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Documents\VERTEX42\TEMPLATES\TEMPLATE - Payroll\"/>
    </mc:Choice>
  </mc:AlternateContent>
  <xr:revisionPtr revIDLastSave="0" documentId="13_ncr:1_{8A9B83EB-EAAA-4CC7-8B16-5467A67F09DD}" xr6:coauthVersionLast="47" xr6:coauthVersionMax="47" xr10:uidLastSave="{00000000-0000-0000-0000-000000000000}"/>
  <bookViews>
    <workbookView xWindow="4260" yWindow="930" windowWidth="31590" windowHeight="21150" xr2:uid="{00000000-000D-0000-FFFF-FFFF00000000}"/>
  </bookViews>
  <sheets>
    <sheet name="NEW W-4" sheetId="9" r:id="rId1"/>
    <sheet name="TaxTablesNEW" sheetId="10" r:id="rId2"/>
    <sheet name="©" sheetId="8" r:id="rId3"/>
  </sheets>
  <definedNames>
    <definedName name="_xlnm.Print_Area" localSheetId="0">'NEW W-4'!$A$1:$F$58</definedName>
    <definedName name="valuevx">42.314159</definedName>
    <definedName name="vertex42_copyright" hidden="1">"© 2010-2020 Vertex42 LLC"</definedName>
    <definedName name="vertex42_id" hidden="1">"paycheck-calculator.xlsx"</definedName>
    <definedName name="vertex42_title" hidden="1">"Paycheck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9" l="1"/>
  <c r="C24" i="9" s="1"/>
  <c r="C26" i="9" s="1"/>
  <c r="C23" i="9"/>
  <c r="C22" i="9"/>
  <c r="C27" i="9" l="1"/>
  <c r="C28" i="9"/>
  <c r="C25" i="9"/>
  <c r="C29" i="9" l="1"/>
  <c r="C46" i="9"/>
  <c r="C45" i="9"/>
  <c r="C43" i="9"/>
  <c r="C42" i="9"/>
  <c r="C41" i="9"/>
  <c r="C39" i="9"/>
  <c r="C38" i="9"/>
  <c r="C8" i="9" l="1"/>
  <c r="C44" i="9"/>
  <c r="C30" i="9" l="1"/>
  <c r="C40" i="9" s="1"/>
  <c r="C3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Vertex42.com</author>
  </authors>
  <commentList>
    <comment ref="B5" authorId="0" shapeId="0" xr:uid="{F3594883-1EE5-499E-84E9-ACA15A64EFA5}">
      <text>
        <r>
          <rPr>
            <b/>
            <sz val="9"/>
            <color indexed="81"/>
            <rFont val="Tahoma"/>
            <family val="2"/>
          </rPr>
          <t>Gross Pay:</t>
        </r>
        <r>
          <rPr>
            <sz val="9"/>
            <color indexed="81"/>
            <rFont val="Tahoma"/>
            <family val="2"/>
          </rPr>
          <t xml:space="preserve">
This is the gross pay for the pay period before any deductions, including wages, tips, bonuses, etc. You can calculate this from an annual salary by dividing the annual salary by the number of pay period (monthly=12, biweekly=26, etc). You can calculate the gross pay from hourly wages by multiplying the regular hours times the regular hourly rate + overtime hours times the overtime rate.</t>
        </r>
      </text>
    </comment>
    <comment ref="B6" authorId="0" shapeId="0" xr:uid="{BDD09774-745A-49D1-AB6A-3EC5BDCE6CC9}">
      <text>
        <r>
          <rPr>
            <b/>
            <sz val="9"/>
            <color indexed="81"/>
            <rFont val="Tahoma"/>
            <family val="2"/>
          </rPr>
          <t>Pay Period:</t>
        </r>
        <r>
          <rPr>
            <sz val="9"/>
            <color indexed="81"/>
            <rFont val="Tahoma"/>
            <family val="2"/>
          </rPr>
          <t xml:space="preserve">
How often you are paid. Note that biweekly means "every other week" or 26 times per year and semi-monthly means "twice per month" usually on the 1st and 15th of each month.</t>
        </r>
      </text>
    </comment>
    <comment ref="B8" authorId="0" shapeId="0" xr:uid="{0744734E-81EE-4009-8021-9EF33CBAFD08}">
      <text>
        <r>
          <rPr>
            <b/>
            <sz val="9"/>
            <color indexed="81"/>
            <rFont val="Tahoma"/>
            <family val="2"/>
          </rPr>
          <t>Estimated Gross Annual Pay:</t>
        </r>
        <r>
          <rPr>
            <sz val="9"/>
            <color indexed="81"/>
            <rFont val="Tahoma"/>
            <family val="2"/>
          </rPr>
          <t xml:space="preserve">
This amount is calculated just for your reference. It is only an estimate because it doesn't take into account bonuses, raises, or other variations in your gross pay.</t>
        </r>
      </text>
    </comment>
    <comment ref="B10" authorId="0" shapeId="0" xr:uid="{F67DB421-C447-46CD-9512-77C4E532F518}">
      <text>
        <r>
          <rPr>
            <b/>
            <sz val="9"/>
            <color indexed="81"/>
            <rFont val="Tahoma"/>
            <family val="2"/>
          </rPr>
          <t>Filing Status:</t>
        </r>
        <r>
          <rPr>
            <sz val="9"/>
            <color indexed="81"/>
            <rFont val="Tahoma"/>
            <family val="2"/>
          </rPr>
          <t xml:space="preserve">
You may choose either "Married Joint", "Single", or "Head of Household" as your income filing status.</t>
        </r>
      </text>
    </comment>
    <comment ref="B11" authorId="1" shapeId="0" xr:uid="{C763AA51-B8B1-4340-87A5-C2B8B7DB3A71}">
      <text>
        <r>
          <rPr>
            <b/>
            <sz val="9"/>
            <color indexed="81"/>
            <rFont val="Tahoma"/>
            <family val="2"/>
          </rPr>
          <t>Is Box 2(c) on the W-4 form Checked?:</t>
        </r>
        <r>
          <rPr>
            <sz val="9"/>
            <color indexed="81"/>
            <rFont val="Tahoma"/>
            <family val="2"/>
          </rPr>
          <t xml:space="preserve">
If Box 2(c) is NOT checked, then the federal withholding is calculated from the STANDARD threshhold tables. If it IS checked, then the federal withholding is calculated from the HIGHER threshold tables.</t>
        </r>
      </text>
    </comment>
    <comment ref="B12" authorId="1" shapeId="0" xr:uid="{90771AB8-8495-4364-831F-787DED545C07}">
      <text>
        <r>
          <rPr>
            <b/>
            <sz val="9"/>
            <color indexed="81"/>
            <rFont val="Tahoma"/>
            <family val="2"/>
          </rPr>
          <t>Dependents from W-4 Step 3:</t>
        </r>
        <r>
          <rPr>
            <sz val="9"/>
            <color indexed="81"/>
            <rFont val="Tahoma"/>
            <family val="2"/>
          </rPr>
          <t xml:space="preserve">
Enter the amount calculated in Step 3 from the W-4. For example, in 2020, if you claimed 3 children and one other dependent, the amount would be 3*2000+500 = 6500.
This amount is subtracted from the tentative annual federal tax withholding.</t>
        </r>
      </text>
    </comment>
    <comment ref="B13" authorId="1" shapeId="0" xr:uid="{D38FFA83-9A6E-4F81-83E5-4E320E8B1A2B}">
      <text>
        <r>
          <rPr>
            <b/>
            <sz val="9"/>
            <color indexed="81"/>
            <rFont val="Tahoma"/>
            <family val="2"/>
          </rPr>
          <t>Other income from W-4 Step 4(a):</t>
        </r>
        <r>
          <rPr>
            <sz val="9"/>
            <color indexed="81"/>
            <rFont val="Tahoma"/>
            <family val="2"/>
          </rPr>
          <t xml:space="preserve">
Enter the amount from W-4 Step 4(a). The description on the W-4 form says: "If you want tax withheld for other income you expect this year that won't have withholding, enter the amount of other income here. This may include interest, dividends, and retirement income."</t>
        </r>
      </text>
    </comment>
    <comment ref="B14" authorId="1" shapeId="0" xr:uid="{4452EFC9-F63C-4776-95D5-FCC2A4E790F0}">
      <text>
        <r>
          <rPr>
            <b/>
            <sz val="9"/>
            <color indexed="81"/>
            <rFont val="Tahoma"/>
            <family val="2"/>
          </rPr>
          <t>Deductions from W-4 Step 4(b):</t>
        </r>
        <r>
          <rPr>
            <sz val="9"/>
            <color indexed="81"/>
            <rFont val="Tahoma"/>
            <family val="2"/>
          </rPr>
          <t xml:space="preserve">
Enter the amount from W-4 Step 4(b). The description on the W-4 form says: "If you expect to claim deductions </t>
        </r>
        <r>
          <rPr>
            <b/>
            <i/>
            <sz val="9"/>
            <color indexed="81"/>
            <rFont val="Tahoma"/>
            <family val="2"/>
          </rPr>
          <t>other than</t>
        </r>
        <r>
          <rPr>
            <sz val="9"/>
            <color indexed="81"/>
            <rFont val="Tahoma"/>
            <family val="2"/>
          </rPr>
          <t xml:space="preserve"> the standard deduction and want to reduce your withholding, use the Deductions Worksheet on page 3 and enter the result here." See the W-4 form to complete the worksheet on page 3.</t>
        </r>
      </text>
    </comment>
    <comment ref="B15" authorId="1" shapeId="0" xr:uid="{05436849-B0F0-4D92-8493-96D2676180AA}">
      <text>
        <r>
          <rPr>
            <b/>
            <sz val="9"/>
            <color indexed="81"/>
            <rFont val="Tahoma"/>
            <family val="2"/>
          </rPr>
          <t>Extra Withholding from W-4 Step 4(c):</t>
        </r>
        <r>
          <rPr>
            <sz val="9"/>
            <color indexed="81"/>
            <rFont val="Tahoma"/>
            <family val="2"/>
          </rPr>
          <t xml:space="preserve">
This is an amount that the employee has elected to withhold EACH PAYCHECK in addition to the amount from the federal withholdings tables.</t>
        </r>
      </text>
    </comment>
    <comment ref="B19" authorId="0" shapeId="0" xr:uid="{DD5A39D3-5AF9-4414-82EA-4B8DFAF99669}">
      <text>
        <r>
          <rPr>
            <b/>
            <sz val="9"/>
            <color indexed="81"/>
            <rFont val="Tahoma"/>
            <family val="2"/>
          </rPr>
          <t>Tax Deferral Plan:</t>
        </r>
        <r>
          <rPr>
            <sz val="9"/>
            <color indexed="81"/>
            <rFont val="Tahoma"/>
            <family val="2"/>
          </rPr>
          <t xml:space="preserve">
This is the percent of your gross pay that you put into a tax-deferred retirement account like a 401(k) or 403(b) plan. Note that there are usually limits to how much you can defer pre-tax, but this calculator has no limits built in.</t>
        </r>
      </text>
    </comment>
    <comment ref="B20" authorId="1" shapeId="0" xr:uid="{3EFD5FCF-3B03-4D74-91D6-7D7112277214}">
      <text>
        <r>
          <rPr>
            <b/>
            <sz val="9"/>
            <color indexed="81"/>
            <rFont val="Tahoma"/>
            <family val="2"/>
          </rPr>
          <t>Health Insurance Premiums:</t>
        </r>
        <r>
          <rPr>
            <sz val="9"/>
            <color indexed="81"/>
            <rFont val="Tahoma"/>
            <family val="2"/>
          </rPr>
          <t xml:space="preserve">
Some employer-sponsored health insurance plans allow you to pay insurance premiums pre-tax. Premiums paid this way might also not be subject to FICA (Social Security and Medicare).
If you enter an amount in this field, it will affect your Federal Taxable Gross and also the amount of FICA tax.</t>
        </r>
      </text>
    </comment>
    <comment ref="B21" authorId="0" shapeId="0" xr:uid="{C452956B-5164-4BAD-A06C-CB6EEF5847BC}">
      <text>
        <r>
          <rPr>
            <b/>
            <sz val="9"/>
            <color indexed="81"/>
            <rFont val="Tahoma"/>
            <family val="2"/>
          </rPr>
          <t>Pre-Tax Deductions:</t>
        </r>
        <r>
          <rPr>
            <sz val="9"/>
            <color indexed="81"/>
            <rFont val="Tahoma"/>
            <family val="2"/>
          </rPr>
          <t xml:space="preserve">
If you contribute to a Health Spending Account or Flexible Spending Account the contribution </t>
        </r>
        <r>
          <rPr>
            <b/>
            <sz val="9"/>
            <color indexed="81"/>
            <rFont val="Tahoma"/>
            <family val="2"/>
          </rPr>
          <t>might</t>
        </r>
        <r>
          <rPr>
            <sz val="9"/>
            <color indexed="81"/>
            <rFont val="Tahoma"/>
            <family val="2"/>
          </rPr>
          <t xml:space="preserve"> be a pre-tax deduction.</t>
        </r>
      </text>
    </comment>
    <comment ref="B22" authorId="0" shapeId="0" xr:uid="{4444322C-6A9E-4977-AC4E-8013FD934C74}">
      <text>
        <r>
          <rPr>
            <b/>
            <sz val="9"/>
            <color indexed="81"/>
            <rFont val="Tahoma"/>
            <family val="2"/>
          </rPr>
          <t>Federal Taxable Gross:</t>
        </r>
        <r>
          <rPr>
            <sz val="9"/>
            <color indexed="81"/>
            <rFont val="Tahoma"/>
            <family val="2"/>
          </rPr>
          <t xml:space="preserve">
This is the Gross Pay minus the various pre-tax deductions and allowances.</t>
        </r>
      </text>
    </comment>
    <comment ref="B23" authorId="2" shapeId="0" xr:uid="{784CBA33-BB8C-41F2-A73B-F8A6C872A6E3}">
      <text>
        <r>
          <rPr>
            <b/>
            <sz val="9"/>
            <color indexed="81"/>
            <rFont val="Tahoma"/>
            <family val="2"/>
          </rPr>
          <t>Adjustment:</t>
        </r>
        <r>
          <rPr>
            <sz val="9"/>
            <color indexed="81"/>
            <rFont val="Tahoma"/>
            <family val="2"/>
          </rPr>
          <t xml:space="preserve">
If the the box in Step 2 of the W-4 is checked, this is zero (0). If the box is not checked, enter $12,900 for married filing jointly, or $8,600 otherwise.</t>
        </r>
      </text>
    </comment>
    <comment ref="B32" authorId="0" shapeId="0" xr:uid="{8D22B138-D540-4784-AC64-E47B218BB3FE}">
      <text>
        <r>
          <rPr>
            <b/>
            <sz val="9"/>
            <color indexed="81"/>
            <rFont val="Tahoma"/>
            <family val="2"/>
          </rPr>
          <t>State &amp; Local Taxes:</t>
        </r>
        <r>
          <rPr>
            <sz val="9"/>
            <color indexed="81"/>
            <rFont val="Tahoma"/>
            <family val="2"/>
          </rPr>
          <t xml:space="preserve">
This calculator assumes that state and local taxes are a percentage of the Federal Taxable Gross. These taxes will vary from state to state, but you can estimate the percentage from one of your pay stubs.</t>
        </r>
      </text>
    </comment>
    <comment ref="B33" authorId="0" shapeId="0" xr:uid="{920BC74B-E23B-4F75-A945-9312A1104259}">
      <text>
        <r>
          <rPr>
            <b/>
            <sz val="9"/>
            <color indexed="81"/>
            <rFont val="Tahoma"/>
            <family val="2"/>
          </rPr>
          <t>Post-Tax Deductions:</t>
        </r>
        <r>
          <rPr>
            <sz val="9"/>
            <color indexed="81"/>
            <rFont val="Tahoma"/>
            <family val="2"/>
          </rPr>
          <t xml:space="preserve">
These deductions can take many forms, such as insurance premiums, dental plans, etc.</t>
        </r>
      </text>
    </comment>
    <comment ref="B34" authorId="0" shapeId="0" xr:uid="{34EBDC7A-E10A-4510-BC2B-4C9CF5EF696D}">
      <text>
        <r>
          <rPr>
            <b/>
            <sz val="9"/>
            <color indexed="81"/>
            <rFont val="Tahoma"/>
            <family val="2"/>
          </rPr>
          <t>Post-Tax Reimbursements:</t>
        </r>
        <r>
          <rPr>
            <sz val="9"/>
            <color indexed="81"/>
            <rFont val="Tahoma"/>
            <family val="2"/>
          </rPr>
          <t xml:space="preserve">
There are many rules regarding the definition of post-tax reimbursements in IRS Publication 15, but these will typically be business and travel expenses that you pay out of your personal account that your employer later reimburses you for.</t>
        </r>
      </text>
    </comment>
    <comment ref="B38" authorId="0" shapeId="0" xr:uid="{6C977666-69DF-41FF-AFEF-A57102525640}">
      <text>
        <r>
          <rPr>
            <b/>
            <sz val="9"/>
            <color indexed="81"/>
            <rFont val="Tahoma"/>
            <family val="2"/>
          </rPr>
          <t>FICA Social Security:</t>
        </r>
        <r>
          <rPr>
            <sz val="9"/>
            <color indexed="81"/>
            <rFont val="Tahoma"/>
            <family val="2"/>
          </rPr>
          <t xml:space="preserve">
Social Security Tax is calculated by multiplying your gross earnings by 6.2% based on the 2010 IRS Publication 15. There is an annual limit for Social Security deductions, but this calculator does not take into account year-to-date totals.</t>
        </r>
      </text>
    </comment>
    <comment ref="B39" authorId="0" shapeId="0" xr:uid="{5EB49FE2-CC44-4471-9EED-612EAA3D9EB5}">
      <text>
        <r>
          <rPr>
            <b/>
            <sz val="9"/>
            <color indexed="81"/>
            <rFont val="Tahoma"/>
            <family val="2"/>
          </rPr>
          <t>FICA Medicare:</t>
        </r>
        <r>
          <rPr>
            <sz val="9"/>
            <color indexed="81"/>
            <rFont val="Tahoma"/>
            <family val="2"/>
          </rPr>
          <t xml:space="preserve">
This is calculated by multiplying your Gross Pay by 1.45% according to IRS Publication 15, 2010. There is no annual limit for Medicare deductions.</t>
        </r>
      </text>
    </comment>
    <comment ref="B40" authorId="0" shapeId="0" xr:uid="{BAB3B59E-E517-4862-96C4-65A4BB4F56F7}">
      <text>
        <r>
          <rPr>
            <b/>
            <sz val="9"/>
            <color indexed="81"/>
            <rFont val="Tahoma"/>
            <family val="2"/>
          </rPr>
          <t>Federal Tax:</t>
        </r>
        <r>
          <rPr>
            <sz val="9"/>
            <color indexed="81"/>
            <rFont val="Tahoma"/>
            <family val="2"/>
          </rPr>
          <t xml:space="preserve">
Estimating the federal tax withholding is a fairly complicated algorithm that involves multiple steps and checks. Use the calculators on IRS.gov to verify the results.</t>
        </r>
      </text>
    </comment>
  </commentList>
</comments>
</file>

<file path=xl/sharedStrings.xml><?xml version="1.0" encoding="utf-8"?>
<sst xmlns="http://schemas.openxmlformats.org/spreadsheetml/2006/main" count="113" uniqueCount="89">
  <si>
    <t>Gross Pay:</t>
  </si>
  <si>
    <t>State &amp; Local Taxes:</t>
  </si>
  <si>
    <t>Other Pre-Tax Deductions:</t>
  </si>
  <si>
    <t>Post-Tax Reimbursements:</t>
  </si>
  <si>
    <t>Filing Status:</t>
  </si>
  <si>
    <t>Pay Period:</t>
  </si>
  <si>
    <t>Monthly</t>
  </si>
  <si>
    <t>Pay Period</t>
  </si>
  <si>
    <t>Periods per Year</t>
  </si>
  <si>
    <t>Weekly</t>
  </si>
  <si>
    <t>Percent</t>
  </si>
  <si>
    <t>Biweekly</t>
  </si>
  <si>
    <t>Semimonthly</t>
  </si>
  <si>
    <t>Single</t>
  </si>
  <si>
    <t>Pre-Tax Deductions</t>
  </si>
  <si>
    <t>Post-Tax Deductions</t>
  </si>
  <si>
    <t>Other Post-Tax Deductions:</t>
  </si>
  <si>
    <t>Periods Per Year:</t>
  </si>
  <si>
    <t>Federal Withholding Tables</t>
  </si>
  <si>
    <t>Post-Tax Reimbursements</t>
  </si>
  <si>
    <t>State &amp; Local Taxes</t>
  </si>
  <si>
    <t>Paycheck Calculator</t>
  </si>
  <si>
    <t>Est. Gross Annual Pay:</t>
  </si>
  <si>
    <t>Tax Deferral Plan, 401(k):</t>
  </si>
  <si>
    <t>Tax Deferral Plan</t>
  </si>
  <si>
    <t>Federal Taxable Gross:</t>
  </si>
  <si>
    <t>FICA Social Security (6.2%)</t>
  </si>
  <si>
    <t>FICA Medicare (1.45%)</t>
  </si>
  <si>
    <t>This calculator is for educational and illustrative purposes only and should not be construed as financial or tax advice.</t>
  </si>
  <si>
    <t>Please consult a qualified professional regarding financial decisions.</t>
  </si>
  <si>
    <t>The results are only estimates and may not apply to your specific situation.</t>
  </si>
  <si>
    <t>Caution:</t>
  </si>
  <si>
    <t>NET Take-Home Pay</t>
  </si>
  <si>
    <t xml:space="preserve"> Gross Pay</t>
  </si>
  <si>
    <t xml:space="preserve"> Filing Status and Withholdings</t>
  </si>
  <si>
    <t xml:space="preserve"> Post-Tax Adjustments</t>
  </si>
  <si>
    <t xml:space="preserve"> Estimated Pay Check</t>
  </si>
  <si>
    <t>By Vertex42.com</t>
  </si>
  <si>
    <t>Do not submit copies or modifications of this template to any website or online template gallery.</t>
  </si>
  <si>
    <t>Please review the following license agreement to learn how you may or may not use this template. Thank you.</t>
  </si>
  <si>
    <t>Health Insurance Premiums:</t>
  </si>
  <si>
    <t>https://www.vertex42.com/Calculators/paycheck-calculator.html</t>
  </si>
  <si>
    <t>https://www.vertex42.com/licensing/EULA_privateuse.html</t>
  </si>
  <si>
    <t>Do not delete this worksheet</t>
  </si>
  <si>
    <t>This spreadsheet, including all worksheets and associated content is a copyrighted work under the United States and other copyright laws.</t>
  </si>
  <si>
    <t>Health Insurance Premiums</t>
  </si>
  <si>
    <t>License Agreement</t>
  </si>
  <si>
    <t>REFERENCES</t>
  </si>
  <si>
    <t>Daily</t>
  </si>
  <si>
    <t>IRS Income Tax Withholding Assistant for Employers</t>
  </si>
  <si>
    <t>BETA - Check Results Carefully</t>
  </si>
  <si>
    <t xml:space="preserve"> Information on W-4</t>
  </si>
  <si>
    <t>Married Joint</t>
  </si>
  <si>
    <t>Is Box 2(c)  checked?:</t>
  </si>
  <si>
    <t>Dependents from Step 3:</t>
  </si>
  <si>
    <t>Other Income from Step 4a:</t>
  </si>
  <si>
    <t>Deductions from Step 4b:</t>
  </si>
  <si>
    <t>Extra Withholding from Step 4c:</t>
  </si>
  <si>
    <t xml:space="preserve"> Pre-Tax Adjustments (not included in Step 4b)</t>
  </si>
  <si>
    <t>Adjusted Annual Wage:</t>
  </si>
  <si>
    <t>Wage Threshold</t>
  </si>
  <si>
    <t>Base Withholding</t>
  </si>
  <si>
    <t>Rate Over Threshold</t>
  </si>
  <si>
    <t>Tentative Annual Withholding</t>
  </si>
  <si>
    <t>Minus Dependents</t>
  </si>
  <si>
    <t>Federal Tax Withheld</t>
  </si>
  <si>
    <t>These tables are used to estimate the federal tax withholding and need to be updated each year.</t>
  </si>
  <si>
    <t>STANDARD Withholding Rate Schedules (New W-4s)</t>
  </si>
  <si>
    <t>HEAD OF HOUSEHOLD</t>
  </si>
  <si>
    <t>Standard Deductions from Step 4(b) on W-4</t>
  </si>
  <si>
    <t>Head of Household</t>
  </si>
  <si>
    <t>Period Per Year</t>
  </si>
  <si>
    <t>No</t>
  </si>
  <si>
    <t>New Form W-4, Step 2, Checkbox, Withholding Rates</t>
  </si>
  <si>
    <r>
      <t xml:space="preserve">Used when Box 2(c) </t>
    </r>
    <r>
      <rPr>
        <b/>
        <i/>
        <sz val="10"/>
        <color rgb="FFC00000"/>
        <rFont val="Arial"/>
        <family val="2"/>
      </rPr>
      <t>IS</t>
    </r>
    <r>
      <rPr>
        <i/>
        <sz val="10"/>
        <color rgb="FFC00000"/>
        <rFont val="Arial"/>
        <family val="2"/>
      </rPr>
      <t xml:space="preserve"> Checked</t>
    </r>
  </si>
  <si>
    <t>MARRIED Filing Jointly</t>
  </si>
  <si>
    <t>SINGLE or Married Filing Separately</t>
  </si>
  <si>
    <t>Note: The STANDARD table has been adjusted based on step 1g of Worksheet 1. Employer's Withholding Worksheet for Percentage Method Tables for Automated Payroll Systems.</t>
  </si>
  <si>
    <t>Source: irs.gov Form W-4 2023 pg3</t>
  </si>
  <si>
    <t>Source: IRS Publication 15-T, pg11</t>
  </si>
  <si>
    <t>Quarterly</t>
  </si>
  <si>
    <t>Semiannually</t>
  </si>
  <si>
    <t>Adjustment based on Filing Status:</t>
  </si>
  <si>
    <r>
      <t xml:space="preserve">Used when Box 2(c) is </t>
    </r>
    <r>
      <rPr>
        <b/>
        <i/>
        <sz val="10"/>
        <color rgb="FFC00000"/>
        <rFont val="Arial"/>
        <family val="2"/>
      </rPr>
      <t>NOT</t>
    </r>
    <r>
      <rPr>
        <i/>
        <sz val="10"/>
        <color rgb="FFC00000"/>
        <rFont val="Arial"/>
        <family val="2"/>
      </rPr>
      <t xml:space="preserve"> Checked</t>
    </r>
  </si>
  <si>
    <t>© 2010-2023 Vertex42 LLC</t>
  </si>
  <si>
    <t>© 2020-2024 Vertex42 LLC</t>
  </si>
  <si>
    <r>
      <t xml:space="preserve">For Wages Paid in 2024 using the </t>
    </r>
    <r>
      <rPr>
        <i/>
        <sz val="12"/>
        <color rgb="FFC00000"/>
        <rFont val="Arial"/>
        <family val="2"/>
      </rPr>
      <t>NEW W-4 Form</t>
    </r>
  </si>
  <si>
    <t>Federal Tax Tables (for 2024, using NEW W-4)</t>
  </si>
  <si>
    <t>New (2024) W-4 Employee's Withholding Certificate, https://www.irs.gov/pub/irs-pdf/fw4.pdf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</si>
</sst>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9" x14ac:knownFonts="1">
    <font>
      <sz val="10"/>
      <name val="Arial"/>
    </font>
    <font>
      <sz val="10"/>
      <name val="Arial"/>
      <family val="2"/>
    </font>
    <font>
      <sz val="8"/>
      <name val="Arial"/>
      <family val="2"/>
    </font>
    <font>
      <b/>
      <sz val="10"/>
      <name val="Arial"/>
      <family val="2"/>
    </font>
    <font>
      <u/>
      <sz val="10"/>
      <color indexed="12"/>
      <name val="Arial"/>
      <family val="2"/>
    </font>
    <font>
      <i/>
      <sz val="10"/>
      <name val="Arial"/>
      <family val="2"/>
    </font>
    <font>
      <b/>
      <sz val="12"/>
      <name val="Arial"/>
      <family val="2"/>
    </font>
    <font>
      <sz val="12"/>
      <name val="Arial"/>
      <family val="2"/>
    </font>
    <font>
      <sz val="10"/>
      <color indexed="9"/>
      <name val="Arial"/>
      <family val="2"/>
    </font>
    <font>
      <sz val="14"/>
      <color indexed="9"/>
      <name val="Arial"/>
      <family val="2"/>
    </font>
    <font>
      <i/>
      <sz val="12"/>
      <name val="Arial"/>
      <family val="2"/>
    </font>
    <font>
      <sz val="11"/>
      <name val="Arial"/>
      <family val="2"/>
    </font>
    <font>
      <u/>
      <sz val="12"/>
      <color indexed="12"/>
      <name val="Arial"/>
      <family val="2"/>
    </font>
    <font>
      <b/>
      <sz val="20"/>
      <color theme="4"/>
      <name val="Arial"/>
      <family val="2"/>
    </font>
    <font>
      <b/>
      <sz val="12"/>
      <color theme="4"/>
      <name val="Arial"/>
      <family val="2"/>
    </font>
    <font>
      <b/>
      <sz val="24"/>
      <color theme="4"/>
      <name val="Arial"/>
      <family val="2"/>
    </font>
    <font>
      <b/>
      <sz val="8"/>
      <color theme="0" tint="-0.499984740745262"/>
      <name val="Arial"/>
      <family val="2"/>
    </font>
    <font>
      <sz val="8"/>
      <color theme="0" tint="-0.499984740745262"/>
      <name val="Arial"/>
      <family val="2"/>
    </font>
    <font>
      <sz val="9"/>
      <color indexed="81"/>
      <name val="Tahoma"/>
      <family val="2"/>
    </font>
    <font>
      <b/>
      <sz val="9"/>
      <color indexed="81"/>
      <name val="Tahoma"/>
      <family val="2"/>
    </font>
    <font>
      <sz val="12"/>
      <color theme="1"/>
      <name val="Arial"/>
      <family val="2"/>
    </font>
    <font>
      <i/>
      <sz val="10"/>
      <color rgb="FFC00000"/>
      <name val="Arial"/>
      <family val="2"/>
    </font>
    <font>
      <b/>
      <sz val="18"/>
      <color theme="0"/>
      <name val="Arial"/>
      <family val="2"/>
    </font>
    <font>
      <sz val="18"/>
      <color theme="0"/>
      <name val="Arial"/>
      <family val="2"/>
    </font>
    <font>
      <i/>
      <sz val="12"/>
      <color rgb="FFC00000"/>
      <name val="Arial"/>
      <family val="2"/>
    </font>
    <font>
      <b/>
      <sz val="10"/>
      <color rgb="FFC00000"/>
      <name val="Arial"/>
      <family val="2"/>
    </font>
    <font>
      <b/>
      <i/>
      <sz val="10"/>
      <color rgb="FFC00000"/>
      <name val="Arial"/>
      <family val="2"/>
    </font>
    <font>
      <b/>
      <i/>
      <sz val="9"/>
      <color indexed="81"/>
      <name val="Tahoma"/>
      <family val="2"/>
    </font>
    <font>
      <i/>
      <sz val="8"/>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rgb="FF3464AB"/>
        <bgColor indexed="64"/>
      </patternFill>
    </fill>
    <fill>
      <patternFill patternType="solid">
        <fgColor theme="0"/>
        <bgColor indexed="64"/>
      </patternFill>
    </fill>
  </fills>
  <borders count="4">
    <border>
      <left/>
      <right/>
      <top/>
      <bottom/>
      <diagonal/>
    </border>
    <border>
      <left style="thin">
        <color indexed="55"/>
      </left>
      <right style="thin">
        <color indexed="55"/>
      </right>
      <top style="thin">
        <color indexed="55"/>
      </top>
      <bottom style="thin">
        <color indexed="55"/>
      </bottom>
      <diagonal/>
    </border>
    <border>
      <left/>
      <right/>
      <top/>
      <bottom style="thin">
        <color indexed="55"/>
      </bottom>
      <diagonal/>
    </border>
    <border>
      <left/>
      <right/>
      <top/>
      <bottom style="thin">
        <color rgb="FF3464AB"/>
      </bottom>
      <diagonal/>
    </border>
  </borders>
  <cellStyleXfs count="5">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cellStyleXfs>
  <cellXfs count="67">
    <xf numFmtId="0" fontId="0" fillId="0" borderId="0" xfId="0"/>
    <xf numFmtId="39" fontId="7" fillId="4" borderId="0" xfId="1" applyNumberFormat="1" applyFont="1" applyFill="1" applyAlignment="1">
      <alignment vertical="center"/>
    </xf>
    <xf numFmtId="0" fontId="4" fillId="0" borderId="0" xfId="2" applyAlignment="1" applyProtection="1"/>
    <xf numFmtId="0" fontId="1" fillId="0" borderId="0" xfId="0" applyFont="1"/>
    <xf numFmtId="0" fontId="22" fillId="7" borderId="3" xfId="0" applyFont="1" applyFill="1" applyBorder="1" applyAlignment="1">
      <alignment horizontal="left" vertical="center" indent="1"/>
    </xf>
    <xf numFmtId="0" fontId="22" fillId="7" borderId="3" xfId="0" applyFont="1" applyFill="1" applyBorder="1" applyAlignment="1">
      <alignment horizontal="left" vertical="center"/>
    </xf>
    <xf numFmtId="0" fontId="23" fillId="7" borderId="3" xfId="0" applyFont="1" applyFill="1" applyBorder="1" applyAlignment="1">
      <alignment vertical="center"/>
    </xf>
    <xf numFmtId="0" fontId="1" fillId="8" borderId="0" xfId="0" applyFont="1" applyFill="1"/>
    <xf numFmtId="0" fontId="7" fillId="8" borderId="0" xfId="0" applyFont="1" applyFill="1" applyAlignment="1">
      <alignment horizontal="left" wrapText="1" indent="1"/>
    </xf>
    <xf numFmtId="0" fontId="11" fillId="8" borderId="0" xfId="0" applyFont="1" applyFill="1"/>
    <xf numFmtId="0" fontId="7" fillId="8" borderId="0" xfId="0" applyFont="1" applyFill="1"/>
    <xf numFmtId="0" fontId="4" fillId="8" borderId="0" xfId="2" applyFill="1" applyAlignment="1" applyProtection="1">
      <alignment horizontal="left" wrapText="1"/>
    </xf>
    <xf numFmtId="0" fontId="7" fillId="8" borderId="0" xfId="0" applyFont="1" applyFill="1" applyAlignment="1">
      <alignment horizontal="left" wrapText="1"/>
    </xf>
    <xf numFmtId="0" fontId="6" fillId="8" borderId="0" xfId="0" applyFont="1" applyFill="1" applyAlignment="1">
      <alignment horizontal="left" wrapText="1"/>
    </xf>
    <xf numFmtId="0" fontId="12" fillId="8" borderId="0" xfId="0" applyFont="1" applyFill="1" applyAlignment="1">
      <alignment horizontal="left" wrapText="1"/>
    </xf>
    <xf numFmtId="0" fontId="7" fillId="8" borderId="0" xfId="0" applyFont="1" applyFill="1" applyAlignment="1">
      <alignment horizontal="left"/>
    </xf>
    <xf numFmtId="0" fontId="20" fillId="8" borderId="0" xfId="0" applyFont="1" applyFill="1" applyAlignment="1">
      <alignment horizontal="left" wrapText="1"/>
    </xf>
    <xf numFmtId="0" fontId="15" fillId="0" borderId="0" xfId="4" applyFont="1" applyAlignment="1" applyProtection="1">
      <alignment horizontal="left" vertical="center"/>
      <protection locked="0"/>
    </xf>
    <xf numFmtId="0" fontId="1" fillId="0" borderId="0" xfId="4"/>
    <xf numFmtId="0" fontId="10" fillId="0" borderId="0" xfId="4" applyFont="1"/>
    <xf numFmtId="0" fontId="2" fillId="0" borderId="0" xfId="4" applyFont="1" applyAlignment="1">
      <alignment horizontal="right" vertical="center"/>
    </xf>
    <xf numFmtId="0" fontId="4" fillId="0" borderId="0" xfId="2" applyAlignment="1" applyProtection="1">
      <alignment horizontal="right"/>
    </xf>
    <xf numFmtId="0" fontId="9" fillId="3" borderId="2" xfId="4" applyFont="1" applyFill="1" applyBorder="1" applyAlignment="1">
      <alignment vertical="center"/>
    </xf>
    <xf numFmtId="0" fontId="8" fillId="3" borderId="2" xfId="4" applyFont="1" applyFill="1" applyBorder="1" applyAlignment="1">
      <alignment vertical="center"/>
    </xf>
    <xf numFmtId="0" fontId="25" fillId="0" borderId="0" xfId="4" applyFont="1" applyAlignment="1">
      <alignment horizontal="right"/>
    </xf>
    <xf numFmtId="0" fontId="7" fillId="4" borderId="0" xfId="4" applyFont="1" applyFill="1" applyAlignment="1">
      <alignment horizontal="right" vertical="center"/>
    </xf>
    <xf numFmtId="44" fontId="7" fillId="0" borderId="1" xfId="1" applyFont="1" applyBorder="1" applyAlignment="1">
      <alignment vertical="center" shrinkToFit="1"/>
    </xf>
    <xf numFmtId="0" fontId="7" fillId="0" borderId="1" xfId="4" applyFont="1" applyBorder="1" applyAlignment="1">
      <alignment horizontal="right" vertical="center"/>
    </xf>
    <xf numFmtId="0" fontId="7" fillId="4" borderId="0" xfId="4" applyFont="1" applyFill="1" applyAlignment="1">
      <alignment vertical="center"/>
    </xf>
    <xf numFmtId="44" fontId="7" fillId="4" borderId="0" xfId="4" applyNumberFormat="1" applyFont="1" applyFill="1" applyAlignment="1">
      <alignment vertical="center" shrinkToFit="1"/>
    </xf>
    <xf numFmtId="0" fontId="1" fillId="0" borderId="0" xfId="4" applyAlignment="1">
      <alignment horizontal="right"/>
    </xf>
    <xf numFmtId="44" fontId="7" fillId="0" borderId="1" xfId="4" applyNumberFormat="1" applyFont="1" applyBorder="1" applyAlignment="1">
      <alignment vertical="center" shrinkToFit="1"/>
    </xf>
    <xf numFmtId="0" fontId="2" fillId="0" borderId="0" xfId="4" applyFont="1"/>
    <xf numFmtId="44" fontId="2" fillId="0" borderId="0" xfId="4" applyNumberFormat="1" applyFont="1"/>
    <xf numFmtId="0" fontId="7" fillId="5" borderId="0" xfId="4" applyFont="1" applyFill="1" applyAlignment="1">
      <alignment vertical="center"/>
    </xf>
    <xf numFmtId="0" fontId="7" fillId="5" borderId="2" xfId="4" applyFont="1" applyFill="1" applyBorder="1" applyAlignment="1">
      <alignment vertical="center"/>
    </xf>
    <xf numFmtId="10" fontId="7" fillId="0" borderId="1" xfId="4" applyNumberFormat="1" applyFont="1" applyBorder="1" applyAlignment="1">
      <alignment vertical="center"/>
    </xf>
    <xf numFmtId="0" fontId="6" fillId="0" borderId="0" xfId="4" applyFont="1" applyAlignment="1">
      <alignment horizontal="left" vertical="center"/>
    </xf>
    <xf numFmtId="44" fontId="7" fillId="0" borderId="0" xfId="1" applyFont="1" applyAlignment="1">
      <alignment horizontal="right" vertical="center"/>
    </xf>
    <xf numFmtId="0" fontId="10" fillId="0" borderId="0" xfId="4" applyFont="1" applyAlignment="1">
      <alignment horizontal="right" vertical="center"/>
    </xf>
    <xf numFmtId="4" fontId="7" fillId="0" borderId="0" xfId="4" applyNumberFormat="1" applyFont="1" applyAlignment="1">
      <alignment vertical="center"/>
    </xf>
    <xf numFmtId="10" fontId="7" fillId="0" borderId="0" xfId="3" applyNumberFormat="1" applyFont="1" applyAlignment="1">
      <alignment vertical="center"/>
    </xf>
    <xf numFmtId="0" fontId="1" fillId="0" borderId="0" xfId="4" applyAlignment="1">
      <alignment vertical="center"/>
    </xf>
    <xf numFmtId="0" fontId="6" fillId="4" borderId="0" xfId="4" applyFont="1" applyFill="1" applyAlignment="1">
      <alignment horizontal="right" vertical="center"/>
    </xf>
    <xf numFmtId="39" fontId="7" fillId="2" borderId="0" xfId="4" applyNumberFormat="1" applyFont="1" applyFill="1" applyAlignment="1">
      <alignment vertical="center" shrinkToFit="1"/>
    </xf>
    <xf numFmtId="39" fontId="7" fillId="4" borderId="0" xfId="4" applyNumberFormat="1" applyFont="1" applyFill="1" applyAlignment="1">
      <alignment vertical="center"/>
    </xf>
    <xf numFmtId="44" fontId="1" fillId="0" borderId="0" xfId="4" applyNumberFormat="1"/>
    <xf numFmtId="0" fontId="16" fillId="0" borderId="0" xfId="4" applyFont="1" applyAlignment="1">
      <alignment horizontal="left"/>
    </xf>
    <xf numFmtId="0" fontId="17" fillId="0" borderId="0" xfId="4" applyFont="1"/>
    <xf numFmtId="0" fontId="5" fillId="0" borderId="0" xfId="4" applyFont="1" applyAlignment="1">
      <alignment horizontal="left" vertical="top"/>
    </xf>
    <xf numFmtId="0" fontId="5" fillId="0" borderId="0" xfId="4" applyFont="1" applyAlignment="1">
      <alignment vertical="top" wrapText="1"/>
    </xf>
    <xf numFmtId="0" fontId="5" fillId="0" borderId="0" xfId="4" applyFont="1"/>
    <xf numFmtId="0" fontId="14" fillId="0" borderId="0" xfId="4" applyFont="1" applyAlignment="1">
      <alignment horizontal="left"/>
    </xf>
    <xf numFmtId="0" fontId="21" fillId="0" borderId="0" xfId="4" applyFont="1"/>
    <xf numFmtId="0" fontId="3" fillId="2" borderId="0" xfId="4" applyFont="1" applyFill="1" applyAlignment="1">
      <alignment horizontal="left"/>
    </xf>
    <xf numFmtId="0" fontId="1" fillId="2" borderId="0" xfId="4" applyFill="1"/>
    <xf numFmtId="0" fontId="1" fillId="2" borderId="0" xfId="4" applyFill="1" applyAlignment="1">
      <alignment horizontal="right"/>
    </xf>
    <xf numFmtId="4" fontId="1" fillId="0" borderId="1" xfId="4" applyNumberFormat="1" applyBorder="1"/>
    <xf numFmtId="164" fontId="1" fillId="0" borderId="1" xfId="4" applyNumberFormat="1" applyBorder="1"/>
    <xf numFmtId="0" fontId="14" fillId="0" borderId="0" xfId="4" applyFont="1"/>
    <xf numFmtId="0" fontId="1" fillId="4" borderId="0" xfId="4" applyFill="1" applyAlignment="1">
      <alignment horizontal="right"/>
    </xf>
    <xf numFmtId="0" fontId="1" fillId="2" borderId="0" xfId="4" applyFill="1" applyAlignment="1">
      <alignment horizontal="center"/>
    </xf>
    <xf numFmtId="0" fontId="1" fillId="4" borderId="0" xfId="4" applyFill="1" applyAlignment="1">
      <alignment horizontal="center"/>
    </xf>
    <xf numFmtId="0" fontId="13" fillId="0" borderId="0" xfId="4" applyFont="1" applyAlignment="1" applyProtection="1">
      <alignment vertical="center"/>
      <protection locked="0"/>
    </xf>
    <xf numFmtId="0" fontId="28" fillId="0" borderId="0" xfId="4" applyFont="1"/>
    <xf numFmtId="4" fontId="1" fillId="6" borderId="1" xfId="4" applyNumberFormat="1" applyFill="1" applyBorder="1"/>
    <xf numFmtId="4" fontId="1" fillId="0" borderId="0" xfId="4" applyNumberFormat="1"/>
  </cellXfs>
  <cellStyles count="5">
    <cellStyle name="Currency" xfId="1" builtinId="4"/>
    <cellStyle name="Hyperlink" xfId="2" builtinId="8"/>
    <cellStyle name="Normal" xfId="0" builtinId="0"/>
    <cellStyle name="Normal 2" xfId="4" xr:uid="{6C494989-8154-4C57-905C-7DC0604EFD44}"/>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791733777309087"/>
          <c:y val="3.8004794672277076E-2"/>
          <c:w val="0.75347477713615296"/>
          <c:h val="0.92636687013675367"/>
        </c:manualLayout>
      </c:layout>
      <c:barChart>
        <c:barDir val="col"/>
        <c:grouping val="clustered"/>
        <c:varyColors val="0"/>
        <c:ser>
          <c:idx val="0"/>
          <c:order val="0"/>
          <c:spPr>
            <a:solidFill>
              <a:schemeClr val="accent1">
                <a:lumMod val="40000"/>
                <a:lumOff val="60000"/>
              </a:schemeClr>
            </a:solidFill>
            <a:ln w="12700">
              <a:solidFill>
                <a:schemeClr val="accent1">
                  <a:lumMod val="60000"/>
                  <a:lumOff val="40000"/>
                </a:schemeClr>
              </a:solidFill>
              <a:prstDash val="solid"/>
            </a:ln>
          </c:spPr>
          <c:invertIfNegative val="0"/>
          <c:dLbls>
            <c:spPr>
              <a:noFill/>
              <a:ln w="25400">
                <a:noFill/>
              </a:ln>
            </c:spPr>
            <c:txPr>
              <a:bodyPr rot="-5400000" vert="horz"/>
              <a:lstStyle/>
              <a:p>
                <a:pPr algn="ctr">
                  <a:defRPr sz="1000" b="0" i="0" u="none"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'NEW W-4'!$B$37:$B$46</c:f>
              <c:strCache>
                <c:ptCount val="10"/>
                <c:pt idx="0">
                  <c:v>NET Take-Home Pay</c:v>
                </c:pt>
                <c:pt idx="1">
                  <c:v>FICA Social Security (6.2%)</c:v>
                </c:pt>
                <c:pt idx="2">
                  <c:v>FICA Medicare (1.45%)</c:v>
                </c:pt>
                <c:pt idx="3">
                  <c:v>Federal Tax Withheld</c:v>
                </c:pt>
                <c:pt idx="4">
                  <c:v>Tax Deferral Plan</c:v>
                </c:pt>
                <c:pt idx="5">
                  <c:v>Health Insurance Premiums</c:v>
                </c:pt>
                <c:pt idx="6">
                  <c:v>Pre-Tax Deductions</c:v>
                </c:pt>
                <c:pt idx="7">
                  <c:v>State &amp; Local Taxes</c:v>
                </c:pt>
                <c:pt idx="8">
                  <c:v>Post-Tax Deductions</c:v>
                </c:pt>
                <c:pt idx="9">
                  <c:v>Post-Tax Reimbursements</c:v>
                </c:pt>
              </c:strCache>
            </c:strRef>
          </c:cat>
          <c:val>
            <c:numRef>
              <c:f>'NEW W-4'!$C$37:$C$46</c:f>
              <c:numCache>
                <c:formatCode>#,##0.00_);\(#,##0.00\)</c:formatCode>
                <c:ptCount val="10"/>
                <c:pt idx="0">
                  <c:v>2694.25</c:v>
                </c:pt>
                <c:pt idx="1">
                  <c:v>217</c:v>
                </c:pt>
                <c:pt idx="2">
                  <c:v>50.75</c:v>
                </c:pt>
                <c:pt idx="3">
                  <c:v>352.5</c:v>
                </c:pt>
                <c:pt idx="4">
                  <c:v>0</c:v>
                </c:pt>
                <c:pt idx="5">
                  <c:v>0</c:v>
                </c:pt>
                <c:pt idx="6">
                  <c:v>0</c:v>
                </c:pt>
                <c:pt idx="7">
                  <c:v>185.5</c:v>
                </c:pt>
                <c:pt idx="8">
                  <c:v>0</c:v>
                </c:pt>
                <c:pt idx="9">
                  <c:v>0</c:v>
                </c:pt>
              </c:numCache>
            </c:numRef>
          </c:val>
          <c:extLst>
            <c:ext xmlns:c16="http://schemas.microsoft.com/office/drawing/2014/chart" uri="{C3380CC4-5D6E-409C-BE32-E72D297353CC}">
              <c16:uniqueId val="{00000000-851F-4C00-91D0-666AD24FE6AD}"/>
            </c:ext>
          </c:extLst>
        </c:ser>
        <c:dLbls>
          <c:showLegendKey val="0"/>
          <c:showVal val="0"/>
          <c:showCatName val="0"/>
          <c:showSerName val="0"/>
          <c:showPercent val="0"/>
          <c:showBubbleSize val="0"/>
        </c:dLbls>
        <c:gapWidth val="50"/>
        <c:axId val="190505728"/>
        <c:axId val="190507264"/>
      </c:barChart>
      <c:catAx>
        <c:axId val="190505728"/>
        <c:scaling>
          <c:orientation val="minMax"/>
        </c:scaling>
        <c:delete val="0"/>
        <c:axPos val="b"/>
        <c:numFmt formatCode="General" sourceLinked="0"/>
        <c:majorTickMark val="out"/>
        <c:minorTickMark val="none"/>
        <c:tickLblPos val="none"/>
        <c:spPr>
          <a:ln w="3175">
            <a:solidFill>
              <a:srgbClr val="000000"/>
            </a:solidFill>
            <a:prstDash val="solid"/>
          </a:ln>
        </c:spPr>
        <c:crossAx val="190507264"/>
        <c:crosses val="autoZero"/>
        <c:auto val="1"/>
        <c:lblAlgn val="ctr"/>
        <c:lblOffset val="100"/>
        <c:tickMarkSkip val="1"/>
        <c:noMultiLvlLbl val="0"/>
      </c:catAx>
      <c:valAx>
        <c:axId val="190507264"/>
        <c:scaling>
          <c:orientation val="minMax"/>
        </c:scaling>
        <c:delete val="0"/>
        <c:axPos val="l"/>
        <c:numFmt formatCode="#,##0_);\(#,##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50572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257174</xdr:colOff>
      <xdr:row>5</xdr:row>
      <xdr:rowOff>38100</xdr:rowOff>
    </xdr:from>
    <xdr:to>
      <xdr:col>6</xdr:col>
      <xdr:colOff>0</xdr:colOff>
      <xdr:row>32</xdr:row>
      <xdr:rowOff>123825</xdr:rowOff>
    </xdr:to>
    <xdr:graphicFrame macro="">
      <xdr:nvGraphicFramePr>
        <xdr:cNvPr id="2" name="Chart 2">
          <a:extLst>
            <a:ext uri="{FF2B5EF4-FFF2-40B4-BE49-F238E27FC236}">
              <a16:creationId xmlns:a16="http://schemas.microsoft.com/office/drawing/2014/main" id="{DC58B611-20C7-4402-B2A7-769C95B07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133350</xdr:colOff>
      <xdr:row>0</xdr:row>
      <xdr:rowOff>57150</xdr:rowOff>
    </xdr:from>
    <xdr:to>
      <xdr:col>5</xdr:col>
      <xdr:colOff>1457325</xdr:colOff>
      <xdr:row>0</xdr:row>
      <xdr:rowOff>352425</xdr:rowOff>
    </xdr:to>
    <xdr:pic>
      <xdr:nvPicPr>
        <xdr:cNvPr id="3" name="Picture 28" descr="vertex42_logo_transparent_sm">
          <a:extLst>
            <a:ext uri="{FF2B5EF4-FFF2-40B4-BE49-F238E27FC236}">
              <a16:creationId xmlns:a16="http://schemas.microsoft.com/office/drawing/2014/main" id="{4B32F591-D265-4A19-8FAA-5DFEE0A5A5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95925" y="57150"/>
          <a:ext cx="1323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8CEAE44B-79ED-41C8-B695-AB86EF63DD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rs.gov/businesses/small-businesses-self-employed/income-tax-withholding-assistant-for-employers" TargetMode="External"/><Relationship Id="rId7" Type="http://schemas.openxmlformats.org/officeDocument/2006/relationships/comments" Target="../comments1.xml"/><Relationship Id="rId2" Type="http://schemas.openxmlformats.org/officeDocument/2006/relationships/hyperlink" Target="https://www.irs.gov/pub/irs-pdf/fw4.pdf" TargetMode="External"/><Relationship Id="rId1" Type="http://schemas.openxmlformats.org/officeDocument/2006/relationships/hyperlink" Target="https://www.vertex42.com/Calculators/paycheck-calculator.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irs.gov/pub/irs-pdf/fw4.pdf" TargetMode="External"/><Relationship Id="rId1" Type="http://schemas.openxmlformats.org/officeDocument/2006/relationships/hyperlink" Target="https://www.irs.gov/pub/irs-pdf/p15t.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Calculators/paycheck-calculator.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2.png"/><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959D-799B-44CC-91B0-60461BDC25C0}">
  <sheetPr>
    <pageSetUpPr fitToPage="1"/>
  </sheetPr>
  <dimension ref="A1:H58"/>
  <sheetViews>
    <sheetView showGridLines="0" tabSelected="1" workbookViewId="0">
      <selection activeCell="C5" sqref="C5"/>
    </sheetView>
  </sheetViews>
  <sheetFormatPr defaultRowHeight="12.75" x14ac:dyDescent="0.2"/>
  <cols>
    <col min="1" max="1" width="2.5703125" style="18" customWidth="1"/>
    <col min="2" max="2" width="37.28515625" style="18" customWidth="1"/>
    <col min="3" max="3" width="17.140625" style="18" customWidth="1"/>
    <col min="4" max="5" width="14.5703125" style="18" customWidth="1"/>
    <col min="6" max="6" width="22.140625" style="18" customWidth="1"/>
    <col min="7" max="16384" width="9.140625" style="18"/>
  </cols>
  <sheetData>
    <row r="1" spans="1:8" ht="30" x14ac:dyDescent="0.2">
      <c r="A1" s="17" t="s">
        <v>21</v>
      </c>
    </row>
    <row r="2" spans="1:8" ht="15" x14ac:dyDescent="0.2">
      <c r="A2" s="19" t="s">
        <v>86</v>
      </c>
      <c r="F2" s="20" t="s">
        <v>85</v>
      </c>
    </row>
    <row r="3" spans="1:8" x14ac:dyDescent="0.2">
      <c r="F3" s="21" t="s">
        <v>21</v>
      </c>
    </row>
    <row r="4" spans="1:8" ht="18" x14ac:dyDescent="0.2">
      <c r="B4" s="22" t="s">
        <v>33</v>
      </c>
      <c r="C4" s="23"/>
      <c r="F4" s="24" t="s">
        <v>50</v>
      </c>
    </row>
    <row r="5" spans="1:8" ht="16.5" customHeight="1" x14ac:dyDescent="0.2">
      <c r="B5" s="25" t="s">
        <v>0</v>
      </c>
      <c r="C5" s="26">
        <v>3500</v>
      </c>
    </row>
    <row r="6" spans="1:8" ht="16.5" customHeight="1" x14ac:dyDescent="0.2">
      <c r="B6" s="25" t="s">
        <v>5</v>
      </c>
      <c r="C6" s="27" t="s">
        <v>6</v>
      </c>
    </row>
    <row r="7" spans="1:8" ht="16.5" customHeight="1" x14ac:dyDescent="0.2">
      <c r="B7" s="25" t="s">
        <v>17</v>
      </c>
      <c r="C7" s="28">
        <f>VLOOKUP(C6,TaxTablesNEW!A48:C54,2,0)</f>
        <v>12</v>
      </c>
    </row>
    <row r="8" spans="1:8" ht="16.5" customHeight="1" x14ac:dyDescent="0.2">
      <c r="B8" s="25" t="s">
        <v>22</v>
      </c>
      <c r="C8" s="29">
        <f>C5*C7</f>
        <v>42000</v>
      </c>
      <c r="E8" s="30"/>
      <c r="F8" s="30"/>
      <c r="G8" s="30"/>
      <c r="H8" s="30"/>
    </row>
    <row r="9" spans="1:8" ht="18" x14ac:dyDescent="0.2">
      <c r="B9" s="22" t="s">
        <v>51</v>
      </c>
      <c r="C9" s="23"/>
    </row>
    <row r="10" spans="1:8" ht="16.5" customHeight="1" x14ac:dyDescent="0.2">
      <c r="B10" s="25" t="s">
        <v>4</v>
      </c>
      <c r="C10" s="27" t="s">
        <v>52</v>
      </c>
    </row>
    <row r="11" spans="1:8" ht="16.5" customHeight="1" x14ac:dyDescent="0.2">
      <c r="B11" s="25" t="s">
        <v>53</v>
      </c>
      <c r="C11" s="27" t="s">
        <v>72</v>
      </c>
    </row>
    <row r="12" spans="1:8" ht="16.5" customHeight="1" x14ac:dyDescent="0.2">
      <c r="B12" s="25" t="s">
        <v>54</v>
      </c>
      <c r="C12" s="31"/>
    </row>
    <row r="13" spans="1:8" ht="16.5" customHeight="1" x14ac:dyDescent="0.2">
      <c r="B13" s="25" t="s">
        <v>55</v>
      </c>
      <c r="C13" s="31">
        <v>500</v>
      </c>
      <c r="E13" s="30"/>
      <c r="F13" s="30"/>
      <c r="G13" s="30"/>
    </row>
    <row r="14" spans="1:8" ht="16.5" customHeight="1" x14ac:dyDescent="0.2">
      <c r="B14" s="25" t="s">
        <v>56</v>
      </c>
      <c r="C14" s="31">
        <v>1000</v>
      </c>
      <c r="E14" s="30"/>
      <c r="F14" s="30"/>
      <c r="G14" s="30"/>
    </row>
    <row r="15" spans="1:8" ht="16.5" customHeight="1" x14ac:dyDescent="0.2">
      <c r="B15" s="25" t="s">
        <v>57</v>
      </c>
      <c r="C15" s="31">
        <v>250</v>
      </c>
      <c r="E15" s="30"/>
      <c r="F15" s="30"/>
      <c r="G15" s="30"/>
    </row>
    <row r="16" spans="1:8" s="32" customFormat="1" ht="16.5" customHeight="1" x14ac:dyDescent="0.2">
      <c r="C16" s="33"/>
    </row>
    <row r="17" spans="2:3" ht="18" x14ac:dyDescent="0.2">
      <c r="B17" s="22" t="s">
        <v>34</v>
      </c>
      <c r="C17" s="23"/>
    </row>
    <row r="18" spans="2:3" ht="16.5" customHeight="1" x14ac:dyDescent="0.2">
      <c r="B18" s="34" t="s">
        <v>58</v>
      </c>
      <c r="C18" s="35"/>
    </row>
    <row r="19" spans="2:3" ht="16.5" customHeight="1" x14ac:dyDescent="0.2">
      <c r="B19" s="25" t="s">
        <v>23</v>
      </c>
      <c r="C19" s="36">
        <v>0</v>
      </c>
    </row>
    <row r="20" spans="2:3" ht="16.5" customHeight="1" x14ac:dyDescent="0.2">
      <c r="B20" s="25" t="s">
        <v>40</v>
      </c>
      <c r="C20" s="31">
        <v>0</v>
      </c>
    </row>
    <row r="21" spans="2:3" ht="16.5" customHeight="1" x14ac:dyDescent="0.2">
      <c r="B21" s="25" t="s">
        <v>2</v>
      </c>
      <c r="C21" s="31">
        <v>0</v>
      </c>
    </row>
    <row r="22" spans="2:3" ht="16.5" customHeight="1" x14ac:dyDescent="0.2">
      <c r="B22" s="25" t="s">
        <v>25</v>
      </c>
      <c r="C22" s="29">
        <f>MAX(0,C5-C19*C5-C21-C20)</f>
        <v>3500</v>
      </c>
    </row>
    <row r="23" spans="2:3" ht="16.5" customHeight="1" x14ac:dyDescent="0.2">
      <c r="B23" s="25" t="s">
        <v>82</v>
      </c>
      <c r="C23" s="29">
        <f>IF(C11="Yes",0,IF(C10="Married Joint",12900,8600))</f>
        <v>12900</v>
      </c>
    </row>
    <row r="24" spans="2:3" ht="15.75" customHeight="1" x14ac:dyDescent="0.2">
      <c r="B24" s="25" t="s">
        <v>59</v>
      </c>
      <c r="C24" s="29">
        <f>MAX(0,C22*C7+C13-C14-C23)</f>
        <v>28600</v>
      </c>
    </row>
    <row r="25" spans="2:3" ht="15.75" hidden="1" customHeight="1" x14ac:dyDescent="0.2">
      <c r="B25" s="37" t="s">
        <v>18</v>
      </c>
      <c r="C25" s="38" t="str">
        <f>IF(C11="Yes","Checked","Standard")</f>
        <v>Standard</v>
      </c>
    </row>
    <row r="26" spans="2:3" ht="15" hidden="1" customHeight="1" x14ac:dyDescent="0.2">
      <c r="B26" s="39" t="s">
        <v>60</v>
      </c>
      <c r="C26" s="40">
        <f>IF($C$11="No",IF(C$10="Married Joint",VLOOKUP(C24,TaxTablesNEW!A9:C16,1,1),IF(C$10="Single",VLOOKUP(C24,TaxTablesNEW!A19:C26,1,1),VLOOKUP(C24,TaxTablesNEW!A29:C36,1,1))),IF(C$10="Married Joint",VLOOKUP(C24,TaxTablesNEW!E9:G16,1,1),IF(C$10="Single",VLOOKUP(C24,TaxTablesNEW!E19:G26,1,1),VLOOKUP(C24,TaxTablesNEW!E29:G36,1,1))))</f>
        <v>16300</v>
      </c>
    </row>
    <row r="27" spans="2:3" ht="15" hidden="1" x14ac:dyDescent="0.2">
      <c r="B27" s="39" t="s">
        <v>61</v>
      </c>
      <c r="C27" s="40">
        <f>IF($C$11="No",IF(C$10="Married Joint",VLOOKUP(C24,TaxTablesNEW!A9:C16,2,1),IF(C$10="Single",VLOOKUP(C24,TaxTablesNEW!A19:C26,2,1),VLOOKUP(C24,TaxTablesNEW!A29:C36,2,1))),IF(C$10="Married Joint",VLOOKUP(C24,TaxTablesNEW!E9:G16,2,1),IF(C$10="Single",VLOOKUP(C24,TaxTablesNEW!E19:G26,2,1),VLOOKUP(C24,TaxTablesNEW!E29:G36,2,1))))</f>
        <v>0</v>
      </c>
    </row>
    <row r="28" spans="2:3" ht="15" hidden="1" x14ac:dyDescent="0.2">
      <c r="B28" s="39" t="s">
        <v>62</v>
      </c>
      <c r="C28" s="41">
        <f>IF($C$11="No",IF(C$10="Married Joint",VLOOKUP(C24,TaxTablesNEW!A9:C16,3,1),IF(C$10="Single",VLOOKUP(C24,TaxTablesNEW!A19:C26,3,1),VLOOKUP(C24,TaxTablesNEW!A29:C36,3,1))),IF(C$10="Married Joint",VLOOKUP(C24,TaxTablesNEW!E9:G16,3,1),IF(C$10="Single",VLOOKUP(C24,TaxTablesNEW!E19:G26,3,1),VLOOKUP(C24,TaxTablesNEW!E29:G36,3,1))))</f>
        <v>0.1</v>
      </c>
    </row>
    <row r="29" spans="2:3" ht="15" hidden="1" x14ac:dyDescent="0.2">
      <c r="B29" s="39" t="s">
        <v>63</v>
      </c>
      <c r="C29" s="40">
        <f>C27+C28*(C24-C26)</f>
        <v>1230</v>
      </c>
    </row>
    <row r="30" spans="2:3" ht="15" hidden="1" x14ac:dyDescent="0.2">
      <c r="B30" s="39" t="s">
        <v>64</v>
      </c>
      <c r="C30" s="40">
        <f>MAX(C29-C12,0)</f>
        <v>1230</v>
      </c>
    </row>
    <row r="31" spans="2:3" ht="16.5" customHeight="1" x14ac:dyDescent="0.2">
      <c r="B31" s="34" t="s">
        <v>35</v>
      </c>
      <c r="C31" s="35"/>
    </row>
    <row r="32" spans="2:3" ht="16.5" customHeight="1" x14ac:dyDescent="0.2">
      <c r="B32" s="25" t="s">
        <v>1</v>
      </c>
      <c r="C32" s="36">
        <v>5.2999999999999999E-2</v>
      </c>
    </row>
    <row r="33" spans="2:3" ht="16.5" customHeight="1" x14ac:dyDescent="0.2">
      <c r="B33" s="25" t="s">
        <v>16</v>
      </c>
      <c r="C33" s="26">
        <v>0</v>
      </c>
    </row>
    <row r="34" spans="2:3" ht="16.5" customHeight="1" x14ac:dyDescent="0.2">
      <c r="B34" s="25" t="s">
        <v>3</v>
      </c>
      <c r="C34" s="26">
        <v>0</v>
      </c>
    </row>
    <row r="35" spans="2:3" ht="15" customHeight="1" x14ac:dyDescent="0.2">
      <c r="B35" s="42"/>
      <c r="C35" s="42"/>
    </row>
    <row r="36" spans="2:3" ht="18" x14ac:dyDescent="0.2">
      <c r="B36" s="22" t="s">
        <v>36</v>
      </c>
      <c r="C36" s="23"/>
    </row>
    <row r="37" spans="2:3" ht="16.5" customHeight="1" x14ac:dyDescent="0.2">
      <c r="B37" s="43" t="s">
        <v>32</v>
      </c>
      <c r="C37" s="44">
        <f>C5-SUM(C38:C45)+C46</f>
        <v>2694.25</v>
      </c>
    </row>
    <row r="38" spans="2:3" ht="16.5" customHeight="1" x14ac:dyDescent="0.2">
      <c r="B38" s="25" t="s">
        <v>26</v>
      </c>
      <c r="C38" s="45">
        <f>(C5-C20)*6.2%</f>
        <v>217</v>
      </c>
    </row>
    <row r="39" spans="2:3" ht="16.5" customHeight="1" x14ac:dyDescent="0.2">
      <c r="B39" s="25" t="s">
        <v>27</v>
      </c>
      <c r="C39" s="45">
        <f>(C5-C20)*1.45%</f>
        <v>50.75</v>
      </c>
    </row>
    <row r="40" spans="2:3" ht="16.5" customHeight="1" x14ac:dyDescent="0.2">
      <c r="B40" s="25" t="s">
        <v>65</v>
      </c>
      <c r="C40" s="1">
        <f>C30/C7+C15</f>
        <v>352.5</v>
      </c>
    </row>
    <row r="41" spans="2:3" ht="16.5" customHeight="1" x14ac:dyDescent="0.2">
      <c r="B41" s="25" t="s">
        <v>24</v>
      </c>
      <c r="C41" s="45">
        <f>C19*C5</f>
        <v>0</v>
      </c>
    </row>
    <row r="42" spans="2:3" ht="16.5" customHeight="1" x14ac:dyDescent="0.2">
      <c r="B42" s="25" t="s">
        <v>45</v>
      </c>
      <c r="C42" s="45">
        <f>C20</f>
        <v>0</v>
      </c>
    </row>
    <row r="43" spans="2:3" ht="16.5" customHeight="1" x14ac:dyDescent="0.2">
      <c r="B43" s="25" t="s">
        <v>14</v>
      </c>
      <c r="C43" s="45">
        <f>C21</f>
        <v>0</v>
      </c>
    </row>
    <row r="44" spans="2:3" ht="16.5" customHeight="1" x14ac:dyDescent="0.2">
      <c r="B44" s="25" t="s">
        <v>20</v>
      </c>
      <c r="C44" s="45">
        <f>C22*C32</f>
        <v>185.5</v>
      </c>
    </row>
    <row r="45" spans="2:3" ht="16.5" customHeight="1" x14ac:dyDescent="0.2">
      <c r="B45" s="25" t="s">
        <v>15</v>
      </c>
      <c r="C45" s="45">
        <f>C33</f>
        <v>0</v>
      </c>
    </row>
    <row r="46" spans="2:3" ht="16.5" customHeight="1" x14ac:dyDescent="0.2">
      <c r="B46" s="25" t="s">
        <v>19</v>
      </c>
      <c r="C46" s="45">
        <f>C34</f>
        <v>0</v>
      </c>
    </row>
    <row r="47" spans="2:3" x14ac:dyDescent="0.2">
      <c r="C47" s="46"/>
    </row>
    <row r="48" spans="2:3" s="32" customFormat="1" ht="11.25" x14ac:dyDescent="0.2">
      <c r="B48" s="47" t="s">
        <v>31</v>
      </c>
      <c r="C48" s="33"/>
    </row>
    <row r="49" spans="2:3" s="32" customFormat="1" ht="11.25" x14ac:dyDescent="0.2">
      <c r="B49" s="48" t="s">
        <v>28</v>
      </c>
      <c r="C49" s="33"/>
    </row>
    <row r="50" spans="2:3" s="32" customFormat="1" ht="11.25" x14ac:dyDescent="0.2">
      <c r="B50" s="48" t="s">
        <v>30</v>
      </c>
      <c r="C50" s="33"/>
    </row>
    <row r="51" spans="2:3" s="32" customFormat="1" ht="11.25" x14ac:dyDescent="0.2">
      <c r="B51" s="48" t="s">
        <v>29</v>
      </c>
      <c r="C51" s="33"/>
    </row>
    <row r="52" spans="2:3" s="32" customFormat="1" ht="11.25" x14ac:dyDescent="0.2">
      <c r="C52" s="33"/>
    </row>
    <row r="53" spans="2:3" s="32" customFormat="1" ht="11.25" x14ac:dyDescent="0.2">
      <c r="B53" s="32" t="s">
        <v>47</v>
      </c>
      <c r="C53" s="33"/>
    </row>
    <row r="54" spans="2:3" s="32" customFormat="1" x14ac:dyDescent="0.2">
      <c r="B54" s="2" t="s">
        <v>88</v>
      </c>
      <c r="C54" s="33"/>
    </row>
    <row r="55" spans="2:3" s="32" customFormat="1" x14ac:dyDescent="0.2">
      <c r="B55" s="2" t="s">
        <v>49</v>
      </c>
      <c r="C55" s="33"/>
    </row>
    <row r="56" spans="2:3" s="32" customFormat="1" ht="11.25" x14ac:dyDescent="0.2">
      <c r="C56" s="33"/>
    </row>
    <row r="57" spans="2:3" s="32" customFormat="1" ht="11.25" x14ac:dyDescent="0.2">
      <c r="C57" s="33"/>
    </row>
    <row r="58" spans="2:3" s="32" customFormat="1" ht="11.25" x14ac:dyDescent="0.2"/>
  </sheetData>
  <dataValidations count="3">
    <dataValidation type="list" allowBlank="1" showInputMessage="1" showErrorMessage="1" sqref="C11" xr:uid="{16B77800-4B4E-4552-A65D-3558F7EADC08}">
      <formula1>"Yes,No"</formula1>
    </dataValidation>
    <dataValidation type="list" allowBlank="1" showInputMessage="1" showErrorMessage="1" sqref="C10" xr:uid="{66C59279-74AE-4A73-BCEB-7025FE077881}">
      <formula1>"Married Joint,Single,Head of Household"</formula1>
    </dataValidation>
    <dataValidation type="list" allowBlank="1" showInputMessage="1" showErrorMessage="1" sqref="C7" xr:uid="{DF8D63EB-E755-4E02-8EF1-23B96E8E020B}">
      <formula1>"TaxTablesNEW!A48:C54"</formula1>
    </dataValidation>
  </dataValidations>
  <hyperlinks>
    <hyperlink ref="F3" r:id="rId1" display="https://www.vertex42.com/Calculators/paycheck-calculator.html" xr:uid="{603B12D0-651D-44CE-8886-A0EBA1CA0D71}"/>
    <hyperlink ref="B54" r:id="rId2" display="New W-4 Employee's Withholding Certificate, https://www.irs.gov/pub/irs-pdf/fw4.pdf" xr:uid="{7990B1D7-2D5B-4EAE-832B-9542E884F644}"/>
    <hyperlink ref="B55" r:id="rId3" xr:uid="{C4BEC99A-7686-4B54-9E40-0A3838D3AA13}"/>
  </hyperlinks>
  <printOptions horizontalCentered="1"/>
  <pageMargins left="0.5" right="0.5" top="0.75" bottom="1" header="0.5" footer="0.5"/>
  <pageSetup scale="84" orientation="portrait" r:id="rId4"/>
  <headerFooter alignWithMargins="0"/>
  <drawing r:id="rId5"/>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r:uid="{BF718C20-6301-49ED-A61C-25CF13DD6A22}">
          <x14:formula1>
            <xm:f>TaxTablesNEW!$A$48:$A$54</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3D98-D352-497C-9A64-1906FD4B4589}">
  <dimension ref="A1:I54"/>
  <sheetViews>
    <sheetView showGridLines="0" zoomScaleNormal="100" workbookViewId="0"/>
  </sheetViews>
  <sheetFormatPr defaultRowHeight="12.75" x14ac:dyDescent="0.2"/>
  <cols>
    <col min="1" max="3" width="17.7109375" style="18" customWidth="1"/>
    <col min="4" max="4" width="10.28515625" style="18" customWidth="1"/>
    <col min="5" max="7" width="17.7109375" style="18" customWidth="1"/>
    <col min="8" max="8" width="9.140625" style="18"/>
    <col min="9" max="9" width="12.5703125" style="18" customWidth="1"/>
    <col min="10" max="16384" width="9.140625" style="18"/>
  </cols>
  <sheetData>
    <row r="1" spans="1:9" ht="26.25" x14ac:dyDescent="0.2">
      <c r="A1" s="63" t="s">
        <v>87</v>
      </c>
      <c r="B1" s="63"/>
      <c r="C1" s="63"/>
      <c r="D1" s="63"/>
    </row>
    <row r="2" spans="1:9" x14ac:dyDescent="0.2">
      <c r="A2" s="49" t="s">
        <v>66</v>
      </c>
      <c r="B2" s="50"/>
      <c r="C2" s="50"/>
      <c r="D2" s="50"/>
      <c r="E2" s="50"/>
      <c r="F2" s="50"/>
      <c r="G2" s="50"/>
    </row>
    <row r="3" spans="1:9" x14ac:dyDescent="0.2">
      <c r="A3" s="2" t="s">
        <v>79</v>
      </c>
      <c r="C3" s="2"/>
      <c r="E3" s="2"/>
    </row>
    <row r="4" spans="1:9" x14ac:dyDescent="0.2">
      <c r="A4" s="51"/>
    </row>
    <row r="5" spans="1:9" ht="15.75" x14ac:dyDescent="0.25">
      <c r="A5" s="52" t="s">
        <v>67</v>
      </c>
      <c r="E5" s="52" t="s">
        <v>73</v>
      </c>
    </row>
    <row r="6" spans="1:9" x14ac:dyDescent="0.2">
      <c r="A6" s="53" t="s">
        <v>83</v>
      </c>
      <c r="E6" s="53" t="s">
        <v>74</v>
      </c>
    </row>
    <row r="7" spans="1:9" x14ac:dyDescent="0.2">
      <c r="A7" s="54" t="s">
        <v>75</v>
      </c>
      <c r="B7" s="55"/>
      <c r="C7" s="55"/>
      <c r="E7" s="54" t="s">
        <v>75</v>
      </c>
      <c r="F7" s="55"/>
      <c r="G7" s="55"/>
    </row>
    <row r="8" spans="1:9" x14ac:dyDescent="0.2">
      <c r="A8" s="56" t="s">
        <v>60</v>
      </c>
      <c r="B8" s="56" t="s">
        <v>61</v>
      </c>
      <c r="C8" s="56" t="s">
        <v>10</v>
      </c>
      <c r="E8" s="56" t="s">
        <v>60</v>
      </c>
      <c r="F8" s="56" t="s">
        <v>61</v>
      </c>
      <c r="G8" s="56" t="s">
        <v>62</v>
      </c>
    </row>
    <row r="9" spans="1:9" x14ac:dyDescent="0.2">
      <c r="A9" s="57">
        <v>0</v>
      </c>
      <c r="B9" s="57">
        <v>0</v>
      </c>
      <c r="C9" s="58">
        <v>0</v>
      </c>
      <c r="E9" s="57">
        <v>0</v>
      </c>
      <c r="F9" s="57">
        <v>0</v>
      </c>
      <c r="G9" s="58">
        <v>0</v>
      </c>
    </row>
    <row r="10" spans="1:9" x14ac:dyDescent="0.2">
      <c r="A10" s="57">
        <v>16300</v>
      </c>
      <c r="B10" s="57">
        <v>0</v>
      </c>
      <c r="C10" s="58">
        <v>0.1</v>
      </c>
      <c r="E10" s="57">
        <v>14600</v>
      </c>
      <c r="F10" s="57">
        <v>0</v>
      </c>
      <c r="G10" s="58">
        <v>0.1</v>
      </c>
      <c r="I10" s="66"/>
    </row>
    <row r="11" spans="1:9" x14ac:dyDescent="0.2">
      <c r="A11" s="57">
        <v>39500</v>
      </c>
      <c r="B11" s="57">
        <v>2320</v>
      </c>
      <c r="C11" s="58">
        <v>0.12</v>
      </c>
      <c r="E11" s="57">
        <v>26200</v>
      </c>
      <c r="F11" s="57">
        <v>1160</v>
      </c>
      <c r="G11" s="58">
        <v>0.12</v>
      </c>
      <c r="I11" s="66"/>
    </row>
    <row r="12" spans="1:9" x14ac:dyDescent="0.2">
      <c r="A12" s="57">
        <v>110600</v>
      </c>
      <c r="B12" s="57">
        <v>10852</v>
      </c>
      <c r="C12" s="58">
        <v>0.22</v>
      </c>
      <c r="E12" s="57">
        <v>61750</v>
      </c>
      <c r="F12" s="57">
        <v>5426</v>
      </c>
      <c r="G12" s="58">
        <v>0.22</v>
      </c>
      <c r="I12" s="66"/>
    </row>
    <row r="13" spans="1:9" x14ac:dyDescent="0.2">
      <c r="A13" s="57">
        <v>217350</v>
      </c>
      <c r="B13" s="57">
        <v>34337</v>
      </c>
      <c r="C13" s="58">
        <v>0.24</v>
      </c>
      <c r="E13" s="57">
        <v>115125</v>
      </c>
      <c r="F13" s="57">
        <v>17168.5</v>
      </c>
      <c r="G13" s="58">
        <v>0.24</v>
      </c>
      <c r="I13" s="66"/>
    </row>
    <row r="14" spans="1:9" x14ac:dyDescent="0.2">
      <c r="A14" s="57">
        <v>400200</v>
      </c>
      <c r="B14" s="57">
        <v>78221</v>
      </c>
      <c r="C14" s="58">
        <v>0.32</v>
      </c>
      <c r="E14" s="57">
        <v>206550</v>
      </c>
      <c r="F14" s="57">
        <v>39110.5</v>
      </c>
      <c r="G14" s="58">
        <v>0.32</v>
      </c>
      <c r="I14" s="66"/>
    </row>
    <row r="15" spans="1:9" x14ac:dyDescent="0.2">
      <c r="A15" s="57">
        <v>503750</v>
      </c>
      <c r="B15" s="57">
        <v>111357</v>
      </c>
      <c r="C15" s="58">
        <v>0.35</v>
      </c>
      <c r="E15" s="57">
        <v>258325</v>
      </c>
      <c r="F15" s="57">
        <v>55678.5</v>
      </c>
      <c r="G15" s="58">
        <v>0.35</v>
      </c>
      <c r="I15" s="66"/>
    </row>
    <row r="16" spans="1:9" x14ac:dyDescent="0.2">
      <c r="A16" s="57">
        <v>747500</v>
      </c>
      <c r="B16" s="57">
        <v>196669.5</v>
      </c>
      <c r="C16" s="58">
        <v>0.37</v>
      </c>
      <c r="E16" s="57">
        <v>380200</v>
      </c>
      <c r="F16" s="57">
        <v>98334.75</v>
      </c>
      <c r="G16" s="58">
        <v>0.37</v>
      </c>
      <c r="I16" s="66"/>
    </row>
    <row r="17" spans="1:9" x14ac:dyDescent="0.2">
      <c r="A17" s="54" t="s">
        <v>76</v>
      </c>
      <c r="B17" s="55"/>
      <c r="C17" s="55"/>
      <c r="E17" s="54" t="s">
        <v>76</v>
      </c>
      <c r="F17" s="55"/>
      <c r="G17" s="55"/>
    </row>
    <row r="18" spans="1:9" x14ac:dyDescent="0.2">
      <c r="A18" s="56" t="s">
        <v>60</v>
      </c>
      <c r="B18" s="56" t="s">
        <v>61</v>
      </c>
      <c r="C18" s="56" t="s">
        <v>10</v>
      </c>
      <c r="E18" s="56" t="s">
        <v>60</v>
      </c>
      <c r="F18" s="56" t="s">
        <v>61</v>
      </c>
      <c r="G18" s="56" t="s">
        <v>62</v>
      </c>
    </row>
    <row r="19" spans="1:9" x14ac:dyDescent="0.2">
      <c r="A19" s="57">
        <v>0</v>
      </c>
      <c r="B19" s="57">
        <v>0</v>
      </c>
      <c r="C19" s="58">
        <v>0</v>
      </c>
      <c r="E19" s="57">
        <v>0</v>
      </c>
      <c r="F19" s="57">
        <v>0</v>
      </c>
      <c r="G19" s="58">
        <v>0</v>
      </c>
    </row>
    <row r="20" spans="1:9" x14ac:dyDescent="0.2">
      <c r="A20" s="57">
        <v>6000</v>
      </c>
      <c r="B20" s="57">
        <v>0</v>
      </c>
      <c r="C20" s="58">
        <v>0.1</v>
      </c>
      <c r="E20" s="57">
        <v>7300</v>
      </c>
      <c r="F20" s="57">
        <v>0</v>
      </c>
      <c r="G20" s="58">
        <v>0.1</v>
      </c>
      <c r="I20" s="66"/>
    </row>
    <row r="21" spans="1:9" x14ac:dyDescent="0.2">
      <c r="A21" s="57">
        <v>17600</v>
      </c>
      <c r="B21" s="57">
        <v>1160</v>
      </c>
      <c r="C21" s="58">
        <v>0.12</v>
      </c>
      <c r="E21" s="57">
        <v>13100</v>
      </c>
      <c r="F21" s="57">
        <v>580</v>
      </c>
      <c r="G21" s="58">
        <v>0.12</v>
      </c>
      <c r="I21" s="66"/>
    </row>
    <row r="22" spans="1:9" x14ac:dyDescent="0.2">
      <c r="A22" s="57">
        <v>53150</v>
      </c>
      <c r="B22" s="57">
        <v>5426</v>
      </c>
      <c r="C22" s="58">
        <v>0.22</v>
      </c>
      <c r="E22" s="57">
        <v>30875</v>
      </c>
      <c r="F22" s="57">
        <v>2713</v>
      </c>
      <c r="G22" s="58">
        <v>0.22</v>
      </c>
      <c r="I22" s="66"/>
    </row>
    <row r="23" spans="1:9" x14ac:dyDescent="0.2">
      <c r="A23" s="57">
        <v>106525</v>
      </c>
      <c r="B23" s="57">
        <v>17168.5</v>
      </c>
      <c r="C23" s="58">
        <v>0.24</v>
      </c>
      <c r="E23" s="57">
        <v>57563</v>
      </c>
      <c r="F23" s="57">
        <v>8584.25</v>
      </c>
      <c r="G23" s="58">
        <v>0.24</v>
      </c>
      <c r="I23" s="66"/>
    </row>
    <row r="24" spans="1:9" x14ac:dyDescent="0.2">
      <c r="A24" s="57">
        <v>197950</v>
      </c>
      <c r="B24" s="57">
        <v>39110.5</v>
      </c>
      <c r="C24" s="58">
        <v>0.32</v>
      </c>
      <c r="E24" s="57">
        <v>103275</v>
      </c>
      <c r="F24" s="57">
        <v>19555.25</v>
      </c>
      <c r="G24" s="58">
        <v>0.32</v>
      </c>
      <c r="I24" s="66"/>
    </row>
    <row r="25" spans="1:9" x14ac:dyDescent="0.2">
      <c r="A25" s="57">
        <v>249725</v>
      </c>
      <c r="B25" s="57">
        <v>55678.5</v>
      </c>
      <c r="C25" s="58">
        <v>0.35</v>
      </c>
      <c r="E25" s="57">
        <v>129163</v>
      </c>
      <c r="F25" s="57">
        <v>27839.25</v>
      </c>
      <c r="G25" s="58">
        <v>0.35</v>
      </c>
      <c r="I25" s="66"/>
    </row>
    <row r="26" spans="1:9" x14ac:dyDescent="0.2">
      <c r="A26" s="57">
        <v>615350</v>
      </c>
      <c r="B26" s="57">
        <v>183647.25</v>
      </c>
      <c r="C26" s="58">
        <v>0.37</v>
      </c>
      <c r="E26" s="57">
        <v>311975</v>
      </c>
      <c r="F26" s="57">
        <v>91823.63</v>
      </c>
      <c r="G26" s="58">
        <v>0.37</v>
      </c>
      <c r="I26" s="66"/>
    </row>
    <row r="27" spans="1:9" x14ac:dyDescent="0.2">
      <c r="A27" s="54" t="s">
        <v>68</v>
      </c>
      <c r="B27" s="55"/>
      <c r="C27" s="55"/>
      <c r="E27" s="54" t="s">
        <v>68</v>
      </c>
      <c r="F27" s="55"/>
      <c r="G27" s="55"/>
    </row>
    <row r="28" spans="1:9" x14ac:dyDescent="0.2">
      <c r="A28" s="56" t="s">
        <v>60</v>
      </c>
      <c r="B28" s="56" t="s">
        <v>61</v>
      </c>
      <c r="C28" s="56" t="s">
        <v>10</v>
      </c>
      <c r="E28" s="56" t="s">
        <v>60</v>
      </c>
      <c r="F28" s="56" t="s">
        <v>61</v>
      </c>
      <c r="G28" s="56" t="s">
        <v>62</v>
      </c>
    </row>
    <row r="29" spans="1:9" x14ac:dyDescent="0.2">
      <c r="A29" s="57">
        <v>0</v>
      </c>
      <c r="B29" s="57">
        <v>0</v>
      </c>
      <c r="C29" s="58">
        <v>0</v>
      </c>
      <c r="E29" s="57">
        <v>0</v>
      </c>
      <c r="F29" s="57">
        <v>0</v>
      </c>
      <c r="G29" s="58">
        <v>0</v>
      </c>
    </row>
    <row r="30" spans="1:9" x14ac:dyDescent="0.2">
      <c r="A30" s="57">
        <v>13300</v>
      </c>
      <c r="B30" s="57">
        <v>0</v>
      </c>
      <c r="C30" s="58">
        <v>0.1</v>
      </c>
      <c r="E30" s="57">
        <v>10950</v>
      </c>
      <c r="F30" s="57">
        <v>0</v>
      </c>
      <c r="G30" s="58">
        <v>0.1</v>
      </c>
      <c r="I30" s="66"/>
    </row>
    <row r="31" spans="1:9" x14ac:dyDescent="0.2">
      <c r="A31" s="57">
        <v>29850</v>
      </c>
      <c r="B31" s="57">
        <v>1655</v>
      </c>
      <c r="C31" s="58">
        <v>0.12</v>
      </c>
      <c r="E31" s="57">
        <v>19225</v>
      </c>
      <c r="F31" s="57">
        <v>827.5</v>
      </c>
      <c r="G31" s="58">
        <v>0.12</v>
      </c>
      <c r="I31" s="66"/>
    </row>
    <row r="32" spans="1:9" x14ac:dyDescent="0.2">
      <c r="A32" s="57">
        <v>76400</v>
      </c>
      <c r="B32" s="57">
        <v>7241</v>
      </c>
      <c r="C32" s="58">
        <v>0.22</v>
      </c>
      <c r="E32" s="57">
        <v>42500</v>
      </c>
      <c r="F32" s="57">
        <v>3620.5</v>
      </c>
      <c r="G32" s="58">
        <v>0.22</v>
      </c>
      <c r="I32" s="66"/>
    </row>
    <row r="33" spans="1:9" x14ac:dyDescent="0.2">
      <c r="A33" s="57">
        <v>113800</v>
      </c>
      <c r="B33" s="57">
        <v>15469</v>
      </c>
      <c r="C33" s="58">
        <v>0.24</v>
      </c>
      <c r="E33" s="57">
        <v>61200</v>
      </c>
      <c r="F33" s="57">
        <v>7734.5</v>
      </c>
      <c r="G33" s="58">
        <v>0.24</v>
      </c>
      <c r="I33" s="66"/>
    </row>
    <row r="34" spans="1:9" x14ac:dyDescent="0.2">
      <c r="A34" s="57">
        <v>205250</v>
      </c>
      <c r="B34" s="57">
        <v>37417</v>
      </c>
      <c r="C34" s="58">
        <v>0.32</v>
      </c>
      <c r="E34" s="57">
        <v>106925</v>
      </c>
      <c r="F34" s="57">
        <v>18708.5</v>
      </c>
      <c r="G34" s="58">
        <v>0.32</v>
      </c>
      <c r="I34" s="66"/>
    </row>
    <row r="35" spans="1:9" x14ac:dyDescent="0.2">
      <c r="A35" s="57">
        <v>257000</v>
      </c>
      <c r="B35" s="57">
        <v>53977</v>
      </c>
      <c r="C35" s="58">
        <v>0.35</v>
      </c>
      <c r="E35" s="57">
        <v>132800</v>
      </c>
      <c r="F35" s="57">
        <v>26988.5</v>
      </c>
      <c r="G35" s="58">
        <v>0.35</v>
      </c>
      <c r="I35" s="66"/>
    </row>
    <row r="36" spans="1:9" x14ac:dyDescent="0.2">
      <c r="A36" s="57">
        <v>622650</v>
      </c>
      <c r="B36" s="57">
        <v>181954.5</v>
      </c>
      <c r="C36" s="58">
        <v>0.37</v>
      </c>
      <c r="E36" s="57">
        <v>315625</v>
      </c>
      <c r="F36" s="57">
        <v>90977.25</v>
      </c>
      <c r="G36" s="58">
        <v>0.37</v>
      </c>
      <c r="I36" s="66"/>
    </row>
    <row r="38" spans="1:9" x14ac:dyDescent="0.2">
      <c r="A38" s="64" t="s">
        <v>77</v>
      </c>
    </row>
    <row r="39" spans="1:9" x14ac:dyDescent="0.2">
      <c r="A39" s="51"/>
    </row>
    <row r="40" spans="1:9" ht="15.75" x14ac:dyDescent="0.25">
      <c r="A40" s="59" t="s">
        <v>69</v>
      </c>
    </row>
    <row r="41" spans="1:9" x14ac:dyDescent="0.2">
      <c r="A41" s="2" t="s">
        <v>78</v>
      </c>
    </row>
    <row r="42" spans="1:9" x14ac:dyDescent="0.2">
      <c r="A42" s="60" t="s">
        <v>52</v>
      </c>
      <c r="B42" s="65">
        <v>29200</v>
      </c>
    </row>
    <row r="43" spans="1:9" x14ac:dyDescent="0.2">
      <c r="A43" s="60" t="s">
        <v>13</v>
      </c>
      <c r="B43" s="65">
        <v>14600</v>
      </c>
    </row>
    <row r="44" spans="1:9" x14ac:dyDescent="0.2">
      <c r="A44" s="60" t="s">
        <v>70</v>
      </c>
      <c r="B44" s="65">
        <v>21900</v>
      </c>
    </row>
    <row r="46" spans="1:9" ht="15.75" x14ac:dyDescent="0.25">
      <c r="A46" s="59" t="s">
        <v>71</v>
      </c>
    </row>
    <row r="47" spans="1:9" x14ac:dyDescent="0.2">
      <c r="A47" s="56" t="s">
        <v>7</v>
      </c>
      <c r="B47" s="61" t="s">
        <v>8</v>
      </c>
    </row>
    <row r="48" spans="1:9" x14ac:dyDescent="0.2">
      <c r="A48" s="60" t="s">
        <v>9</v>
      </c>
      <c r="B48" s="62">
        <v>52</v>
      </c>
    </row>
    <row r="49" spans="1:2" x14ac:dyDescent="0.2">
      <c r="A49" s="60" t="s">
        <v>11</v>
      </c>
      <c r="B49" s="62">
        <v>26</v>
      </c>
    </row>
    <row r="50" spans="1:2" x14ac:dyDescent="0.2">
      <c r="A50" s="60" t="s">
        <v>12</v>
      </c>
      <c r="B50" s="62">
        <v>24</v>
      </c>
    </row>
    <row r="51" spans="1:2" x14ac:dyDescent="0.2">
      <c r="A51" s="60" t="s">
        <v>6</v>
      </c>
      <c r="B51" s="62">
        <v>12</v>
      </c>
    </row>
    <row r="52" spans="1:2" x14ac:dyDescent="0.2">
      <c r="A52" s="60" t="s">
        <v>80</v>
      </c>
      <c r="B52" s="62">
        <v>4</v>
      </c>
    </row>
    <row r="53" spans="1:2" x14ac:dyDescent="0.2">
      <c r="A53" s="60" t="s">
        <v>81</v>
      </c>
      <c r="B53" s="62">
        <v>2</v>
      </c>
    </row>
    <row r="54" spans="1:2" x14ac:dyDescent="0.2">
      <c r="A54" s="60" t="s">
        <v>48</v>
      </c>
      <c r="B54" s="62">
        <v>260</v>
      </c>
    </row>
  </sheetData>
  <hyperlinks>
    <hyperlink ref="A3" r:id="rId1" display="Source: IRS Publication 15-T, pg6" xr:uid="{82868EEC-77BF-4D9A-841A-DE15A187357B}"/>
    <hyperlink ref="A41" r:id="rId2" display="Source: irs.gov Form W-4 2020 pg3" xr:uid="{945AA093-3C7A-4959-A465-1285A7BA3DD5}"/>
  </hyperlinks>
  <pageMargins left="0.75" right="0.75" top="1" bottom="1" header="0.5" footer="0.5"/>
  <pageSetup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09796-3BD5-44DC-B37A-A875FF9BCF0A}">
  <dimension ref="A1:C19"/>
  <sheetViews>
    <sheetView showGridLines="0" workbookViewId="0"/>
  </sheetViews>
  <sheetFormatPr defaultRowHeight="12.75" x14ac:dyDescent="0.2"/>
  <cols>
    <col min="1" max="1" width="2.85546875" style="3" customWidth="1"/>
    <col min="2" max="2" width="71.5703125" style="3" customWidth="1"/>
    <col min="3" max="3" width="22.28515625" customWidth="1"/>
  </cols>
  <sheetData>
    <row r="1" spans="1:3" ht="32.1" customHeight="1" x14ac:dyDescent="0.2">
      <c r="A1" s="4"/>
      <c r="B1" s="5" t="s">
        <v>21</v>
      </c>
      <c r="C1" s="6"/>
    </row>
    <row r="2" spans="1:3" ht="15" x14ac:dyDescent="0.2">
      <c r="A2" s="7"/>
      <c r="B2" s="8"/>
      <c r="C2" s="9"/>
    </row>
    <row r="3" spans="1:3" ht="15" x14ac:dyDescent="0.2">
      <c r="A3" s="7"/>
      <c r="B3" s="10" t="s">
        <v>37</v>
      </c>
      <c r="C3" s="9"/>
    </row>
    <row r="4" spans="1:3" ht="14.25" x14ac:dyDescent="0.2">
      <c r="A4" s="7"/>
      <c r="B4" s="11" t="s">
        <v>41</v>
      </c>
      <c r="C4" s="9"/>
    </row>
    <row r="5" spans="1:3" ht="15" x14ac:dyDescent="0.2">
      <c r="A5" s="7"/>
      <c r="B5" s="12"/>
      <c r="C5" s="9"/>
    </row>
    <row r="6" spans="1:3" ht="15.75" x14ac:dyDescent="0.25">
      <c r="A6" s="7"/>
      <c r="B6" s="13" t="s">
        <v>84</v>
      </c>
      <c r="C6" s="9"/>
    </row>
    <row r="7" spans="1:3" ht="15" x14ac:dyDescent="0.2">
      <c r="A7" s="7"/>
      <c r="B7" s="12"/>
      <c r="C7" s="9"/>
    </row>
    <row r="8" spans="1:3" ht="30" x14ac:dyDescent="0.2">
      <c r="A8" s="7"/>
      <c r="B8" s="12" t="s">
        <v>44</v>
      </c>
      <c r="C8" s="9"/>
    </row>
    <row r="9" spans="1:3" ht="15" x14ac:dyDescent="0.2">
      <c r="A9" s="7"/>
      <c r="B9" s="12"/>
      <c r="C9" s="9"/>
    </row>
    <row r="10" spans="1:3" ht="30" x14ac:dyDescent="0.2">
      <c r="A10" s="7"/>
      <c r="B10" s="12" t="s">
        <v>38</v>
      </c>
      <c r="C10" s="9"/>
    </row>
    <row r="11" spans="1:3" ht="15" x14ac:dyDescent="0.2">
      <c r="A11" s="7"/>
      <c r="B11" s="12"/>
      <c r="C11" s="9"/>
    </row>
    <row r="12" spans="1:3" ht="30" x14ac:dyDescent="0.2">
      <c r="A12" s="7"/>
      <c r="B12" s="12" t="s">
        <v>39</v>
      </c>
      <c r="C12" s="9"/>
    </row>
    <row r="13" spans="1:3" ht="15" x14ac:dyDescent="0.2">
      <c r="A13" s="7"/>
      <c r="B13" s="12"/>
      <c r="C13" s="9"/>
    </row>
    <row r="14" spans="1:3" ht="15.75" x14ac:dyDescent="0.25">
      <c r="A14" s="7"/>
      <c r="B14" s="13" t="s">
        <v>46</v>
      </c>
      <c r="C14" s="9"/>
    </row>
    <row r="15" spans="1:3" ht="15" x14ac:dyDescent="0.2">
      <c r="A15" s="7"/>
      <c r="B15" s="14" t="s">
        <v>42</v>
      </c>
      <c r="C15" s="9"/>
    </row>
    <row r="16" spans="1:3" ht="15" x14ac:dyDescent="0.2">
      <c r="A16" s="7"/>
      <c r="B16" s="15"/>
      <c r="C16" s="9"/>
    </row>
    <row r="17" spans="1:3" ht="15" x14ac:dyDescent="0.2">
      <c r="A17" s="7"/>
      <c r="B17" s="16" t="s">
        <v>43</v>
      </c>
      <c r="C17" s="9"/>
    </row>
    <row r="18" spans="1:3" ht="14.25" x14ac:dyDescent="0.2">
      <c r="A18" s="7"/>
      <c r="B18" s="7"/>
      <c r="C18" s="9"/>
    </row>
    <row r="19" spans="1:3" ht="14.25" x14ac:dyDescent="0.2">
      <c r="A19" s="7"/>
      <c r="B19" s="7"/>
      <c r="C19" s="9"/>
    </row>
  </sheetData>
  <hyperlinks>
    <hyperlink ref="B15" r:id="rId1" xr:uid="{21F547C4-200B-434F-A619-EB2BA8B816C5}"/>
    <hyperlink ref="B4" r:id="rId2" xr:uid="{8EA2B599-5767-4E7A-A9EC-F2991AB9E519}"/>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 W-4</vt:lpstr>
      <vt:lpstr>TaxTablesNEW</vt:lpstr>
      <vt:lpstr>©</vt:lpstr>
      <vt:lpstr>'NEW W-4'!Print_Area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Paycheck Calculator</dc:title>
  <dc:creator>Vertex42.com</dc:creator>
  <dc:description>(c) 2010-2024 Vertex42 LLC. All Rights Reserved.</dc:description>
  <cp:lastModifiedBy>Vertex42.com</cp:lastModifiedBy>
  <cp:lastPrinted>2023-01-31T18:54:18Z</cp:lastPrinted>
  <dcterms:created xsi:type="dcterms:W3CDTF">2010-04-02T22:04:47Z</dcterms:created>
  <dcterms:modified xsi:type="dcterms:W3CDTF">2024-01-23T17:54:58Z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2010-2024 Vertex42 LLC</vt:lpwstr>
  </property>
  <property fmtid="{D5CDD505-2E9C-101B-9397-08002B2CF9AE}" pid="3" name="Source">
    <vt:lpwstr>https://www.vertex42.com/Calculators/paycheck-calculator.html</vt:lpwstr>
  </property>
  <property fmtid="{D5CDD505-2E9C-101B-9397-08002B2CF9AE}" pid="4" name="Version">
    <vt:lpwstr>1.3.5</vt:lpwstr>
  </property>
</Properties>
</file>