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Vertex42.com\Documents\VERTEX42\TEMPLATES\TEMPLATE - Planners\"/>
    </mc:Choice>
  </mc:AlternateContent>
  <xr:revisionPtr revIDLastSave="0" documentId="13_ncr:1_{848EB94C-FEA1-46CE-99EC-451D574F6397}" xr6:coauthVersionLast="46" xr6:coauthVersionMax="46" xr10:uidLastSave="{00000000-0000-0000-0000-000000000000}"/>
  <bookViews>
    <workbookView xWindow="1425" yWindow="1425" windowWidth="22605" windowHeight="15810" xr2:uid="{00000000-000D-0000-FFFF-FFFF00000000}"/>
  </bookViews>
  <sheets>
    <sheet name="Planner" sheetId="9" r:id="rId1"/>
    <sheet name="DST Rules" sheetId="7" r:id="rId2"/>
    <sheet name="Clocks" sheetId="11" r:id="rId3"/>
    <sheet name="©" sheetId="10" r:id="rId4"/>
  </sheets>
  <definedNames>
    <definedName name="_xlnm.Print_Area" localSheetId="0">Planner!$A$1:$H$72</definedName>
    <definedName name="valuevx">42.314159</definedName>
    <definedName name="vertex42_copyright" hidden="1">"© 2016 Vertex42 LLC"</definedName>
    <definedName name="vertex42_id" hidden="1">"world-meeting-planner.xlsx"</definedName>
    <definedName name="vertex42_title" hidden="1">"World Meeting Planner and Time Zone Converter"</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9" l="1"/>
  <c r="B5" i="9"/>
  <c r="F13" i="9"/>
  <c r="F15" i="9" s="1"/>
  <c r="F14" i="9"/>
  <c r="C12" i="11" l="1"/>
  <c r="B26" i="11" s="1"/>
  <c r="B104" i="11"/>
  <c r="C104" i="11" s="1"/>
  <c r="B105" i="11"/>
  <c r="C105" i="11" s="1"/>
  <c r="B45" i="11"/>
  <c r="C45" i="11" s="1"/>
  <c r="B103" i="11"/>
  <c r="C103" i="11" s="1"/>
  <c r="B102" i="11"/>
  <c r="D102" i="11" s="1"/>
  <c r="B101" i="11"/>
  <c r="C101" i="11" s="1"/>
  <c r="B100" i="11"/>
  <c r="C100" i="11" s="1"/>
  <c r="B99" i="11"/>
  <c r="C99" i="11" s="1"/>
  <c r="B98" i="11"/>
  <c r="C98" i="11" s="1"/>
  <c r="B97" i="11"/>
  <c r="C97" i="11" s="1"/>
  <c r="B96" i="11"/>
  <c r="C96" i="11" s="1"/>
  <c r="B95" i="11"/>
  <c r="C95" i="11" s="1"/>
  <c r="B94" i="11"/>
  <c r="D94" i="11" s="1"/>
  <c r="B93" i="11"/>
  <c r="C93" i="11" s="1"/>
  <c r="B92" i="11"/>
  <c r="C92" i="11" s="1"/>
  <c r="B91" i="11"/>
  <c r="C91" i="11" s="1"/>
  <c r="B90" i="11"/>
  <c r="C90" i="11" s="1"/>
  <c r="B89" i="11"/>
  <c r="C89" i="11" s="1"/>
  <c r="B88" i="11"/>
  <c r="C88" i="11" s="1"/>
  <c r="B87" i="11"/>
  <c r="C87" i="11" s="1"/>
  <c r="B86" i="11"/>
  <c r="D86" i="11" s="1"/>
  <c r="B85" i="11"/>
  <c r="C85" i="11" s="1"/>
  <c r="B84" i="11"/>
  <c r="C84" i="11" s="1"/>
  <c r="B83" i="11"/>
  <c r="C83" i="11" s="1"/>
  <c r="B82" i="11"/>
  <c r="C82" i="11" s="1"/>
  <c r="B81" i="11"/>
  <c r="C81" i="11" s="1"/>
  <c r="B80" i="11"/>
  <c r="C80" i="11" s="1"/>
  <c r="B79" i="11"/>
  <c r="C79" i="11" s="1"/>
  <c r="B78" i="11"/>
  <c r="D78" i="11" s="1"/>
  <c r="B77" i="11"/>
  <c r="C77" i="11" s="1"/>
  <c r="B76" i="11"/>
  <c r="C76" i="11" s="1"/>
  <c r="B75" i="11"/>
  <c r="C75" i="11" s="1"/>
  <c r="B74" i="11"/>
  <c r="C74" i="11" s="1"/>
  <c r="B73" i="11"/>
  <c r="C73" i="11" s="1"/>
  <c r="B72" i="11"/>
  <c r="C72" i="11" s="1"/>
  <c r="B71" i="11"/>
  <c r="C71" i="11" s="1"/>
  <c r="B70" i="11"/>
  <c r="D70" i="11" s="1"/>
  <c r="B69" i="11"/>
  <c r="C69" i="11" s="1"/>
  <c r="B68" i="11"/>
  <c r="C68" i="11" s="1"/>
  <c r="B67" i="11"/>
  <c r="C67" i="11" s="1"/>
  <c r="B66" i="11"/>
  <c r="C66" i="11" s="1"/>
  <c r="B65" i="11"/>
  <c r="C65" i="11" s="1"/>
  <c r="B64" i="11"/>
  <c r="C64" i="11" s="1"/>
  <c r="B63" i="11"/>
  <c r="C63" i="11" s="1"/>
  <c r="B62" i="11"/>
  <c r="D62" i="11" s="1"/>
  <c r="B61" i="11"/>
  <c r="C61" i="11" s="1"/>
  <c r="B60" i="11"/>
  <c r="C60" i="11" s="1"/>
  <c r="B59" i="11"/>
  <c r="C59" i="11" s="1"/>
  <c r="B58" i="11"/>
  <c r="C58" i="11" s="1"/>
  <c r="B57" i="11"/>
  <c r="C57" i="11" s="1"/>
  <c r="B56" i="11"/>
  <c r="C56" i="11" s="1"/>
  <c r="B55" i="11"/>
  <c r="C55" i="11" s="1"/>
  <c r="B54" i="11"/>
  <c r="D54" i="11" s="1"/>
  <c r="B53" i="11"/>
  <c r="C53" i="11" s="1"/>
  <c r="B52" i="11"/>
  <c r="C52" i="11" s="1"/>
  <c r="B51" i="11"/>
  <c r="C51" i="11" s="1"/>
  <c r="B50" i="11"/>
  <c r="C50" i="11" s="1"/>
  <c r="B49" i="11"/>
  <c r="C49" i="11" s="1"/>
  <c r="B48" i="11"/>
  <c r="C48" i="11" s="1"/>
  <c r="B47" i="11"/>
  <c r="C47" i="11" s="1"/>
  <c r="B46" i="11"/>
  <c r="C46" i="11" s="1"/>
  <c r="B42" i="11"/>
  <c r="D42" i="11" s="1"/>
  <c r="B41" i="11"/>
  <c r="C41" i="11" s="1"/>
  <c r="B40" i="11"/>
  <c r="C40" i="11" s="1"/>
  <c r="B39" i="11"/>
  <c r="C39" i="11" s="1"/>
  <c r="B38" i="11"/>
  <c r="D38" i="11" s="1"/>
  <c r="B37" i="11"/>
  <c r="C37" i="11" s="1"/>
  <c r="B36" i="11"/>
  <c r="C36" i="11" s="1"/>
  <c r="B35" i="11"/>
  <c r="C35" i="11" s="1"/>
  <c r="B34" i="11"/>
  <c r="D34" i="11" s="1"/>
  <c r="B33" i="11"/>
  <c r="C33" i="11" s="1"/>
  <c r="B32" i="11"/>
  <c r="C32" i="11" s="1"/>
  <c r="B31" i="11"/>
  <c r="D31" i="11" s="1"/>
  <c r="A28" i="11" l="1"/>
  <c r="B27" i="11"/>
  <c r="C26" i="11"/>
  <c r="B25" i="11"/>
  <c r="C25" i="11" s="1"/>
  <c r="D26" i="11"/>
  <c r="D82" i="11"/>
  <c r="C42" i="11"/>
  <c r="C34" i="11"/>
  <c r="D105" i="11"/>
  <c r="D74" i="11"/>
  <c r="D41" i="11"/>
  <c r="D37" i="11"/>
  <c r="D33" i="11"/>
  <c r="D66" i="11"/>
  <c r="D58" i="11"/>
  <c r="D40" i="11"/>
  <c r="D36" i="11"/>
  <c r="D32" i="11"/>
  <c r="D50" i="11"/>
  <c r="C38" i="11"/>
  <c r="C31" i="11"/>
  <c r="D39" i="11"/>
  <c r="D35" i="11"/>
  <c r="D98" i="11"/>
  <c r="D90" i="11"/>
  <c r="D104" i="11"/>
  <c r="C102" i="11"/>
  <c r="C94" i="11"/>
  <c r="C86" i="11"/>
  <c r="C78" i="11"/>
  <c r="C70" i="11"/>
  <c r="C62" i="11"/>
  <c r="C54" i="11"/>
  <c r="D101" i="11"/>
  <c r="D97" i="11"/>
  <c r="D93" i="11"/>
  <c r="D89" i="11"/>
  <c r="D85" i="11"/>
  <c r="D81" i="11"/>
  <c r="D77" i="11"/>
  <c r="D73" i="11"/>
  <c r="D69" i="11"/>
  <c r="D65" i="11"/>
  <c r="D61" i="11"/>
  <c r="D57" i="11"/>
  <c r="D53" i="11"/>
  <c r="D49" i="11"/>
  <c r="D100" i="11"/>
  <c r="D96" i="11"/>
  <c r="D92" i="11"/>
  <c r="D88" i="11"/>
  <c r="D84" i="11"/>
  <c r="D80" i="11"/>
  <c r="D76" i="11"/>
  <c r="D72" i="11"/>
  <c r="D68" i="11"/>
  <c r="D64" i="11"/>
  <c r="D60" i="11"/>
  <c r="D56" i="11"/>
  <c r="D52" i="11"/>
  <c r="D48" i="11"/>
  <c r="D103" i="11"/>
  <c r="D99" i="11"/>
  <c r="D95" i="11"/>
  <c r="D91" i="11"/>
  <c r="D87" i="11"/>
  <c r="D83" i="11"/>
  <c r="D79" i="11"/>
  <c r="D75" i="11"/>
  <c r="D71" i="11"/>
  <c r="D67" i="11"/>
  <c r="D63" i="11"/>
  <c r="D59" i="11"/>
  <c r="D55" i="11"/>
  <c r="D51" i="11"/>
  <c r="D47" i="11"/>
  <c r="D46" i="11"/>
  <c r="D45" i="11"/>
  <c r="C27" i="11" l="1"/>
  <c r="D27" i="11"/>
  <c r="D25" i="11"/>
  <c r="C33" i="9" l="1"/>
  <c r="D33" i="9"/>
  <c r="E33" i="9"/>
  <c r="F33" i="9"/>
  <c r="G33" i="9"/>
  <c r="H33" i="9"/>
  <c r="B33" i="9"/>
  <c r="H6" i="9"/>
  <c r="H5" i="9"/>
  <c r="E6" i="9"/>
  <c r="B30" i="9"/>
  <c r="B7" i="9" l="1"/>
  <c r="E7" i="7"/>
  <c r="E5" i="9"/>
  <c r="E7" i="9" s="1"/>
  <c r="E30" i="7" l="1"/>
  <c r="B17" i="7" s="1"/>
  <c r="G13" i="9" s="1"/>
  <c r="E31" i="7"/>
  <c r="B18" i="7" s="1"/>
  <c r="E28" i="7"/>
  <c r="C19" i="7" s="1"/>
  <c r="E27" i="7"/>
  <c r="C18" i="7" s="1"/>
  <c r="E32" i="7"/>
  <c r="B19" i="7" s="1"/>
  <c r="E33" i="7"/>
  <c r="E26" i="7"/>
  <c r="E34" i="7"/>
  <c r="B16" i="7" s="1"/>
  <c r="E25" i="7"/>
  <c r="B15" i="7" s="1"/>
  <c r="E37" i="7"/>
  <c r="B13" i="7" s="1"/>
  <c r="E35" i="7"/>
  <c r="E36" i="7"/>
  <c r="C15" i="7" s="1"/>
  <c r="E29" i="7"/>
  <c r="C20" i="7" s="1"/>
  <c r="E24" i="7"/>
  <c r="B12" i="7" s="1"/>
  <c r="H13" i="9" s="1"/>
  <c r="E23" i="7"/>
  <c r="B11" i="7" s="1"/>
  <c r="B13" i="9" l="1"/>
  <c r="C13" i="9"/>
  <c r="D13" i="9"/>
  <c r="E13" i="9"/>
  <c r="C16" i="7"/>
  <c r="B14" i="7"/>
  <c r="C17" i="7"/>
  <c r="G14" i="9" s="1"/>
  <c r="G15" i="9" s="1"/>
  <c r="B20" i="7"/>
  <c r="C11" i="7"/>
  <c r="C12" i="7"/>
  <c r="H14" i="9" s="1"/>
  <c r="H15" i="9" s="1"/>
  <c r="C14" i="7"/>
  <c r="C13" i="7"/>
  <c r="C14" i="9" l="1"/>
  <c r="C15" i="9" s="1"/>
  <c r="D14" i="9"/>
  <c r="D15" i="9" s="1"/>
  <c r="E14" i="9"/>
  <c r="E15" i="9" s="1"/>
  <c r="B14" i="9"/>
  <c r="B15" i="9" s="1"/>
  <c r="B31" i="9" l="1"/>
  <c r="B32" i="9" s="1"/>
  <c r="E8" i="9"/>
  <c r="B8" i="9"/>
  <c r="F32" i="9" l="1"/>
  <c r="F34" i="9" s="1"/>
  <c r="F35" i="9" s="1"/>
  <c r="F36" i="9" s="1"/>
  <c r="F37" i="9" s="1"/>
  <c r="F38" i="9" s="1"/>
  <c r="F39" i="9" s="1"/>
  <c r="F40" i="9" s="1"/>
  <c r="F41" i="9" s="1"/>
  <c r="F42" i="9" s="1"/>
  <c r="F43" i="9" s="1"/>
  <c r="F44" i="9" s="1"/>
  <c r="F45" i="9" s="1"/>
  <c r="F46" i="9" s="1"/>
  <c r="F47" i="9" s="1"/>
  <c r="F48" i="9" s="1"/>
  <c r="F49" i="9" s="1"/>
  <c r="F50" i="9" s="1"/>
  <c r="F51" i="9" s="1"/>
  <c r="F52" i="9" s="1"/>
  <c r="F53" i="9" s="1"/>
  <c r="F54" i="9" s="1"/>
  <c r="F55" i="9" s="1"/>
  <c r="F56" i="9" s="1"/>
  <c r="F57" i="9" s="1"/>
  <c r="F58" i="9" s="1"/>
  <c r="F59" i="9" s="1"/>
  <c r="F60" i="9" s="1"/>
  <c r="F61" i="9" s="1"/>
  <c r="F62" i="9" s="1"/>
  <c r="F63" i="9" s="1"/>
  <c r="F64" i="9" s="1"/>
  <c r="F65" i="9" s="1"/>
  <c r="F66" i="9" s="1"/>
  <c r="F67" i="9" s="1"/>
  <c r="F68" i="9" s="1"/>
  <c r="F69" i="9" s="1"/>
  <c r="F70" i="9" s="1"/>
  <c r="F71" i="9" s="1"/>
  <c r="F72" i="9" s="1"/>
  <c r="B23" i="9"/>
  <c r="C108" i="11" s="1"/>
  <c r="A120" i="11" s="1"/>
  <c r="E24" i="9"/>
  <c r="B24" i="9"/>
  <c r="H23" i="9"/>
  <c r="C198" i="11" s="1"/>
  <c r="E23" i="9"/>
  <c r="C153" i="11" s="1"/>
  <c r="D23" i="9"/>
  <c r="C138" i="11" s="1"/>
  <c r="D32" i="9"/>
  <c r="D34" i="9" s="1"/>
  <c r="D35" i="9" s="1"/>
  <c r="D36" i="9" s="1"/>
  <c r="D37" i="9" s="1"/>
  <c r="D38" i="9" s="1"/>
  <c r="D39" i="9" s="1"/>
  <c r="D40" i="9" s="1"/>
  <c r="D41" i="9" s="1"/>
  <c r="D42" i="9" s="1"/>
  <c r="D43" i="9" s="1"/>
  <c r="D44" i="9" s="1"/>
  <c r="D45" i="9" s="1"/>
  <c r="D46" i="9" s="1"/>
  <c r="D47" i="9" s="1"/>
  <c r="D48" i="9" s="1"/>
  <c r="D49" i="9" s="1"/>
  <c r="D50" i="9" s="1"/>
  <c r="D51" i="9" s="1"/>
  <c r="D52" i="9" s="1"/>
  <c r="D53" i="9" s="1"/>
  <c r="D54" i="9" s="1"/>
  <c r="D55" i="9" s="1"/>
  <c r="D56" i="9" s="1"/>
  <c r="D57" i="9" s="1"/>
  <c r="D58" i="9" s="1"/>
  <c r="D59" i="9" s="1"/>
  <c r="D60" i="9" s="1"/>
  <c r="D61" i="9" s="1"/>
  <c r="D62" i="9" s="1"/>
  <c r="D63" i="9" s="1"/>
  <c r="D64" i="9" s="1"/>
  <c r="D65" i="9" s="1"/>
  <c r="D66" i="9" s="1"/>
  <c r="D67" i="9" s="1"/>
  <c r="D68" i="9" s="1"/>
  <c r="D69" i="9" s="1"/>
  <c r="D70" i="9" s="1"/>
  <c r="D71" i="9" s="1"/>
  <c r="D72" i="9" s="1"/>
  <c r="G32" i="9"/>
  <c r="G34" i="9" s="1"/>
  <c r="G35" i="9" s="1"/>
  <c r="G36" i="9" s="1"/>
  <c r="G37" i="9" s="1"/>
  <c r="G38" i="9" s="1"/>
  <c r="G39" i="9" s="1"/>
  <c r="G40" i="9" s="1"/>
  <c r="G41" i="9" s="1"/>
  <c r="G42" i="9" s="1"/>
  <c r="G43" i="9" s="1"/>
  <c r="G44" i="9" s="1"/>
  <c r="G45" i="9" s="1"/>
  <c r="G46" i="9" s="1"/>
  <c r="G47" i="9" s="1"/>
  <c r="G48" i="9" s="1"/>
  <c r="G49" i="9" s="1"/>
  <c r="G50" i="9" s="1"/>
  <c r="G51" i="9" s="1"/>
  <c r="G52" i="9" s="1"/>
  <c r="G53" i="9" s="1"/>
  <c r="G54" i="9" s="1"/>
  <c r="G55" i="9" s="1"/>
  <c r="G56" i="9" s="1"/>
  <c r="G57" i="9" s="1"/>
  <c r="G58" i="9" s="1"/>
  <c r="G59" i="9" s="1"/>
  <c r="G60" i="9" s="1"/>
  <c r="G61" i="9" s="1"/>
  <c r="G62" i="9" s="1"/>
  <c r="G63" i="9" s="1"/>
  <c r="G64" i="9" s="1"/>
  <c r="G65" i="9" s="1"/>
  <c r="G66" i="9" s="1"/>
  <c r="G67" i="9" s="1"/>
  <c r="G68" i="9" s="1"/>
  <c r="G69" i="9" s="1"/>
  <c r="G70" i="9" s="1"/>
  <c r="G71" i="9" s="1"/>
  <c r="G72" i="9" s="1"/>
  <c r="C23" i="9"/>
  <c r="C123" i="11" s="1"/>
  <c r="A135" i="11" s="1"/>
  <c r="F23" i="9"/>
  <c r="C168" i="11" s="1"/>
  <c r="G23" i="9"/>
  <c r="C183" i="11" s="1"/>
  <c r="H32" i="9"/>
  <c r="H34" i="9" s="1"/>
  <c r="H35" i="9" s="1"/>
  <c r="H36" i="9" s="1"/>
  <c r="H37" i="9" s="1"/>
  <c r="H38" i="9" s="1"/>
  <c r="H39" i="9" s="1"/>
  <c r="H40" i="9" s="1"/>
  <c r="H41" i="9" s="1"/>
  <c r="H42" i="9" s="1"/>
  <c r="H43" i="9" s="1"/>
  <c r="H44" i="9" s="1"/>
  <c r="H45" i="9" s="1"/>
  <c r="H46" i="9" s="1"/>
  <c r="H47" i="9" s="1"/>
  <c r="H48" i="9" s="1"/>
  <c r="H49" i="9" s="1"/>
  <c r="H50" i="9" s="1"/>
  <c r="H51" i="9" s="1"/>
  <c r="H52" i="9" s="1"/>
  <c r="H53" i="9" s="1"/>
  <c r="H54" i="9" s="1"/>
  <c r="H55" i="9" s="1"/>
  <c r="H56" i="9" s="1"/>
  <c r="H57" i="9" s="1"/>
  <c r="H58" i="9" s="1"/>
  <c r="H59" i="9" s="1"/>
  <c r="H60" i="9" s="1"/>
  <c r="H61" i="9" s="1"/>
  <c r="H62" i="9" s="1"/>
  <c r="H63" i="9" s="1"/>
  <c r="H64" i="9" s="1"/>
  <c r="H65" i="9" s="1"/>
  <c r="H66" i="9" s="1"/>
  <c r="H67" i="9" s="1"/>
  <c r="H68" i="9" s="1"/>
  <c r="H69" i="9" s="1"/>
  <c r="H70" i="9" s="1"/>
  <c r="H71" i="9" s="1"/>
  <c r="H72" i="9" s="1"/>
  <c r="E32" i="9"/>
  <c r="E34" i="9" s="1"/>
  <c r="E35" i="9" s="1"/>
  <c r="E36" i="9" s="1"/>
  <c r="E37" i="9" s="1"/>
  <c r="E38" i="9" s="1"/>
  <c r="E39" i="9" s="1"/>
  <c r="E40" i="9" s="1"/>
  <c r="E41" i="9" s="1"/>
  <c r="E42" i="9" s="1"/>
  <c r="E43" i="9" s="1"/>
  <c r="E44" i="9" s="1"/>
  <c r="E45" i="9" s="1"/>
  <c r="E46" i="9" s="1"/>
  <c r="E47" i="9" s="1"/>
  <c r="E48" i="9" s="1"/>
  <c r="E49" i="9" s="1"/>
  <c r="E50" i="9" s="1"/>
  <c r="E51" i="9" s="1"/>
  <c r="E52" i="9" s="1"/>
  <c r="E53" i="9" s="1"/>
  <c r="E54" i="9" s="1"/>
  <c r="E55" i="9" s="1"/>
  <c r="E56" i="9" s="1"/>
  <c r="E57" i="9" s="1"/>
  <c r="E58" i="9" s="1"/>
  <c r="E59" i="9" s="1"/>
  <c r="E60" i="9" s="1"/>
  <c r="E61" i="9" s="1"/>
  <c r="E62" i="9" s="1"/>
  <c r="E63" i="9" s="1"/>
  <c r="E64" i="9" s="1"/>
  <c r="E65" i="9" s="1"/>
  <c r="E66" i="9" s="1"/>
  <c r="E67" i="9" s="1"/>
  <c r="E68" i="9" s="1"/>
  <c r="E69" i="9" s="1"/>
  <c r="E70" i="9" s="1"/>
  <c r="E71" i="9" s="1"/>
  <c r="E72" i="9" s="1"/>
  <c r="C32" i="9"/>
  <c r="C34" i="9" s="1"/>
  <c r="C35" i="9" s="1"/>
  <c r="C36" i="9" s="1"/>
  <c r="C37" i="9" s="1"/>
  <c r="C38" i="9" s="1"/>
  <c r="C39" i="9" s="1"/>
  <c r="C40" i="9" s="1"/>
  <c r="C41" i="9" s="1"/>
  <c r="C42" i="9" s="1"/>
  <c r="C43" i="9" s="1"/>
  <c r="C44" i="9" s="1"/>
  <c r="C45" i="9" s="1"/>
  <c r="C46" i="9" s="1"/>
  <c r="C47" i="9" s="1"/>
  <c r="C48" i="9" s="1"/>
  <c r="C49" i="9" s="1"/>
  <c r="C50" i="9" s="1"/>
  <c r="C51" i="9" s="1"/>
  <c r="C52" i="9" s="1"/>
  <c r="C53" i="9" s="1"/>
  <c r="C54" i="9" s="1"/>
  <c r="C55" i="9" s="1"/>
  <c r="C56" i="9" s="1"/>
  <c r="C57" i="9" s="1"/>
  <c r="C58" i="9" s="1"/>
  <c r="C59" i="9" s="1"/>
  <c r="C60" i="9" s="1"/>
  <c r="C61" i="9" s="1"/>
  <c r="C62" i="9" s="1"/>
  <c r="C63" i="9" s="1"/>
  <c r="C64" i="9" s="1"/>
  <c r="C65" i="9" s="1"/>
  <c r="C66" i="9" s="1"/>
  <c r="C67" i="9" s="1"/>
  <c r="C68" i="9" s="1"/>
  <c r="C69" i="9" s="1"/>
  <c r="C70" i="9" s="1"/>
  <c r="C71" i="9" s="1"/>
  <c r="C72" i="9" s="1"/>
  <c r="A34" i="9"/>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F24" i="9"/>
  <c r="H24" i="9"/>
  <c r="D24" i="9"/>
  <c r="C24" i="9"/>
  <c r="G24" i="9"/>
  <c r="B164" i="11" l="1"/>
  <c r="B163" i="11"/>
  <c r="A165" i="11"/>
  <c r="A210" i="11"/>
  <c r="B209" i="11"/>
  <c r="B208" i="11"/>
  <c r="A195" i="11"/>
  <c r="B193" i="11"/>
  <c r="B194" i="11"/>
  <c r="A150" i="11"/>
  <c r="B148" i="11"/>
  <c r="B149" i="11"/>
  <c r="A180" i="11"/>
  <c r="B179" i="11"/>
  <c r="B178" i="11"/>
  <c r="B133" i="11"/>
  <c r="B134" i="11"/>
  <c r="B118" i="11"/>
  <c r="B119" i="11"/>
  <c r="B34" i="9"/>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D179" i="11" l="1"/>
  <c r="C179" i="11"/>
  <c r="D209" i="11"/>
  <c r="C209" i="11"/>
  <c r="C193" i="11"/>
  <c r="D193" i="11"/>
  <c r="D208" i="11"/>
  <c r="C208" i="11"/>
  <c r="D178" i="11"/>
  <c r="C178" i="11"/>
  <c r="D149" i="11"/>
  <c r="C149" i="11"/>
  <c r="D148" i="11"/>
  <c r="C148" i="11"/>
  <c r="C163" i="11"/>
  <c r="D163" i="11"/>
  <c r="C194" i="11"/>
  <c r="D194" i="11"/>
  <c r="D164" i="11"/>
  <c r="C164" i="11"/>
  <c r="D134" i="11"/>
  <c r="C134" i="11"/>
  <c r="D133" i="11"/>
  <c r="C133" i="11"/>
  <c r="C119" i="11"/>
  <c r="D119" i="11"/>
  <c r="C118" i="11"/>
  <c r="D118"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A6" authorId="0" shapeId="0" xr:uid="{00000000-0006-0000-0000-000001000000}">
      <text>
        <r>
          <rPr>
            <sz val="9"/>
            <color indexed="81"/>
            <rFont val="Tahoma"/>
            <family val="2"/>
          </rPr>
          <t>Enter the time for YOUR TIME ZONE using a format such as "2:00 PM" or "14:00"</t>
        </r>
      </text>
    </comment>
    <comment ref="A10" authorId="0" shapeId="0" xr:uid="{00000000-0006-0000-0000-000002000000}">
      <text>
        <r>
          <rPr>
            <sz val="9"/>
            <color indexed="81"/>
            <rFont val="Tahoma"/>
            <family val="2"/>
          </rPr>
          <t>This is just a label that you can edit as needed. It could be a location or the name of a person at a location.</t>
        </r>
      </text>
    </comment>
    <comment ref="A11" authorId="0" shapeId="0" xr:uid="{00000000-0006-0000-0000-000003000000}">
      <text>
        <r>
          <rPr>
            <b/>
            <sz val="9"/>
            <color indexed="81"/>
            <rFont val="Tahoma"/>
            <family val="2"/>
          </rPr>
          <t>Standard UTC Offset:</t>
        </r>
        <r>
          <rPr>
            <sz val="9"/>
            <color indexed="81"/>
            <rFont val="Tahoma"/>
            <family val="2"/>
          </rPr>
          <t xml:space="preserve">
The "Standard UTC Offset" is the difference in hours from UTC time for a particular location or time zone when that location is NOT on Daylight Saving Time (or in other words, the middle of winter for that location).</t>
        </r>
      </text>
    </comment>
    <comment ref="A12" authorId="0" shapeId="0" xr:uid="{00000000-0006-0000-0000-000004000000}">
      <text>
        <r>
          <rPr>
            <b/>
            <sz val="9"/>
            <color indexed="81"/>
            <rFont val="Tahoma"/>
            <family val="2"/>
          </rPr>
          <t>Daylight Saving Time Rule</t>
        </r>
        <r>
          <rPr>
            <sz val="9"/>
            <color indexed="81"/>
            <rFont val="Tahoma"/>
            <family val="2"/>
          </rPr>
          <t xml:space="preserve">
The rule that you choose will determine whether or not there is an additional UTC offset for the location, based on the Start Date that you have entered. This worksheet may not work if the start and end dates are different years.
The DST Rules worksheet lists multiple Daylight Saving Time rules. The nicknames for these rules are not official, but meant to help you identify the appropriate rule.</t>
        </r>
      </text>
    </comment>
    <comment ref="A26" authorId="0" shapeId="0" xr:uid="{00000000-0006-0000-0000-000005000000}">
      <text>
        <r>
          <rPr>
            <b/>
            <sz val="9"/>
            <color indexed="81"/>
            <rFont val="Tahoma"/>
            <family val="2"/>
          </rPr>
          <t>Availability Times (Work Hours):</t>
        </r>
        <r>
          <rPr>
            <sz val="9"/>
            <color indexed="81"/>
            <rFont val="Tahoma"/>
            <family val="2"/>
          </rPr>
          <t xml:space="preserve">
The Availability Start and End times are used to shade the table below so that you can conveniently pick times for a meeting or conference call that is most convenient for everyone.</t>
        </r>
      </text>
    </comment>
  </commentList>
</comments>
</file>

<file path=xl/sharedStrings.xml><?xml version="1.0" encoding="utf-8"?>
<sst xmlns="http://schemas.openxmlformats.org/spreadsheetml/2006/main" count="200" uniqueCount="126">
  <si>
    <t>New York</t>
  </si>
  <si>
    <t>Arizona</t>
  </si>
  <si>
    <t>Australia</t>
  </si>
  <si>
    <t>Brazil</t>
  </si>
  <si>
    <t>Chile</t>
  </si>
  <si>
    <t>Fiji</t>
  </si>
  <si>
    <t>Israel</t>
  </si>
  <si>
    <t>Mexico</t>
  </si>
  <si>
    <t>Mongolia</t>
  </si>
  <si>
    <t>Year:</t>
  </si>
  <si>
    <t>Month</t>
  </si>
  <si>
    <t>Week</t>
  </si>
  <si>
    <t>Weekday</t>
  </si>
  <si>
    <t>Date</t>
  </si>
  <si>
    <t>Last Sunday in March</t>
  </si>
  <si>
    <t>Second Sunday in March</t>
  </si>
  <si>
    <t>Last Saturday in March</t>
  </si>
  <si>
    <t>First Sunday in April</t>
  </si>
  <si>
    <t>Third Sunday in February</t>
  </si>
  <si>
    <t>Second Sunday in May</t>
  </si>
  <si>
    <t>Friday Before Last Sunday in March</t>
  </si>
  <si>
    <t>Third Sunday in January</t>
  </si>
  <si>
    <t>First Sunday in October</t>
  </si>
  <si>
    <t>Third Sunday in October</t>
  </si>
  <si>
    <t>Second Sunday in August</t>
  </si>
  <si>
    <t>First Sunday in November</t>
  </si>
  <si>
    <t>Last Sunday in September</t>
  </si>
  <si>
    <t>Last Sunday in October</t>
  </si>
  <si>
    <t>Last Saturday in September</t>
  </si>
  <si>
    <t>© 2016 Vertex42 LLC</t>
  </si>
  <si>
    <t>No DST</t>
  </si>
  <si>
    <t>Start</t>
  </si>
  <si>
    <t>End</t>
  </si>
  <si>
    <t>Daylight Saving Time Rule</t>
  </si>
  <si>
    <t>2nd Sun in Mar to 1st Sun in Nov</t>
  </si>
  <si>
    <t>Last Sun in Mar to Last Sun in Oct</t>
  </si>
  <si>
    <t>1st Sun in Oct to 1st Sun in Apr</t>
  </si>
  <si>
    <t>3rd Sun in Oct to 3rd Sun in Feb</t>
  </si>
  <si>
    <t>2nd Sun in Aug to 2nd Sun in May</t>
  </si>
  <si>
    <t>1st Sun in Nov to 3rd Sun in Jan</t>
  </si>
  <si>
    <t>Fri bef Last Sun in Mar to Last Sun in Oct</t>
  </si>
  <si>
    <t>1st Sun in Apr to Last Sun in Oct</t>
  </si>
  <si>
    <t>Last Sat in Mar to Last Sat in Sep</t>
  </si>
  <si>
    <t>Last Sun in Sep to 1st Sun in Apr</t>
  </si>
  <si>
    <t>Date Description</t>
  </si>
  <si>
    <t>Daylight Saving Time Rules</t>
  </si>
  <si>
    <t>Rule Nickname</t>
  </si>
  <si>
    <t>US/Canada</t>
  </si>
  <si>
    <t>UK/Germany</t>
  </si>
  <si>
    <t>New Zealand</t>
  </si>
  <si>
    <t>n/a</t>
  </si>
  <si>
    <t>This worksheet is used to define the Daylight Saving Time start and end dates. The rule nicknames</t>
  </si>
  <si>
    <t>For more information, see the reference on wikipedia.org below.</t>
  </si>
  <si>
    <t>Time:</t>
  </si>
  <si>
    <t>GMT:</t>
  </si>
  <si>
    <t>Start Time:</t>
  </si>
  <si>
    <t>Time Comparison Table</t>
  </si>
  <si>
    <t>UTC Time</t>
  </si>
  <si>
    <t>St. Louis</t>
  </si>
  <si>
    <t>London, UK</t>
  </si>
  <si>
    <t>Denver</t>
  </si>
  <si>
    <t>START</t>
  </si>
  <si>
    <t>END</t>
  </si>
  <si>
    <t>Duration (hrs):</t>
  </si>
  <si>
    <t>Current Local Time:</t>
  </si>
  <si>
    <t>Current Local Date:</t>
  </si>
  <si>
    <t>See DST Rules worksheet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</si>
  <si>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</si>
  <si>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</si>
  <si>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</si>
  <si>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</si>
  <si>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Do not delete this worksheet</t>
  </si>
  <si>
    <t>Sydney, AU</t>
  </si>
  <si>
    <t>Instructions</t>
  </si>
  <si>
    <t>1) Edit cells with gray borders</t>
  </si>
  <si>
    <t>2) Read cell comments (red triangles) for more info</t>
  </si>
  <si>
    <t>Start/End dates cannot span multiple years</t>
  </si>
  <si>
    <t>Second</t>
  </si>
  <si>
    <t>Minute</t>
  </si>
  <si>
    <t>Hour</t>
  </si>
  <si>
    <t>Labels</t>
  </si>
  <si>
    <t>Ticks</t>
  </si>
  <si>
    <t>Radius</t>
  </si>
  <si>
    <t>Degrees</t>
  </si>
  <si>
    <t>Center</t>
  </si>
  <si>
    <t>X</t>
  </si>
  <si>
    <t>Y</t>
  </si>
  <si>
    <t>Clock #1</t>
  </si>
  <si>
    <t>Time</t>
  </si>
  <si>
    <t>Clock #2</t>
  </si>
  <si>
    <t>Clock #3</t>
  </si>
  <si>
    <t>Clock #4</t>
  </si>
  <si>
    <t>Clock #5</t>
  </si>
  <si>
    <t>Clock #6</t>
  </si>
  <si>
    <t>Clock #7</t>
  </si>
  <si>
    <t>Current Time</t>
  </si>
  <si>
    <t>Update by pressing F9</t>
  </si>
  <si>
    <t>Your Time Zone</t>
  </si>
  <si>
    <t>This worksheet is used to create the small clocks in the</t>
  </si>
  <si>
    <t>Availability -Hrs</t>
  </si>
  <si>
    <t>Availability +Hrs</t>
  </si>
  <si>
    <t>Planner worksheet. You should not need to edit this worksheet.</t>
  </si>
  <si>
    <t>Excel Clocks</t>
  </si>
  <si>
    <t>can be edited if you want to. The dates do not include the time of the change, which is typically 2:00 am.</t>
  </si>
  <si>
    <t>https://en.wikipedia.org/wiki/Daylight_saving_time_by_country</t>
  </si>
  <si>
    <t xml:space="preserve">Enter the Date: </t>
  </si>
  <si>
    <t xml:space="preserve">Enter the Time: </t>
  </si>
  <si>
    <t xml:space="preserve">Date + Time: </t>
  </si>
  <si>
    <t xml:space="preserve">GMT: </t>
  </si>
  <si>
    <t xml:space="preserve">Enter Locations: </t>
  </si>
  <si>
    <t xml:space="preserve">DST Begin: </t>
  </si>
  <si>
    <t xml:space="preserve">DST End: </t>
  </si>
  <si>
    <t xml:space="preserve">DST Offset: </t>
  </si>
  <si>
    <t xml:space="preserve">Start Time: </t>
  </si>
  <si>
    <t xml:space="preserve">End Time: </t>
  </si>
  <si>
    <t xml:space="preserve">Availability Start: </t>
  </si>
  <si>
    <t xml:space="preserve">Availability End: </t>
  </si>
  <si>
    <t xml:space="preserve">Enter UTC Offsets: </t>
  </si>
  <si>
    <t xml:space="preserve">Choose DST Rules: </t>
  </si>
  <si>
    <t>Look up UTC Offset on wikipedia</t>
  </si>
  <si>
    <t>Calculations spanning DST transitions may be incorrect</t>
  </si>
  <si>
    <t>World Meeting Planner and Time Zone Converter</t>
  </si>
  <si>
    <t>https://www.vertex42.com/ExcelTemplates/world-meeting-planner.html</t>
  </si>
  <si>
    <t>https://www.vertex42.com/licensing/EULA_privateuse.html</t>
  </si>
  <si>
    <t>License Agreement</t>
  </si>
  <si>
    <t>Tokyo, Japan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</si>
</sst>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m/d/yy\ h:mm\ AM/PM;@"/>
    <numFmt numFmtId="165" formatCode="[$-409]dddd"/>
    <numFmt numFmtId="166" formatCode="[$-409]h:mm\ AM/PM;@"/>
    <numFmt numFmtId="167" formatCode="m/d/yy"/>
    <numFmt numFmtId="168" formatCode="[$-409]ddd\ h:mm\ AM/PM;@"/>
    <numFmt numFmtId="169" formatCode="0.0000000"/>
    <numFmt numFmtId="170" formatCode="0.000"/>
  </numFmts>
  <fonts count="34" x14ac:knownFonts="1">
    <font>
      <sz val="11"/>
      <color theme="1"/>
      <name val="Arial"/>
      <family val="2"/>
      <scheme val="minor"/>
    </font>
    <font>
      <b/>
      <sz val="11"/>
      <color theme="1"/>
      <name val="Arial"/>
      <family val="2"/>
      <scheme val="minor"/>
    </font>
    <font>
      <u/>
      <sz val="11"/>
      <color theme="10"/>
      <name val="Arial"/>
      <family val="2"/>
      <scheme val="minor"/>
    </font>
    <font>
      <sz val="16"/>
      <color theme="0"/>
      <name val="Arial"/>
      <family val="2"/>
    </font>
    <font>
      <sz val="10"/>
      <color theme="0"/>
      <name val="Arial"/>
      <family val="2"/>
    </font>
    <font>
      <sz val="8"/>
      <color theme="0" tint="-0.34998626667073579"/>
      <name val="Arial"/>
      <family val="2"/>
    </font>
    <font>
      <sz val="10"/>
      <name val="Arial"/>
      <family val="2"/>
    </font>
    <font>
      <sz val="9"/>
      <name val="Arial"/>
      <family val="2"/>
    </font>
    <font>
      <sz val="8"/>
      <name val="Arial"/>
      <family val="2"/>
    </font>
    <font>
      <b/>
      <sz val="12"/>
      <name val="Arial"/>
      <family val="2"/>
    </font>
    <font>
      <sz val="10"/>
      <color theme="1"/>
      <name val="Arial"/>
      <family val="2"/>
      <scheme val="minor"/>
    </font>
    <font>
      <b/>
      <sz val="18"/>
      <color theme="4" tint="-0.499984740745262"/>
      <name val="Arial"/>
      <family val="2"/>
    </font>
    <font>
      <sz val="12"/>
      <color theme="1"/>
      <name val="Arial"/>
      <family val="2"/>
      <scheme val="minor"/>
    </font>
    <font>
      <b/>
      <sz val="12"/>
      <color theme="1"/>
      <name val="Arial"/>
      <family val="2"/>
      <scheme val="minor"/>
    </font>
    <font>
      <sz val="9"/>
      <color theme="1"/>
      <name val="Arial"/>
      <family val="2"/>
      <scheme val="minor"/>
    </font>
    <font>
      <sz val="11"/>
      <color theme="0"/>
      <name val="Arial"/>
      <family val="2"/>
      <scheme val="minor"/>
    </font>
    <font>
      <sz val="8"/>
      <color theme="1"/>
      <name val="Arial"/>
      <family val="2"/>
      <scheme val="minor"/>
    </font>
    <font>
      <b/>
      <sz val="11"/>
      <color theme="3"/>
      <name val="Arial"/>
      <family val="2"/>
      <scheme val="minor"/>
    </font>
    <font>
      <b/>
      <sz val="12"/>
      <color theme="3"/>
      <name val="Arial"/>
      <family val="2"/>
      <scheme val="minor"/>
    </font>
    <font>
      <sz val="18"/>
      <color theme="4"/>
      <name val="Arial"/>
      <family val="2"/>
    </font>
    <font>
      <sz val="12"/>
      <name val="Arial"/>
      <family val="2"/>
    </font>
    <font>
      <sz val="11"/>
      <name val="Arial"/>
      <family val="2"/>
    </font>
    <font>
      <b/>
      <sz val="11"/>
      <color theme="4"/>
      <name val="Arial"/>
      <family val="2"/>
      <scheme val="minor"/>
    </font>
    <font>
      <sz val="10"/>
      <color theme="4"/>
      <name val="Arial"/>
      <family val="2"/>
      <scheme val="minor"/>
    </font>
    <font>
      <sz val="9"/>
      <color indexed="81"/>
      <name val="Tahoma"/>
      <family val="2"/>
    </font>
    <font>
      <b/>
      <sz val="9"/>
      <color indexed="81"/>
      <name val="Tahoma"/>
      <family val="2"/>
    </font>
    <font>
      <sz val="11"/>
      <color theme="1"/>
      <name val="Arial"/>
      <family val="2"/>
      <scheme val="minor"/>
    </font>
    <font>
      <i/>
      <sz val="11"/>
      <color theme="1"/>
      <name val="Arial"/>
      <family val="2"/>
      <scheme val="minor"/>
    </font>
    <font>
      <b/>
      <i/>
      <sz val="8"/>
      <color theme="1"/>
      <name val="Arial"/>
      <family val="2"/>
      <scheme val="minor"/>
    </font>
    <font>
      <sz val="11"/>
      <color theme="4"/>
      <name val="Arial"/>
      <family val="2"/>
      <scheme val="minor"/>
    </font>
    <font>
      <b/>
      <i/>
      <sz val="11"/>
      <color theme="4"/>
      <name val="Arial"/>
      <family val="2"/>
      <scheme val="minor"/>
    </font>
    <font>
      <b/>
      <u/>
      <sz val="10"/>
      <color theme="10"/>
      <name val="Arial"/>
      <family val="2"/>
      <scheme val="minor"/>
    </font>
    <font>
      <u/>
      <sz val="12"/>
      <color theme="10"/>
      <name val="Arial"/>
      <family val="2"/>
      <scheme val="minor"/>
    </font>
    <font>
      <sz val="12"/>
      <color theme="1"/>
      <name val="Arial"/>
      <family val="2"/>
    </font>
  </fonts>
  <fills count="12">
    <fill>
      <patternFill patternType="none"/>
    </fill>
    <fill>
      <patternFill patternType="gray125"/>
    </fill>
    <fill>
      <patternFill patternType="solid">
        <fgColor rgb="FFFFFF00"/>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59996337778862885"/>
        <bgColor indexed="64"/>
      </patternFill>
    </fill>
    <fill>
      <patternFill patternType="solid">
        <fgColor theme="4"/>
      </patternFill>
    </fill>
    <fill>
      <patternFill patternType="solid">
        <fgColor theme="5" tint="0.39997558519241921"/>
        <bgColor indexed="64"/>
      </patternFill>
    </fill>
    <fill>
      <patternFill patternType="solid">
        <fgColor theme="0"/>
        <bgColor indexed="64"/>
      </patternFill>
    </fill>
    <fill>
      <patternFill patternType="solid">
        <fgColor theme="4" tint="0.79998168889431442"/>
        <bgColor indexed="65"/>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medium">
        <color theme="0" tint="-0.2499465926084170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5">
    <xf numFmtId="0" fontId="0" fillId="0" borderId="0"/>
    <xf numFmtId="0" fontId="2" fillId="0" borderId="0" applyNumberFormat="0" applyFill="0" applyBorder="0" applyAlignment="0" applyProtection="0"/>
    <xf numFmtId="0" fontId="15" fillId="8" borderId="0" applyNumberFormat="0" applyBorder="0" applyAlignment="0" applyProtection="0"/>
    <xf numFmtId="0" fontId="17" fillId="0" borderId="0" applyNumberFormat="0" applyFill="0" applyBorder="0" applyAlignment="0" applyProtection="0"/>
    <xf numFmtId="0" fontId="26" fillId="11" borderId="0" applyNumberFormat="0" applyBorder="0" applyAlignment="0" applyProtection="0"/>
  </cellStyleXfs>
  <cellXfs count="94">
    <xf numFmtId="0" fontId="0" fillId="0" borderId="0" xfId="0"/>
    <xf numFmtId="0" fontId="0" fillId="0" borderId="0" xfId="0" applyAlignment="1">
      <alignment horizontal="right"/>
    </xf>
    <xf numFmtId="0" fontId="3" fillId="3" borderId="0" xfId="0" applyFont="1" applyFill="1" applyAlignment="1">
      <alignment horizontal="left" vertical="center"/>
    </xf>
    <xf numFmtId="0" fontId="4" fillId="3" borderId="0" xfId="0" applyFont="1" applyFill="1"/>
    <xf numFmtId="0" fontId="5" fillId="3" borderId="0" xfId="0" applyFont="1" applyFill="1" applyAlignment="1">
      <alignment horizontal="right" vertical="center"/>
    </xf>
    <xf numFmtId="0" fontId="6" fillId="4" borderId="0" xfId="0" applyFont="1" applyFill="1"/>
    <xf numFmtId="0" fontId="6" fillId="4" borderId="0" xfId="0" applyFont="1" applyFill="1" applyAlignment="1">
      <alignment horizontal="right"/>
    </xf>
    <xf numFmtId="0" fontId="6" fillId="0" borderId="0" xfId="0" applyFont="1"/>
    <xf numFmtId="0" fontId="6" fillId="0" borderId="0" xfId="0" applyFont="1" applyAlignment="1">
      <alignment horizontal="right"/>
    </xf>
    <xf numFmtId="0" fontId="0" fillId="0" borderId="0" xfId="0" applyFont="1" applyAlignment="1">
      <alignment horizontal="right"/>
    </xf>
    <xf numFmtId="0" fontId="6" fillId="0" borderId="1" xfId="0" applyFont="1" applyBorder="1" applyAlignment="1">
      <alignment horizontal="center"/>
    </xf>
    <xf numFmtId="0" fontId="6" fillId="5" borderId="2" xfId="0" applyFont="1" applyFill="1" applyBorder="1" applyAlignment="1">
      <alignment horizontal="left" vertical="center"/>
    </xf>
    <xf numFmtId="0" fontId="6" fillId="5" borderId="2" xfId="0" applyFont="1" applyFill="1" applyBorder="1" applyAlignment="1">
      <alignment horizontal="center" vertical="center"/>
    </xf>
    <xf numFmtId="0" fontId="6" fillId="5" borderId="2" xfId="0" applyFont="1" applyFill="1" applyBorder="1" applyAlignment="1">
      <alignment horizontal="center" vertical="center" shrinkToFit="1"/>
    </xf>
    <xf numFmtId="167" fontId="7" fillId="5" borderId="2" xfId="0" applyNumberFormat="1" applyFont="1" applyFill="1" applyBorder="1" applyAlignment="1">
      <alignment horizontal="center" vertical="center"/>
    </xf>
    <xf numFmtId="0" fontId="6" fillId="0" borderId="0" xfId="0" applyFont="1" applyAlignment="1">
      <alignment horizontal="center"/>
    </xf>
    <xf numFmtId="0" fontId="8" fillId="0" borderId="0" xfId="0" applyFont="1" applyFill="1"/>
    <xf numFmtId="0" fontId="10" fillId="0" borderId="0" xfId="0" applyFont="1"/>
    <xf numFmtId="167" fontId="10" fillId="0" borderId="0" xfId="0" applyNumberFormat="1" applyFont="1" applyAlignment="1">
      <alignment horizontal="center"/>
    </xf>
    <xf numFmtId="167" fontId="7" fillId="4" borderId="0" xfId="0" applyNumberFormat="1" applyFont="1" applyFill="1" applyAlignment="1">
      <alignment horizontal="center"/>
    </xf>
    <xf numFmtId="0" fontId="10" fillId="2" borderId="0" xfId="0" applyFont="1" applyFill="1"/>
    <xf numFmtId="0" fontId="0" fillId="2" borderId="0" xfId="0" applyFill="1" applyAlignment="1">
      <alignment horizontal="right"/>
    </xf>
    <xf numFmtId="167" fontId="7" fillId="5" borderId="0" xfId="0" applyNumberFormat="1" applyFont="1" applyFill="1" applyAlignment="1">
      <alignment horizontal="center"/>
    </xf>
    <xf numFmtId="0" fontId="0" fillId="0" borderId="0" xfId="0" applyAlignment="1">
      <alignment horizontal="right" vertical="center"/>
    </xf>
    <xf numFmtId="168" fontId="10" fillId="0" borderId="0" xfId="0" applyNumberFormat="1" applyFont="1" applyBorder="1" applyAlignment="1">
      <alignment horizontal="center"/>
    </xf>
    <xf numFmtId="0" fontId="11" fillId="6" borderId="0" xfId="0" applyFont="1" applyFill="1" applyBorder="1" applyAlignment="1">
      <alignment horizontal="left" vertical="center"/>
    </xf>
    <xf numFmtId="0" fontId="0" fillId="6" borderId="0" xfId="0" applyFill="1"/>
    <xf numFmtId="168" fontId="10" fillId="9" borderId="0" xfId="0" applyNumberFormat="1" applyFont="1" applyFill="1" applyBorder="1" applyAlignment="1">
      <alignment horizontal="center"/>
    </xf>
    <xf numFmtId="169" fontId="0" fillId="0" borderId="0" xfId="0" applyNumberFormat="1"/>
    <xf numFmtId="14" fontId="12" fillId="10" borderId="0" xfId="0" applyNumberFormat="1" applyFont="1" applyFill="1" applyBorder="1" applyAlignment="1">
      <alignment horizontal="center" vertical="center"/>
    </xf>
    <xf numFmtId="166" fontId="12" fillId="10" borderId="0" xfId="0" applyNumberFormat="1" applyFont="1" applyFill="1" applyBorder="1" applyAlignment="1">
      <alignment horizontal="center" vertical="center"/>
    </xf>
    <xf numFmtId="0" fontId="18" fillId="0" borderId="0" xfId="3" applyFont="1" applyAlignment="1">
      <alignment horizontal="centerContinuous"/>
    </xf>
    <xf numFmtId="0" fontId="15" fillId="8" borderId="4" xfId="2" applyBorder="1" applyAlignment="1">
      <alignment horizontal="center" vertical="center" shrinkToFit="1"/>
    </xf>
    <xf numFmtId="164" fontId="14" fillId="0" borderId="0" xfId="0" applyNumberFormat="1" applyFont="1" applyFill="1" applyAlignment="1">
      <alignment horizontal="center" vertical="center"/>
    </xf>
    <xf numFmtId="164" fontId="16" fillId="0" borderId="0" xfId="0" applyNumberFormat="1" applyFont="1" applyFill="1" applyAlignment="1">
      <alignment horizontal="center" vertical="center"/>
    </xf>
    <xf numFmtId="0" fontId="16" fillId="0" borderId="0" xfId="0" applyFont="1" applyAlignment="1">
      <alignment horizontal="center"/>
    </xf>
    <xf numFmtId="0" fontId="0" fillId="0" borderId="0" xfId="0" applyAlignment="1">
      <alignment horizontal="right" indent="1"/>
    </xf>
    <xf numFmtId="168" fontId="1" fillId="7" borderId="0" xfId="0" applyNumberFormat="1" applyFont="1" applyFill="1" applyBorder="1" applyAlignment="1">
      <alignment horizontal="center" vertical="center"/>
    </xf>
    <xf numFmtId="0" fontId="6" fillId="0" borderId="5" xfId="0" applyFont="1" applyBorder="1"/>
    <xf numFmtId="0" fontId="19" fillId="0" borderId="6" xfId="0" applyFont="1" applyFill="1" applyBorder="1" applyAlignment="1">
      <alignment horizontal="left" vertical="center"/>
    </xf>
    <xf numFmtId="0" fontId="0" fillId="0" borderId="5" xfId="0" applyBorder="1"/>
    <xf numFmtId="0" fontId="0" fillId="0" borderId="0" xfId="0"/>
    <xf numFmtId="0" fontId="20" fillId="0" borderId="7" xfId="0" applyFont="1" applyBorder="1" applyAlignment="1">
      <alignment horizontal="left" wrapText="1" indent="1"/>
    </xf>
    <xf numFmtId="0" fontId="21" fillId="0" borderId="5" xfId="0" applyFont="1" applyBorder="1"/>
    <xf numFmtId="0" fontId="20" fillId="0" borderId="5" xfId="0" applyFont="1" applyBorder="1" applyAlignment="1">
      <alignment horizontal="left" wrapText="1"/>
    </xf>
    <xf numFmtId="0" fontId="9" fillId="0" borderId="5" xfId="0" applyFont="1" applyBorder="1" applyAlignment="1">
      <alignment horizontal="left" wrapText="1"/>
    </xf>
    <xf numFmtId="0" fontId="20" fillId="0" borderId="5" xfId="0" applyFont="1" applyBorder="1" applyAlignment="1">
      <alignment horizontal="left"/>
    </xf>
    <xf numFmtId="0" fontId="6" fillId="0" borderId="0" xfId="0" applyFont="1"/>
    <xf numFmtId="0" fontId="2" fillId="0" borderId="5" xfId="1" applyBorder="1" applyAlignment="1">
      <alignment horizontal="left" wrapText="1"/>
    </xf>
    <xf numFmtId="14" fontId="14" fillId="0" borderId="0" xfId="0" applyNumberFormat="1" applyFont="1" applyAlignment="1">
      <alignment horizontal="center" vertical="center"/>
    </xf>
    <xf numFmtId="0" fontId="14" fillId="0" borderId="0" xfId="0" applyNumberFormat="1" applyFont="1" applyAlignment="1">
      <alignment horizontal="center" vertical="center"/>
    </xf>
    <xf numFmtId="0" fontId="22" fillId="0" borderId="0" xfId="0" applyFont="1"/>
    <xf numFmtId="0" fontId="23" fillId="0" borderId="0" xfId="0" applyFont="1" applyAlignment="1">
      <alignment vertical="center"/>
    </xf>
    <xf numFmtId="0" fontId="1" fillId="7" borderId="0" xfId="0" applyFont="1" applyFill="1" applyAlignment="1">
      <alignment horizontal="center" vertical="center"/>
    </xf>
    <xf numFmtId="0" fontId="0" fillId="0" borderId="3" xfId="0" applyBorder="1"/>
    <xf numFmtId="0" fontId="0" fillId="0" borderId="0" xfId="0" applyAlignment="1">
      <alignment horizontal="center"/>
    </xf>
    <xf numFmtId="0" fontId="1" fillId="0" borderId="0" xfId="0" applyFont="1"/>
    <xf numFmtId="170" fontId="0" fillId="0" borderId="0" xfId="0" applyNumberFormat="1"/>
    <xf numFmtId="0" fontId="26" fillId="11" borderId="0" xfId="4" applyAlignment="1">
      <alignment horizontal="right"/>
    </xf>
    <xf numFmtId="0" fontId="0" fillId="0" borderId="0" xfId="0" applyBorder="1"/>
    <xf numFmtId="0" fontId="26" fillId="11" borderId="0" xfId="4" applyBorder="1" applyAlignment="1">
      <alignment horizontal="right"/>
    </xf>
    <xf numFmtId="0" fontId="0" fillId="0" borderId="0" xfId="0" applyBorder="1" applyAlignment="1">
      <alignment horizontal="right"/>
    </xf>
    <xf numFmtId="0" fontId="0" fillId="11" borderId="0" xfId="4" applyFont="1" applyAlignment="1">
      <alignment horizontal="right"/>
    </xf>
    <xf numFmtId="0" fontId="16" fillId="0" borderId="0" xfId="0" applyFont="1" applyAlignment="1">
      <alignment horizontal="right"/>
    </xf>
    <xf numFmtId="18" fontId="0" fillId="0" borderId="1" xfId="0" applyNumberFormat="1" applyBorder="1"/>
    <xf numFmtId="0" fontId="0" fillId="0" borderId="0" xfId="0" applyFill="1" applyBorder="1" applyAlignment="1">
      <alignment horizontal="right"/>
    </xf>
    <xf numFmtId="22" fontId="0" fillId="0" borderId="0" xfId="0" applyNumberFormat="1"/>
    <xf numFmtId="166" fontId="0" fillId="0" borderId="1" xfId="0" applyNumberFormat="1" applyBorder="1"/>
    <xf numFmtId="0" fontId="27" fillId="0" borderId="0" xfId="0" applyFont="1" applyAlignment="1">
      <alignment horizontal="left" indent="1"/>
    </xf>
    <xf numFmtId="0" fontId="0" fillId="4" borderId="0" xfId="0" applyFill="1"/>
    <xf numFmtId="0" fontId="11" fillId="5" borderId="0" xfId="0" applyFont="1" applyFill="1" applyBorder="1" applyAlignment="1">
      <alignment horizontal="left" vertical="center"/>
    </xf>
    <xf numFmtId="0" fontId="0" fillId="5" borderId="0" xfId="0" applyFill="1"/>
    <xf numFmtId="0" fontId="1" fillId="0" borderId="8" xfId="0" applyFont="1" applyFill="1" applyBorder="1" applyAlignment="1">
      <alignment horizontal="center" vertical="center" shrinkToFit="1"/>
    </xf>
    <xf numFmtId="0" fontId="0" fillId="0" borderId="8" xfId="0" applyFont="1" applyFill="1" applyBorder="1" applyAlignment="1">
      <alignment horizontal="center" vertical="center"/>
    </xf>
    <xf numFmtId="14" fontId="12" fillId="0" borderId="8" xfId="0" applyNumberFormat="1" applyFont="1" applyFill="1" applyBorder="1" applyAlignment="1">
      <alignment horizontal="center" vertical="center"/>
    </xf>
    <xf numFmtId="166" fontId="12" fillId="0" borderId="8" xfId="0" applyNumberFormat="1" applyFont="1" applyFill="1" applyBorder="1" applyAlignment="1">
      <alignment horizontal="center" vertical="center"/>
    </xf>
    <xf numFmtId="0" fontId="12" fillId="0" borderId="8" xfId="0" applyNumberFormat="1" applyFont="1" applyFill="1" applyBorder="1" applyAlignment="1">
      <alignment horizontal="center" vertical="center"/>
    </xf>
    <xf numFmtId="18" fontId="10" fillId="0" borderId="8" xfId="0" applyNumberFormat="1" applyFont="1" applyFill="1" applyBorder="1" applyAlignment="1">
      <alignment horizontal="center" vertical="center"/>
    </xf>
    <xf numFmtId="0" fontId="2" fillId="4" borderId="0" xfId="1" applyFill="1"/>
    <xf numFmtId="0" fontId="14" fillId="4" borderId="0" xfId="0" applyFont="1" applyFill="1" applyAlignment="1">
      <alignment horizontal="right" indent="1"/>
    </xf>
    <xf numFmtId="165" fontId="0" fillId="0" borderId="0" xfId="0" applyNumberFormat="1" applyFont="1" applyBorder="1" applyAlignment="1">
      <alignment horizontal="left" vertical="center" indent="1"/>
    </xf>
    <xf numFmtId="0" fontId="1" fillId="7" borderId="0" xfId="0" applyFont="1" applyFill="1" applyBorder="1" applyAlignment="1">
      <alignment horizontal="center" vertical="center"/>
    </xf>
    <xf numFmtId="14" fontId="12" fillId="0" borderId="0" xfId="0" applyNumberFormat="1" applyFont="1" applyFill="1" applyBorder="1" applyAlignment="1">
      <alignment horizontal="center" vertical="center"/>
    </xf>
    <xf numFmtId="0" fontId="28" fillId="0" borderId="0" xfId="0" applyFont="1" applyAlignment="1">
      <alignment horizontal="center"/>
    </xf>
    <xf numFmtId="0" fontId="2" fillId="0" borderId="0" xfId="1"/>
    <xf numFmtId="0" fontId="29" fillId="0" borderId="0" xfId="0" applyFont="1" applyAlignment="1">
      <alignment horizontal="center" vertical="center"/>
    </xf>
    <xf numFmtId="0" fontId="23" fillId="0" borderId="3" xfId="0" applyNumberFormat="1" applyFont="1" applyFill="1" applyBorder="1" applyAlignment="1">
      <alignment horizontal="center" vertical="center"/>
    </xf>
    <xf numFmtId="0" fontId="30" fillId="0" borderId="0" xfId="0" applyFont="1"/>
    <xf numFmtId="0" fontId="0" fillId="0" borderId="0" xfId="0" applyFont="1" applyAlignment="1">
      <alignment horizontal="right" vertical="center"/>
    </xf>
    <xf numFmtId="0" fontId="13" fillId="0" borderId="0" xfId="0" applyFont="1" applyAlignment="1">
      <alignment horizontal="right" vertical="center"/>
    </xf>
    <xf numFmtId="0" fontId="0" fillId="0" borderId="0" xfId="0" applyFont="1" applyAlignment="1">
      <alignment horizontal="right" vertical="center" shrinkToFit="1"/>
    </xf>
    <xf numFmtId="0" fontId="31" fillId="0" borderId="0" xfId="1" applyFont="1" applyAlignment="1">
      <alignment horizontal="left" vertical="center"/>
    </xf>
    <xf numFmtId="0" fontId="32" fillId="0" borderId="5" xfId="1" applyFont="1" applyBorder="1" applyAlignment="1">
      <alignment horizontal="left" wrapText="1"/>
    </xf>
    <xf numFmtId="0" fontId="33" fillId="0" borderId="5" xfId="0" applyFont="1" applyBorder="1" applyAlignment="1">
      <alignment horizontal="left" wrapText="1"/>
    </xf>
  </cellXfs>
  <cellStyles count="5">
    <cellStyle name="20% - Accent1" xfId="4" builtinId="30"/>
    <cellStyle name="Accent1" xfId="2" builtinId="29"/>
    <cellStyle name="Heading 4" xfId="3" builtinId="19"/>
    <cellStyle name="Hyperlink" xfId="1" builtinId="8"/>
    <cellStyle name="Normal" xfId="0" builtinId="0"/>
  </cellStyles>
  <dxfs count="4">
    <dxf>
      <fill>
        <patternFill>
          <bgColor theme="5" tint="0.59996337778862885"/>
        </patternFill>
      </fill>
    </dxf>
    <dxf>
      <fill>
        <patternFill>
          <bgColor theme="0" tint="-4.9989318521683403E-2"/>
        </patternFill>
      </fill>
    </dxf>
    <dxf>
      <border>
        <top style="thin">
          <color theme="0" tint="-0.499984740745262"/>
        </top>
        <bottom style="thin">
          <color theme="0" tint="-0.499984740745262"/>
        </bottom>
        <vertical/>
        <horizontal/>
      </border>
    </dxf>
    <dxf>
      <fill>
        <patternFill>
          <bgColor theme="0" tint="-0.24994659260841701"/>
        </patternFill>
      </fill>
    </dxf>
  </dxfs>
  <tableStyles count="0" defaultTableStyle="TableStyleMedium2" defaultPivotStyle="PivotStyleLight16"/>
  <colors>
    <mruColors>
      <color rgb="FFFFCCCC"/>
      <color rgb="FFFF9999"/>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tx>
                <c:rich>
                  <a:bodyPr/>
                  <a:lstStyle/>
                  <a:p>
                    <a:fld id="{AFA4B100-24EE-466B-913C-A5C3CB7128A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2C2D-4864-95D3-AA944AE7E271}"/>
                </c:ext>
              </c:extLst>
            </c:dLbl>
            <c:dLbl>
              <c:idx val="1"/>
              <c:tx>
                <c:rich>
                  <a:bodyPr/>
                  <a:lstStyle/>
                  <a:p>
                    <a:fld id="{B7A4C2F2-5090-4458-9166-D53F8E332D0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C2D-4864-95D3-AA944AE7E271}"/>
                </c:ext>
              </c:extLst>
            </c:dLbl>
            <c:dLbl>
              <c:idx val="2"/>
              <c:tx>
                <c:rich>
                  <a:bodyPr/>
                  <a:lstStyle/>
                  <a:p>
                    <a:fld id="{5D5DA49E-BA49-4668-B666-77BB7FE4FC6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C2D-4864-95D3-AA944AE7E271}"/>
                </c:ext>
              </c:extLst>
            </c:dLbl>
            <c:dLbl>
              <c:idx val="3"/>
              <c:tx>
                <c:rich>
                  <a:bodyPr/>
                  <a:lstStyle/>
                  <a:p>
                    <a:fld id="{0AF37111-E6E0-439E-8F60-387D2EBD88F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C2D-4864-95D3-AA944AE7E271}"/>
                </c:ext>
              </c:extLst>
            </c:dLbl>
            <c:dLbl>
              <c:idx val="4"/>
              <c:tx>
                <c:rich>
                  <a:bodyPr/>
                  <a:lstStyle/>
                  <a:p>
                    <a:fld id="{E049BD19-95D5-4E7C-8AA3-3B8EB44AC82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C2D-4864-95D3-AA944AE7E271}"/>
                </c:ext>
              </c:extLst>
            </c:dLbl>
            <c:dLbl>
              <c:idx val="5"/>
              <c:tx>
                <c:rich>
                  <a:bodyPr/>
                  <a:lstStyle/>
                  <a:p>
                    <a:fld id="{A8D7437B-EC57-4B88-B894-1ABF4CBD0E9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C2D-4864-95D3-AA944AE7E271}"/>
                </c:ext>
              </c:extLst>
            </c:dLbl>
            <c:dLbl>
              <c:idx val="6"/>
              <c:tx>
                <c:rich>
                  <a:bodyPr/>
                  <a:lstStyle/>
                  <a:p>
                    <a:fld id="{0DCED56C-ADE2-4E42-89EB-BFABDC42658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C2D-4864-95D3-AA944AE7E271}"/>
                </c:ext>
              </c:extLst>
            </c:dLbl>
            <c:dLbl>
              <c:idx val="7"/>
              <c:tx>
                <c:rich>
                  <a:bodyPr/>
                  <a:lstStyle/>
                  <a:p>
                    <a:fld id="{CDF8B645-56CC-4AEF-AD22-ABAEE0D704E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C2D-4864-95D3-AA944AE7E271}"/>
                </c:ext>
              </c:extLst>
            </c:dLbl>
            <c:dLbl>
              <c:idx val="8"/>
              <c:tx>
                <c:rich>
                  <a:bodyPr/>
                  <a:lstStyle/>
                  <a:p>
                    <a:fld id="{82A8922D-F2FE-40A8-9697-3997387D5AB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C2D-4864-95D3-AA944AE7E271}"/>
                </c:ext>
              </c:extLst>
            </c:dLbl>
            <c:dLbl>
              <c:idx val="9"/>
              <c:tx>
                <c:rich>
                  <a:bodyPr/>
                  <a:lstStyle/>
                  <a:p>
                    <a:fld id="{827E31BC-34B7-4BC1-BD60-B6AA9683298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C2D-4864-95D3-AA944AE7E271}"/>
                </c:ext>
              </c:extLst>
            </c:dLbl>
            <c:dLbl>
              <c:idx val="10"/>
              <c:tx>
                <c:rich>
                  <a:bodyPr/>
                  <a:lstStyle/>
                  <a:p>
                    <a:fld id="{FAD8DA1C-4D6D-4332-AA85-556ADA0237D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C2D-4864-95D3-AA944AE7E271}"/>
                </c:ext>
              </c:extLst>
            </c:dLbl>
            <c:dLbl>
              <c:idx val="11"/>
              <c:tx>
                <c:rich>
                  <a:bodyPr/>
                  <a:lstStyle/>
                  <a:p>
                    <a:fld id="{082391C2-96CA-422B-A61B-C1ABFCB28C3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C2D-4864-95D3-AA944AE7E27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2C2D-4864-95D3-AA944AE7E271}"/>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2C2D-4864-95D3-AA944AE7E271}"/>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(Clocks!$C$117,Clocks!$C$118)</c:f>
              <c:numCache>
                <c:formatCode>General</c:formatCode>
                <c:ptCount val="2"/>
                <c:pt idx="0">
                  <c:v>0</c:v>
                </c:pt>
                <c:pt idx="1">
                  <c:v>-0.59965194707546343</c:v>
                </c:pt>
              </c:numCache>
            </c:numRef>
          </c:xVal>
          <c:yVal>
            <c:numRef>
              <c:f>(Clocks!$D$117,Clocks!$D$118)</c:f>
              <c:numCache>
                <c:formatCode>General</c:formatCode>
                <c:ptCount val="2"/>
                <c:pt idx="0">
                  <c:v>0</c:v>
                </c:pt>
                <c:pt idx="1">
                  <c:v>2.0433853493787971E-2</c:v>
                </c:pt>
              </c:numCache>
            </c:numRef>
          </c:yVal>
          <c:smooth val="1"/>
          <c:extLst>
            <c:ext xmlns:c16="http://schemas.microsoft.com/office/drawing/2014/chart" uri="{C3380CC4-5D6E-409C-BE32-E72D297353CC}">
              <c16:uniqueId val="{0000000E-2C2D-4864-95D3-AA944AE7E271}"/>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dPt>
            <c:idx val="0"/>
            <c:marker>
              <c:symbol val="none"/>
            </c:marker>
            <c:bubble3D val="0"/>
            <c:extLst>
              <c:ext xmlns:c16="http://schemas.microsoft.com/office/drawing/2014/chart" uri="{C3380CC4-5D6E-409C-BE32-E72D297353CC}">
                <c16:uniqueId val="{0000000F-2C2D-4864-95D3-AA944AE7E271}"/>
              </c:ext>
            </c:extLst>
          </c:dPt>
          <c:xVal>
            <c:numRef>
              <c:f>(Clocks!$C$117,Clocks!$C$119)</c:f>
              <c:numCache>
                <c:formatCode>General</c:formatCode>
                <c:ptCount val="2"/>
                <c:pt idx="0">
                  <c:v>0</c:v>
                </c:pt>
                <c:pt idx="1">
                  <c:v>0.33784799028206464</c:v>
                </c:pt>
              </c:numCache>
            </c:numRef>
          </c:xVal>
          <c:yVal>
            <c:numRef>
              <c:f>(Clocks!$D$117,Clocks!$D$119)</c:f>
              <c:numCache>
                <c:formatCode>General</c:formatCode>
                <c:ptCount val="2"/>
                <c:pt idx="0">
                  <c:v>0</c:v>
                </c:pt>
                <c:pt idx="1">
                  <c:v>0.77997354792478057</c:v>
                </c:pt>
              </c:numCache>
            </c:numRef>
          </c:yVal>
          <c:smooth val="1"/>
          <c:extLst>
            <c:ext xmlns:c16="http://schemas.microsoft.com/office/drawing/2014/chart" uri="{C3380CC4-5D6E-409C-BE32-E72D297353CC}">
              <c16:uniqueId val="{00000010-2C2D-4864-95D3-AA944AE7E271}"/>
            </c:ext>
          </c:extLst>
        </c:ser>
        <c:ser>
          <c:idx val="5"/>
          <c:order val="4"/>
          <c:tx>
            <c:strRef>
              <c:f>Clocks!$A$120</c:f>
              <c:strCache>
                <c:ptCount val="1"/>
                <c:pt idx="0">
                  <c:v>PM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Clocks!$C$120</c:f>
              <c:numCache>
                <c:formatCode>General</c:formatCode>
                <c:ptCount val="1"/>
                <c:pt idx="0">
                  <c:v>0.95</c:v>
                </c:pt>
              </c:numCache>
            </c:numRef>
          </c:xVal>
          <c:yVal>
            <c:numRef>
              <c:f>Clocks!$D$120</c:f>
              <c:numCache>
                <c:formatCode>General</c:formatCode>
                <c:ptCount val="1"/>
                <c:pt idx="0">
                  <c:v>-1</c:v>
                </c:pt>
              </c:numCache>
            </c:numRef>
          </c:yVal>
          <c:smooth val="1"/>
          <c:extLst>
            <c:ext xmlns:c16="http://schemas.microsoft.com/office/drawing/2014/chart" uri="{C3380CC4-5D6E-409C-BE32-E72D297353CC}">
              <c16:uniqueId val="{00000011-2C2D-4864-95D3-AA944AE7E271}"/>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tx>
                <c:rich>
                  <a:bodyPr/>
                  <a:lstStyle/>
                  <a:p>
                    <a:fld id="{FB7ABB8D-D11A-42D6-A78E-DE15AF7178F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23EA-4BCE-A58E-A4CA920BB596}"/>
                </c:ext>
              </c:extLst>
            </c:dLbl>
            <c:dLbl>
              <c:idx val="1"/>
              <c:tx>
                <c:rich>
                  <a:bodyPr/>
                  <a:lstStyle/>
                  <a:p>
                    <a:fld id="{E5024C0C-93F3-4877-B8B8-CDC44B34E5E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3EA-4BCE-A58E-A4CA920BB596}"/>
                </c:ext>
              </c:extLst>
            </c:dLbl>
            <c:dLbl>
              <c:idx val="2"/>
              <c:tx>
                <c:rich>
                  <a:bodyPr/>
                  <a:lstStyle/>
                  <a:p>
                    <a:fld id="{91CA5B52-C22C-4659-A32A-91806761C4F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3EA-4BCE-A58E-A4CA920BB596}"/>
                </c:ext>
              </c:extLst>
            </c:dLbl>
            <c:dLbl>
              <c:idx val="3"/>
              <c:tx>
                <c:rich>
                  <a:bodyPr/>
                  <a:lstStyle/>
                  <a:p>
                    <a:fld id="{24497ABB-3038-405B-BEF5-2747081D5BB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3EA-4BCE-A58E-A4CA920BB596}"/>
                </c:ext>
              </c:extLst>
            </c:dLbl>
            <c:dLbl>
              <c:idx val="4"/>
              <c:tx>
                <c:rich>
                  <a:bodyPr/>
                  <a:lstStyle/>
                  <a:p>
                    <a:fld id="{D232D371-10E5-4D81-A168-90D79B53DAA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3EA-4BCE-A58E-A4CA920BB596}"/>
                </c:ext>
              </c:extLst>
            </c:dLbl>
            <c:dLbl>
              <c:idx val="5"/>
              <c:tx>
                <c:rich>
                  <a:bodyPr/>
                  <a:lstStyle/>
                  <a:p>
                    <a:fld id="{4DCBF8E5-0ECA-4650-923B-B2C3172FC45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3EA-4BCE-A58E-A4CA920BB596}"/>
                </c:ext>
              </c:extLst>
            </c:dLbl>
            <c:dLbl>
              <c:idx val="6"/>
              <c:tx>
                <c:rich>
                  <a:bodyPr/>
                  <a:lstStyle/>
                  <a:p>
                    <a:fld id="{78715E97-899D-48DE-9BE0-FEF43447D68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3EA-4BCE-A58E-A4CA920BB596}"/>
                </c:ext>
              </c:extLst>
            </c:dLbl>
            <c:dLbl>
              <c:idx val="7"/>
              <c:tx>
                <c:rich>
                  <a:bodyPr/>
                  <a:lstStyle/>
                  <a:p>
                    <a:fld id="{A9E06EAA-EBF9-4EA8-BB13-5EC6140A5E3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3EA-4BCE-A58E-A4CA920BB596}"/>
                </c:ext>
              </c:extLst>
            </c:dLbl>
            <c:dLbl>
              <c:idx val="8"/>
              <c:tx>
                <c:rich>
                  <a:bodyPr/>
                  <a:lstStyle/>
                  <a:p>
                    <a:fld id="{8212BD6E-4DB2-4985-A4DD-F3D0B08802A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3EA-4BCE-A58E-A4CA920BB596}"/>
                </c:ext>
              </c:extLst>
            </c:dLbl>
            <c:dLbl>
              <c:idx val="9"/>
              <c:tx>
                <c:rich>
                  <a:bodyPr/>
                  <a:lstStyle/>
                  <a:p>
                    <a:fld id="{3CDE3AE7-BE4B-4FBE-A886-192EF730BFD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3EA-4BCE-A58E-A4CA920BB596}"/>
                </c:ext>
              </c:extLst>
            </c:dLbl>
            <c:dLbl>
              <c:idx val="10"/>
              <c:tx>
                <c:rich>
                  <a:bodyPr/>
                  <a:lstStyle/>
                  <a:p>
                    <a:fld id="{CD259DCE-21D1-4230-B52D-450230BCECC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3EA-4BCE-A58E-A4CA920BB596}"/>
                </c:ext>
              </c:extLst>
            </c:dLbl>
            <c:dLbl>
              <c:idx val="11"/>
              <c:tx>
                <c:rich>
                  <a:bodyPr/>
                  <a:lstStyle/>
                  <a:p>
                    <a:fld id="{8965F347-78BD-44F9-BBB5-05A93104C50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3EA-4BCE-A58E-A4CA920BB59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23EA-4BCE-A58E-A4CA920BB596}"/>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23EA-4BCE-A58E-A4CA920BB596}"/>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(Clocks!$C$132,Clocks!$C$133)</c:f>
              <c:numCache>
                <c:formatCode>General</c:formatCode>
                <c:ptCount val="2"/>
                <c:pt idx="0">
                  <c:v>0</c:v>
                </c:pt>
                <c:pt idx="1">
                  <c:v>-0.50909689285893633</c:v>
                </c:pt>
              </c:numCache>
            </c:numRef>
          </c:xVal>
          <c:yVal>
            <c:numRef>
              <c:f>(Clocks!$D$132,Clocks!$D$133)</c:f>
              <c:numCache>
                <c:formatCode>General</c:formatCode>
                <c:ptCount val="2"/>
                <c:pt idx="0">
                  <c:v>0</c:v>
                </c:pt>
                <c:pt idx="1">
                  <c:v>0.31752220974504547</c:v>
                </c:pt>
              </c:numCache>
            </c:numRef>
          </c:yVal>
          <c:smooth val="1"/>
          <c:extLst>
            <c:ext xmlns:c16="http://schemas.microsoft.com/office/drawing/2014/chart" uri="{C3380CC4-5D6E-409C-BE32-E72D297353CC}">
              <c16:uniqueId val="{0000000E-23EA-4BCE-A58E-A4CA920BB596}"/>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(Clocks!$C$132,Clocks!$C$134)</c:f>
              <c:numCache>
                <c:formatCode>General</c:formatCode>
                <c:ptCount val="2"/>
                <c:pt idx="0">
                  <c:v>0</c:v>
                </c:pt>
                <c:pt idx="1">
                  <c:v>0.33784798999680538</c:v>
                </c:pt>
              </c:numCache>
            </c:numRef>
          </c:xVal>
          <c:yVal>
            <c:numRef>
              <c:f>(Clocks!$D$132,Clocks!$D$134)</c:f>
              <c:numCache>
                <c:formatCode>General</c:formatCode>
                <c:ptCount val="2"/>
                <c:pt idx="0">
                  <c:v>0</c:v>
                </c:pt>
                <c:pt idx="1">
                  <c:v>0.77997354804834151</c:v>
                </c:pt>
              </c:numCache>
            </c:numRef>
          </c:yVal>
          <c:smooth val="1"/>
          <c:extLst>
            <c:ext xmlns:c16="http://schemas.microsoft.com/office/drawing/2014/chart" uri="{C3380CC4-5D6E-409C-BE32-E72D297353CC}">
              <c16:uniqueId val="{00000010-23EA-4BCE-A58E-A4CA920BB596}"/>
            </c:ext>
          </c:extLst>
        </c:ser>
        <c:ser>
          <c:idx val="5"/>
          <c:order val="4"/>
          <c:tx>
            <c:strRef>
              <c:f>Clocks!$A$135</c:f>
              <c:strCache>
                <c:ptCount val="1"/>
                <c:pt idx="0">
                  <c:v>PM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Clocks!$C$135</c:f>
              <c:numCache>
                <c:formatCode>General</c:formatCode>
                <c:ptCount val="1"/>
                <c:pt idx="0">
                  <c:v>0.95</c:v>
                </c:pt>
              </c:numCache>
            </c:numRef>
          </c:xVal>
          <c:yVal>
            <c:numRef>
              <c:f>Clocks!$D$135</c:f>
              <c:numCache>
                <c:formatCode>General</c:formatCode>
                <c:ptCount val="1"/>
                <c:pt idx="0">
                  <c:v>-1</c:v>
                </c:pt>
              </c:numCache>
            </c:numRef>
          </c:yVal>
          <c:smooth val="1"/>
          <c:extLst>
            <c:ext xmlns:c16="http://schemas.microsoft.com/office/drawing/2014/chart" uri="{C3380CC4-5D6E-409C-BE32-E72D297353CC}">
              <c16:uniqueId val="{00000011-23EA-4BCE-A58E-A4CA920BB596}"/>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tx>
                <c:rich>
                  <a:bodyPr/>
                  <a:lstStyle/>
                  <a:p>
                    <a:fld id="{296D1DDB-5B86-49DB-B748-1EEBD111761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556D-479F-9A26-82EBD95BEF22}"/>
                </c:ext>
              </c:extLst>
            </c:dLbl>
            <c:dLbl>
              <c:idx val="1"/>
              <c:tx>
                <c:rich>
                  <a:bodyPr/>
                  <a:lstStyle/>
                  <a:p>
                    <a:fld id="{5E1030EC-A1D3-4154-ABE4-64C3215D701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56D-479F-9A26-82EBD95BEF22}"/>
                </c:ext>
              </c:extLst>
            </c:dLbl>
            <c:dLbl>
              <c:idx val="2"/>
              <c:tx>
                <c:rich>
                  <a:bodyPr/>
                  <a:lstStyle/>
                  <a:p>
                    <a:fld id="{CD33B96D-0CD2-441C-9CEF-6E54FD920D5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56D-479F-9A26-82EBD95BEF22}"/>
                </c:ext>
              </c:extLst>
            </c:dLbl>
            <c:dLbl>
              <c:idx val="3"/>
              <c:tx>
                <c:rich>
                  <a:bodyPr/>
                  <a:lstStyle/>
                  <a:p>
                    <a:fld id="{AF157335-CAA9-4185-92BE-1DE5C8AE687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56D-479F-9A26-82EBD95BEF22}"/>
                </c:ext>
              </c:extLst>
            </c:dLbl>
            <c:dLbl>
              <c:idx val="4"/>
              <c:tx>
                <c:rich>
                  <a:bodyPr/>
                  <a:lstStyle/>
                  <a:p>
                    <a:fld id="{4936F1FC-3475-40A2-86A6-0136A720F48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56D-479F-9A26-82EBD95BEF22}"/>
                </c:ext>
              </c:extLst>
            </c:dLbl>
            <c:dLbl>
              <c:idx val="5"/>
              <c:tx>
                <c:rich>
                  <a:bodyPr/>
                  <a:lstStyle/>
                  <a:p>
                    <a:fld id="{9A88AE3A-1EF9-420A-9FC9-79DB7A2AC91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56D-479F-9A26-82EBD95BEF22}"/>
                </c:ext>
              </c:extLst>
            </c:dLbl>
            <c:dLbl>
              <c:idx val="6"/>
              <c:tx>
                <c:rich>
                  <a:bodyPr/>
                  <a:lstStyle/>
                  <a:p>
                    <a:fld id="{86DB3E92-9C21-49A7-B695-D4D48AC9065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56D-479F-9A26-82EBD95BEF22}"/>
                </c:ext>
              </c:extLst>
            </c:dLbl>
            <c:dLbl>
              <c:idx val="7"/>
              <c:tx>
                <c:rich>
                  <a:bodyPr/>
                  <a:lstStyle/>
                  <a:p>
                    <a:fld id="{2C618ACF-5128-4A15-B62E-CA33C0CC96B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56D-479F-9A26-82EBD95BEF22}"/>
                </c:ext>
              </c:extLst>
            </c:dLbl>
            <c:dLbl>
              <c:idx val="8"/>
              <c:tx>
                <c:rich>
                  <a:bodyPr/>
                  <a:lstStyle/>
                  <a:p>
                    <a:fld id="{B14BE5B7-D025-4825-AD76-50F18CA2B2F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56D-479F-9A26-82EBD95BEF22}"/>
                </c:ext>
              </c:extLst>
            </c:dLbl>
            <c:dLbl>
              <c:idx val="9"/>
              <c:tx>
                <c:rich>
                  <a:bodyPr/>
                  <a:lstStyle/>
                  <a:p>
                    <a:fld id="{87B8C9F1-AFAF-487A-8862-E81FE4CB63D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56D-479F-9A26-82EBD95BEF22}"/>
                </c:ext>
              </c:extLst>
            </c:dLbl>
            <c:dLbl>
              <c:idx val="10"/>
              <c:tx>
                <c:rich>
                  <a:bodyPr/>
                  <a:lstStyle/>
                  <a:p>
                    <a:fld id="{80F4509C-4764-4D30-88C2-A8D49EC7CAA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56D-479F-9A26-82EBD95BEF22}"/>
                </c:ext>
              </c:extLst>
            </c:dLbl>
            <c:dLbl>
              <c:idx val="11"/>
              <c:tx>
                <c:rich>
                  <a:bodyPr/>
                  <a:lstStyle/>
                  <a:p>
                    <a:fld id="{C58E154B-A5D5-4569-AFD2-DAAF10F923A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56D-479F-9A26-82EBD95BEF2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556D-479F-9A26-82EBD95BEF22}"/>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556D-479F-9A26-82EBD95BEF22}"/>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(Clocks!$C$147,Clocks!$C$148)</c:f>
              <c:numCache>
                <c:formatCode>General</c:formatCode>
                <c:ptCount val="2"/>
                <c:pt idx="0">
                  <c:v>0</c:v>
                </c:pt>
                <c:pt idx="1">
                  <c:v>-0.28212973729876289</c:v>
                </c:pt>
              </c:numCache>
            </c:numRef>
          </c:xVal>
          <c:yVal>
            <c:numRef>
              <c:f>(Clocks!$D$147,Clocks!$D$148)</c:f>
              <c:numCache>
                <c:formatCode>General</c:formatCode>
                <c:ptCount val="2"/>
                <c:pt idx="0">
                  <c:v>0</c:v>
                </c:pt>
                <c:pt idx="1">
                  <c:v>0.52953074635164576</c:v>
                </c:pt>
              </c:numCache>
            </c:numRef>
          </c:yVal>
          <c:smooth val="1"/>
          <c:extLst>
            <c:ext xmlns:c16="http://schemas.microsoft.com/office/drawing/2014/chart" uri="{C3380CC4-5D6E-409C-BE32-E72D297353CC}">
              <c16:uniqueId val="{0000000E-556D-479F-9A26-82EBD95BEF22}"/>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(Clocks!$C$147,Clocks!$C$149)</c:f>
              <c:numCache>
                <c:formatCode>General</c:formatCode>
                <c:ptCount val="2"/>
                <c:pt idx="0">
                  <c:v>0</c:v>
                </c:pt>
                <c:pt idx="1">
                  <c:v>0.33784799056732429</c:v>
                </c:pt>
              </c:numCache>
            </c:numRef>
          </c:xVal>
          <c:yVal>
            <c:numRef>
              <c:f>(Clocks!$D$147,Clocks!$D$149)</c:f>
              <c:numCache>
                <c:formatCode>General</c:formatCode>
                <c:ptCount val="2"/>
                <c:pt idx="0">
                  <c:v>0</c:v>
                </c:pt>
                <c:pt idx="1">
                  <c:v>0.77997354780121941</c:v>
                </c:pt>
              </c:numCache>
            </c:numRef>
          </c:yVal>
          <c:smooth val="1"/>
          <c:extLst>
            <c:ext xmlns:c16="http://schemas.microsoft.com/office/drawing/2014/chart" uri="{C3380CC4-5D6E-409C-BE32-E72D297353CC}">
              <c16:uniqueId val="{0000000F-556D-479F-9A26-82EBD95BEF22}"/>
            </c:ext>
          </c:extLst>
        </c:ser>
        <c:ser>
          <c:idx val="5"/>
          <c:order val="4"/>
          <c:tx>
            <c:strRef>
              <c:f>Clocks!$A$150</c:f>
              <c:strCache>
                <c:ptCount val="1"/>
                <c:pt idx="0">
                  <c:v>PM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Clocks!$C$150</c:f>
              <c:numCache>
                <c:formatCode>General</c:formatCode>
                <c:ptCount val="1"/>
                <c:pt idx="0">
                  <c:v>0.95</c:v>
                </c:pt>
              </c:numCache>
            </c:numRef>
          </c:xVal>
          <c:yVal>
            <c:numRef>
              <c:f>Clocks!$D$150</c:f>
              <c:numCache>
                <c:formatCode>General</c:formatCode>
                <c:ptCount val="1"/>
                <c:pt idx="0">
                  <c:v>-1</c:v>
                </c:pt>
              </c:numCache>
            </c:numRef>
          </c:yVal>
          <c:smooth val="1"/>
          <c:extLst>
            <c:ext xmlns:c16="http://schemas.microsoft.com/office/drawing/2014/chart" uri="{C3380CC4-5D6E-409C-BE32-E72D297353CC}">
              <c16:uniqueId val="{00000010-556D-479F-9A26-82EBD95BEF22}"/>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tx>
                <c:rich>
                  <a:bodyPr/>
                  <a:lstStyle/>
                  <a:p>
                    <a:fld id="{D0A6F4B1-A839-42A2-8B14-291F4073FA2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DE8-44A2-A269-E3706643E537}"/>
                </c:ext>
              </c:extLst>
            </c:dLbl>
            <c:dLbl>
              <c:idx val="1"/>
              <c:tx>
                <c:rich>
                  <a:bodyPr/>
                  <a:lstStyle/>
                  <a:p>
                    <a:fld id="{A8834BA0-C7A3-48E7-9E09-5BB887D2114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DE8-44A2-A269-E3706643E537}"/>
                </c:ext>
              </c:extLst>
            </c:dLbl>
            <c:dLbl>
              <c:idx val="2"/>
              <c:tx>
                <c:rich>
                  <a:bodyPr/>
                  <a:lstStyle/>
                  <a:p>
                    <a:fld id="{6088A522-EA2F-4A61-B2C2-59E416419C9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DE8-44A2-A269-E3706643E537}"/>
                </c:ext>
              </c:extLst>
            </c:dLbl>
            <c:dLbl>
              <c:idx val="3"/>
              <c:tx>
                <c:rich>
                  <a:bodyPr/>
                  <a:lstStyle/>
                  <a:p>
                    <a:fld id="{1C61AC61-DB86-43F4-99DF-4AEAB5FF83C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DE8-44A2-A269-E3706643E537}"/>
                </c:ext>
              </c:extLst>
            </c:dLbl>
            <c:dLbl>
              <c:idx val="4"/>
              <c:tx>
                <c:rich>
                  <a:bodyPr/>
                  <a:lstStyle/>
                  <a:p>
                    <a:fld id="{4D290009-99CB-4D6B-991F-25B1552CF23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DE8-44A2-A269-E3706643E537}"/>
                </c:ext>
              </c:extLst>
            </c:dLbl>
            <c:dLbl>
              <c:idx val="5"/>
              <c:tx>
                <c:rich>
                  <a:bodyPr/>
                  <a:lstStyle/>
                  <a:p>
                    <a:fld id="{70CBAFD9-49F6-422E-BF7C-B227C48A7A2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DE8-44A2-A269-E3706643E537}"/>
                </c:ext>
              </c:extLst>
            </c:dLbl>
            <c:dLbl>
              <c:idx val="6"/>
              <c:tx>
                <c:rich>
                  <a:bodyPr/>
                  <a:lstStyle/>
                  <a:p>
                    <a:fld id="{59DC33F6-10F2-4F7E-A12A-9A4FD1C8A6A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DE8-44A2-A269-E3706643E537}"/>
                </c:ext>
              </c:extLst>
            </c:dLbl>
            <c:dLbl>
              <c:idx val="7"/>
              <c:tx>
                <c:rich>
                  <a:bodyPr/>
                  <a:lstStyle/>
                  <a:p>
                    <a:fld id="{1B8C0B0D-7F4C-49EB-9A3A-B3255D178FA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DE8-44A2-A269-E3706643E537}"/>
                </c:ext>
              </c:extLst>
            </c:dLbl>
            <c:dLbl>
              <c:idx val="8"/>
              <c:tx>
                <c:rich>
                  <a:bodyPr/>
                  <a:lstStyle/>
                  <a:p>
                    <a:fld id="{CA30EDCE-DFAA-40C2-A74B-ED250198367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DE8-44A2-A269-E3706643E537}"/>
                </c:ext>
              </c:extLst>
            </c:dLbl>
            <c:dLbl>
              <c:idx val="9"/>
              <c:tx>
                <c:rich>
                  <a:bodyPr/>
                  <a:lstStyle/>
                  <a:p>
                    <a:fld id="{03C2BF35-B7F7-4570-94EB-11F47C6C0F6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DE8-44A2-A269-E3706643E537}"/>
                </c:ext>
              </c:extLst>
            </c:dLbl>
            <c:dLbl>
              <c:idx val="10"/>
              <c:tx>
                <c:rich>
                  <a:bodyPr/>
                  <a:lstStyle/>
                  <a:p>
                    <a:fld id="{B0E2DA02-CEBB-448C-97C4-9C7F3DDAF08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DE8-44A2-A269-E3706643E537}"/>
                </c:ext>
              </c:extLst>
            </c:dLbl>
            <c:dLbl>
              <c:idx val="11"/>
              <c:tx>
                <c:rich>
                  <a:bodyPr/>
                  <a:lstStyle/>
                  <a:p>
                    <a:fld id="{2DE0FC9B-256E-4EF0-A10F-395F769BA0A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DE8-44A2-A269-E3706643E53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CDE8-44A2-A269-E3706643E537}"/>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CDE8-44A2-A269-E3706643E537}"/>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(Clocks!$C$162,Clocks!$C$163)</c:f>
              <c:numCache>
                <c:formatCode>General</c:formatCode>
                <c:ptCount val="2"/>
                <c:pt idx="0">
                  <c:v>0</c:v>
                </c:pt>
                <c:pt idx="1">
                  <c:v>2.0433853493788078E-2</c:v>
                </c:pt>
              </c:numCache>
            </c:numRef>
          </c:xVal>
          <c:yVal>
            <c:numRef>
              <c:f>(Clocks!$D$162,Clocks!$D$163)</c:f>
              <c:numCache>
                <c:formatCode>General</c:formatCode>
                <c:ptCount val="2"/>
                <c:pt idx="0">
                  <c:v>0</c:v>
                </c:pt>
                <c:pt idx="1">
                  <c:v>0.59965194707546343</c:v>
                </c:pt>
              </c:numCache>
            </c:numRef>
          </c:yVal>
          <c:smooth val="1"/>
          <c:extLst>
            <c:ext xmlns:c16="http://schemas.microsoft.com/office/drawing/2014/chart" uri="{C3380CC4-5D6E-409C-BE32-E72D297353CC}">
              <c16:uniqueId val="{0000000E-CDE8-44A2-A269-E3706643E537}"/>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(Clocks!$C$162,Clocks!$C$164)</c:f>
              <c:numCache>
                <c:formatCode>General</c:formatCode>
                <c:ptCount val="2"/>
                <c:pt idx="0">
                  <c:v>0</c:v>
                </c:pt>
                <c:pt idx="1">
                  <c:v>0.33784799028206847</c:v>
                </c:pt>
              </c:numCache>
            </c:numRef>
          </c:xVal>
          <c:yVal>
            <c:numRef>
              <c:f>(Clocks!$D$162,Clocks!$D$164)</c:f>
              <c:numCache>
                <c:formatCode>General</c:formatCode>
                <c:ptCount val="2"/>
                <c:pt idx="0">
                  <c:v>0</c:v>
                </c:pt>
                <c:pt idx="1">
                  <c:v>0.77997354792477891</c:v>
                </c:pt>
              </c:numCache>
            </c:numRef>
          </c:yVal>
          <c:smooth val="1"/>
          <c:extLst>
            <c:ext xmlns:c16="http://schemas.microsoft.com/office/drawing/2014/chart" uri="{C3380CC4-5D6E-409C-BE32-E72D297353CC}">
              <c16:uniqueId val="{0000000F-CDE8-44A2-A269-E3706643E537}"/>
            </c:ext>
          </c:extLst>
        </c:ser>
        <c:ser>
          <c:idx val="5"/>
          <c:order val="4"/>
          <c:tx>
            <c:strRef>
              <c:f>Clocks!$A$165</c:f>
              <c:strCache>
                <c:ptCount val="1"/>
                <c:pt idx="0">
                  <c:v>PM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Clocks!$C$165</c:f>
              <c:numCache>
                <c:formatCode>General</c:formatCode>
                <c:ptCount val="1"/>
                <c:pt idx="0">
                  <c:v>0.95</c:v>
                </c:pt>
              </c:numCache>
            </c:numRef>
          </c:xVal>
          <c:yVal>
            <c:numRef>
              <c:f>Clocks!$D$165</c:f>
              <c:numCache>
                <c:formatCode>General</c:formatCode>
                <c:ptCount val="1"/>
                <c:pt idx="0">
                  <c:v>-1</c:v>
                </c:pt>
              </c:numCache>
            </c:numRef>
          </c:yVal>
          <c:smooth val="1"/>
          <c:extLst>
            <c:ext xmlns:c16="http://schemas.microsoft.com/office/drawing/2014/chart" uri="{C3380CC4-5D6E-409C-BE32-E72D297353CC}">
              <c16:uniqueId val="{00000010-CDE8-44A2-A269-E3706643E537}"/>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tx>
                <c:rich>
                  <a:bodyPr/>
                  <a:lstStyle/>
                  <a:p>
                    <a:fld id="{8BD1986D-5F92-404E-B859-52EB9429EDE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198-40E7-9702-67831473F1C8}"/>
                </c:ext>
              </c:extLst>
            </c:dLbl>
            <c:dLbl>
              <c:idx val="1"/>
              <c:tx>
                <c:rich>
                  <a:bodyPr/>
                  <a:lstStyle/>
                  <a:p>
                    <a:fld id="{4D9F72D2-C6FF-4159-A7C3-C1E24D7B8D1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198-40E7-9702-67831473F1C8}"/>
                </c:ext>
              </c:extLst>
            </c:dLbl>
            <c:dLbl>
              <c:idx val="2"/>
              <c:tx>
                <c:rich>
                  <a:bodyPr/>
                  <a:lstStyle/>
                  <a:p>
                    <a:fld id="{42049528-9720-4D7C-8BAD-33563A2C632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198-40E7-9702-67831473F1C8}"/>
                </c:ext>
              </c:extLst>
            </c:dLbl>
            <c:dLbl>
              <c:idx val="3"/>
              <c:tx>
                <c:rich>
                  <a:bodyPr/>
                  <a:lstStyle/>
                  <a:p>
                    <a:fld id="{6CCCFC22-5571-4EF3-88D6-C5F8570092B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198-40E7-9702-67831473F1C8}"/>
                </c:ext>
              </c:extLst>
            </c:dLbl>
            <c:dLbl>
              <c:idx val="4"/>
              <c:tx>
                <c:rich>
                  <a:bodyPr/>
                  <a:lstStyle/>
                  <a:p>
                    <a:fld id="{D2144724-EEAF-4999-B559-4159EBA2B93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198-40E7-9702-67831473F1C8}"/>
                </c:ext>
              </c:extLst>
            </c:dLbl>
            <c:dLbl>
              <c:idx val="5"/>
              <c:tx>
                <c:rich>
                  <a:bodyPr/>
                  <a:lstStyle/>
                  <a:p>
                    <a:fld id="{DE1D34CB-BCC8-462E-BD86-A5C0BD164D1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198-40E7-9702-67831473F1C8}"/>
                </c:ext>
              </c:extLst>
            </c:dLbl>
            <c:dLbl>
              <c:idx val="6"/>
              <c:tx>
                <c:rich>
                  <a:bodyPr/>
                  <a:lstStyle/>
                  <a:p>
                    <a:fld id="{D9FBF410-A641-426D-9481-7A86466C04F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198-40E7-9702-67831473F1C8}"/>
                </c:ext>
              </c:extLst>
            </c:dLbl>
            <c:dLbl>
              <c:idx val="7"/>
              <c:tx>
                <c:rich>
                  <a:bodyPr/>
                  <a:lstStyle/>
                  <a:p>
                    <a:fld id="{682A0276-B4F8-47BF-80B4-C4AEDCFD499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198-40E7-9702-67831473F1C8}"/>
                </c:ext>
              </c:extLst>
            </c:dLbl>
            <c:dLbl>
              <c:idx val="8"/>
              <c:tx>
                <c:rich>
                  <a:bodyPr/>
                  <a:lstStyle/>
                  <a:p>
                    <a:fld id="{35A7E5F2-8634-4345-854B-7117853603A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198-40E7-9702-67831473F1C8}"/>
                </c:ext>
              </c:extLst>
            </c:dLbl>
            <c:dLbl>
              <c:idx val="9"/>
              <c:tx>
                <c:rich>
                  <a:bodyPr/>
                  <a:lstStyle/>
                  <a:p>
                    <a:fld id="{394E0549-87A9-4FD7-B61F-AA626EB1CFF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198-40E7-9702-67831473F1C8}"/>
                </c:ext>
              </c:extLst>
            </c:dLbl>
            <c:dLbl>
              <c:idx val="10"/>
              <c:tx>
                <c:rich>
                  <a:bodyPr/>
                  <a:lstStyle/>
                  <a:p>
                    <a:fld id="{1E84C00E-3D4D-4715-BC70-77360D06B92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198-40E7-9702-67831473F1C8}"/>
                </c:ext>
              </c:extLst>
            </c:dLbl>
            <c:dLbl>
              <c:idx val="11"/>
              <c:tx>
                <c:rich>
                  <a:bodyPr/>
                  <a:lstStyle/>
                  <a:p>
                    <a:fld id="{0905F8F2-73B8-4BC6-87CE-0682DF3882C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198-40E7-9702-67831473F1C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C198-40E7-9702-67831473F1C8}"/>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C198-40E7-9702-67831473F1C8}"/>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(Clocks!$C$177,Clocks!$C$178)</c:f>
              <c:numCache>
                <c:formatCode>General</c:formatCode>
                <c:ptCount val="2"/>
                <c:pt idx="0">
                  <c:v>0</c:v>
                </c:pt>
                <c:pt idx="1">
                  <c:v>-0.52953074635164565</c:v>
                </c:pt>
              </c:numCache>
            </c:numRef>
          </c:xVal>
          <c:yVal>
            <c:numRef>
              <c:f>(Clocks!$D$177,Clocks!$D$178)</c:f>
              <c:numCache>
                <c:formatCode>General</c:formatCode>
                <c:ptCount val="2"/>
                <c:pt idx="0">
                  <c:v>0</c:v>
                </c:pt>
                <c:pt idx="1">
                  <c:v>-0.28212973729876312</c:v>
                </c:pt>
              </c:numCache>
            </c:numRef>
          </c:yVal>
          <c:smooth val="1"/>
          <c:extLst>
            <c:ext xmlns:c16="http://schemas.microsoft.com/office/drawing/2014/chart" uri="{C3380CC4-5D6E-409C-BE32-E72D297353CC}">
              <c16:uniqueId val="{0000000E-C198-40E7-9702-67831473F1C8}"/>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(Clocks!$C$177,Clocks!$C$179)</c:f>
              <c:numCache>
                <c:formatCode>General</c:formatCode>
                <c:ptCount val="2"/>
                <c:pt idx="0">
                  <c:v>0</c:v>
                </c:pt>
                <c:pt idx="1">
                  <c:v>0.33784799056732356</c:v>
                </c:pt>
              </c:numCache>
            </c:numRef>
          </c:xVal>
          <c:yVal>
            <c:numRef>
              <c:f>(Clocks!$D$177,Clocks!$D$179)</c:f>
              <c:numCache>
                <c:formatCode>General</c:formatCode>
                <c:ptCount val="2"/>
                <c:pt idx="0">
                  <c:v>0</c:v>
                </c:pt>
                <c:pt idx="1">
                  <c:v>0.77997354780121975</c:v>
                </c:pt>
              </c:numCache>
            </c:numRef>
          </c:yVal>
          <c:smooth val="1"/>
          <c:extLst>
            <c:ext xmlns:c16="http://schemas.microsoft.com/office/drawing/2014/chart" uri="{C3380CC4-5D6E-409C-BE32-E72D297353CC}">
              <c16:uniqueId val="{0000000F-C198-40E7-9702-67831473F1C8}"/>
            </c:ext>
          </c:extLst>
        </c:ser>
        <c:ser>
          <c:idx val="5"/>
          <c:order val="4"/>
          <c:tx>
            <c:strRef>
              <c:f>Clocks!$A$180</c:f>
              <c:strCache>
                <c:ptCount val="1"/>
                <c:pt idx="0">
                  <c:v>PM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Clocks!$C$180</c:f>
              <c:numCache>
                <c:formatCode>General</c:formatCode>
                <c:ptCount val="1"/>
                <c:pt idx="0">
                  <c:v>0.95</c:v>
                </c:pt>
              </c:numCache>
            </c:numRef>
          </c:xVal>
          <c:yVal>
            <c:numRef>
              <c:f>Clocks!$D$180</c:f>
              <c:numCache>
                <c:formatCode>General</c:formatCode>
                <c:ptCount val="1"/>
                <c:pt idx="0">
                  <c:v>-1</c:v>
                </c:pt>
              </c:numCache>
            </c:numRef>
          </c:yVal>
          <c:smooth val="1"/>
          <c:extLst>
            <c:ext xmlns:c16="http://schemas.microsoft.com/office/drawing/2014/chart" uri="{C3380CC4-5D6E-409C-BE32-E72D297353CC}">
              <c16:uniqueId val="{00000010-C198-40E7-9702-67831473F1C8}"/>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tx>
                <c:rich>
                  <a:bodyPr/>
                  <a:lstStyle/>
                  <a:p>
                    <a:fld id="{1BB3AEA2-953A-4BF6-9576-79E219D570A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9E7-481D-85CB-EE591100E9A8}"/>
                </c:ext>
              </c:extLst>
            </c:dLbl>
            <c:dLbl>
              <c:idx val="1"/>
              <c:tx>
                <c:rich>
                  <a:bodyPr/>
                  <a:lstStyle/>
                  <a:p>
                    <a:fld id="{EE0B059A-D40D-4A6A-BF74-D03820F09A1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9E7-481D-85CB-EE591100E9A8}"/>
                </c:ext>
              </c:extLst>
            </c:dLbl>
            <c:dLbl>
              <c:idx val="2"/>
              <c:tx>
                <c:rich>
                  <a:bodyPr/>
                  <a:lstStyle/>
                  <a:p>
                    <a:fld id="{AB0B5FEA-F722-4361-958B-10BED5F3DD9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9E7-481D-85CB-EE591100E9A8}"/>
                </c:ext>
              </c:extLst>
            </c:dLbl>
            <c:dLbl>
              <c:idx val="3"/>
              <c:tx>
                <c:rich>
                  <a:bodyPr/>
                  <a:lstStyle/>
                  <a:p>
                    <a:fld id="{970DACF6-49C7-4B3B-BB18-37795DE5AC7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9E7-481D-85CB-EE591100E9A8}"/>
                </c:ext>
              </c:extLst>
            </c:dLbl>
            <c:dLbl>
              <c:idx val="4"/>
              <c:tx>
                <c:rich>
                  <a:bodyPr/>
                  <a:lstStyle/>
                  <a:p>
                    <a:fld id="{6223663A-2674-41C1-9223-F134AE14747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9E7-481D-85CB-EE591100E9A8}"/>
                </c:ext>
              </c:extLst>
            </c:dLbl>
            <c:dLbl>
              <c:idx val="5"/>
              <c:tx>
                <c:rich>
                  <a:bodyPr/>
                  <a:lstStyle/>
                  <a:p>
                    <a:fld id="{617C727F-CD36-42FF-8E6A-23E874BB88D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9E7-481D-85CB-EE591100E9A8}"/>
                </c:ext>
              </c:extLst>
            </c:dLbl>
            <c:dLbl>
              <c:idx val="6"/>
              <c:tx>
                <c:rich>
                  <a:bodyPr/>
                  <a:lstStyle/>
                  <a:p>
                    <a:fld id="{426DD3FE-BA07-41F0-B078-98A0887B911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9E7-481D-85CB-EE591100E9A8}"/>
                </c:ext>
              </c:extLst>
            </c:dLbl>
            <c:dLbl>
              <c:idx val="7"/>
              <c:tx>
                <c:rich>
                  <a:bodyPr/>
                  <a:lstStyle/>
                  <a:p>
                    <a:fld id="{5A669348-103B-4C9B-BA6F-D5C0C66052E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9E7-481D-85CB-EE591100E9A8}"/>
                </c:ext>
              </c:extLst>
            </c:dLbl>
            <c:dLbl>
              <c:idx val="8"/>
              <c:tx>
                <c:rich>
                  <a:bodyPr/>
                  <a:lstStyle/>
                  <a:p>
                    <a:fld id="{ABA7A814-0EFD-4C6E-98AB-E49125654BD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9E7-481D-85CB-EE591100E9A8}"/>
                </c:ext>
              </c:extLst>
            </c:dLbl>
            <c:dLbl>
              <c:idx val="9"/>
              <c:tx>
                <c:rich>
                  <a:bodyPr/>
                  <a:lstStyle/>
                  <a:p>
                    <a:fld id="{09B0661F-3A46-49E0-9FF2-5B524C16148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9E7-481D-85CB-EE591100E9A8}"/>
                </c:ext>
              </c:extLst>
            </c:dLbl>
            <c:dLbl>
              <c:idx val="10"/>
              <c:tx>
                <c:rich>
                  <a:bodyPr/>
                  <a:lstStyle/>
                  <a:p>
                    <a:fld id="{35A4B039-D2FC-407A-BADB-150F50DEE1C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9E7-481D-85CB-EE591100E9A8}"/>
                </c:ext>
              </c:extLst>
            </c:dLbl>
            <c:dLbl>
              <c:idx val="11"/>
              <c:tx>
                <c:rich>
                  <a:bodyPr/>
                  <a:lstStyle/>
                  <a:p>
                    <a:fld id="{89EDE2D4-014E-4F29-9EEF-3A5016BE28B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9E7-481D-85CB-EE591100E9A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39E7-481D-85CB-EE591100E9A8}"/>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39E7-481D-85CB-EE591100E9A8}"/>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(Clocks!$C$192,Clocks!$C$193)</c:f>
              <c:numCache>
                <c:formatCode>General</c:formatCode>
                <c:ptCount val="2"/>
                <c:pt idx="0">
                  <c:v>0</c:v>
                </c:pt>
                <c:pt idx="1">
                  <c:v>0.52953074635164565</c:v>
                </c:pt>
              </c:numCache>
            </c:numRef>
          </c:xVal>
          <c:yVal>
            <c:numRef>
              <c:f>(Clocks!$D$192,Clocks!$D$193)</c:f>
              <c:numCache>
                <c:formatCode>General</c:formatCode>
                <c:ptCount val="2"/>
                <c:pt idx="0">
                  <c:v>0</c:v>
                </c:pt>
                <c:pt idx="1">
                  <c:v>0.28212973729876312</c:v>
                </c:pt>
              </c:numCache>
            </c:numRef>
          </c:yVal>
          <c:smooth val="1"/>
          <c:extLst>
            <c:ext xmlns:c16="http://schemas.microsoft.com/office/drawing/2014/chart" uri="{C3380CC4-5D6E-409C-BE32-E72D297353CC}">
              <c16:uniqueId val="{0000000E-39E7-481D-85CB-EE591100E9A8}"/>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(Clocks!$C$192,Clocks!$C$194)</c:f>
              <c:numCache>
                <c:formatCode>General</c:formatCode>
                <c:ptCount val="2"/>
                <c:pt idx="0">
                  <c:v>0</c:v>
                </c:pt>
                <c:pt idx="1">
                  <c:v>0.33784799056732845</c:v>
                </c:pt>
              </c:numCache>
            </c:numRef>
          </c:xVal>
          <c:yVal>
            <c:numRef>
              <c:f>(Clocks!$D$192,Clocks!$D$194)</c:f>
              <c:numCache>
                <c:formatCode>General</c:formatCode>
                <c:ptCount val="2"/>
                <c:pt idx="0">
                  <c:v>0</c:v>
                </c:pt>
                <c:pt idx="1">
                  <c:v>0.77997354780121764</c:v>
                </c:pt>
              </c:numCache>
            </c:numRef>
          </c:yVal>
          <c:smooth val="1"/>
          <c:extLst>
            <c:ext xmlns:c16="http://schemas.microsoft.com/office/drawing/2014/chart" uri="{C3380CC4-5D6E-409C-BE32-E72D297353CC}">
              <c16:uniqueId val="{0000000F-39E7-481D-85CB-EE591100E9A8}"/>
            </c:ext>
          </c:extLst>
        </c:ser>
        <c:ser>
          <c:idx val="5"/>
          <c:order val="4"/>
          <c:tx>
            <c:strRef>
              <c:f>Clocks!$A$195</c:f>
              <c:strCache>
                <c:ptCount val="1"/>
                <c:pt idx="0">
                  <c:v>PM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Clocks!$C$195</c:f>
              <c:numCache>
                <c:formatCode>General</c:formatCode>
                <c:ptCount val="1"/>
                <c:pt idx="0">
                  <c:v>0.95</c:v>
                </c:pt>
              </c:numCache>
            </c:numRef>
          </c:xVal>
          <c:yVal>
            <c:numRef>
              <c:f>Clocks!$D$195</c:f>
              <c:numCache>
                <c:formatCode>General</c:formatCode>
                <c:ptCount val="1"/>
                <c:pt idx="0">
                  <c:v>-1</c:v>
                </c:pt>
              </c:numCache>
            </c:numRef>
          </c:yVal>
          <c:smooth val="1"/>
          <c:extLst>
            <c:ext xmlns:c16="http://schemas.microsoft.com/office/drawing/2014/chart" uri="{C3380CC4-5D6E-409C-BE32-E72D297353CC}">
              <c16:uniqueId val="{00000010-39E7-481D-85CB-EE591100E9A8}"/>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tx>
                <c:rich>
                  <a:bodyPr/>
                  <a:lstStyle/>
                  <a:p>
                    <a:fld id="{ECCBD30E-8240-40AC-884C-571595BC551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EC3B-4A38-AE81-D158755B1142}"/>
                </c:ext>
              </c:extLst>
            </c:dLbl>
            <c:dLbl>
              <c:idx val="1"/>
              <c:tx>
                <c:rich>
                  <a:bodyPr/>
                  <a:lstStyle/>
                  <a:p>
                    <a:fld id="{0B465F0F-0646-4BDE-B271-6C464C51CEE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C3B-4A38-AE81-D158755B1142}"/>
                </c:ext>
              </c:extLst>
            </c:dLbl>
            <c:dLbl>
              <c:idx val="2"/>
              <c:tx>
                <c:rich>
                  <a:bodyPr/>
                  <a:lstStyle/>
                  <a:p>
                    <a:fld id="{6BD7CB34-01A8-480E-98CC-E0EAEECB95C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C3B-4A38-AE81-D158755B1142}"/>
                </c:ext>
              </c:extLst>
            </c:dLbl>
            <c:dLbl>
              <c:idx val="3"/>
              <c:tx>
                <c:rich>
                  <a:bodyPr/>
                  <a:lstStyle/>
                  <a:p>
                    <a:fld id="{7C03FA81-9718-4709-97C9-7DF39C68ECD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C3B-4A38-AE81-D158755B1142}"/>
                </c:ext>
              </c:extLst>
            </c:dLbl>
            <c:dLbl>
              <c:idx val="4"/>
              <c:tx>
                <c:rich>
                  <a:bodyPr/>
                  <a:lstStyle/>
                  <a:p>
                    <a:fld id="{7DC034C5-33A9-46B0-9278-19CC2B8E0C6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C3B-4A38-AE81-D158755B1142}"/>
                </c:ext>
              </c:extLst>
            </c:dLbl>
            <c:dLbl>
              <c:idx val="5"/>
              <c:tx>
                <c:rich>
                  <a:bodyPr/>
                  <a:lstStyle/>
                  <a:p>
                    <a:fld id="{08FFCBC6-B848-4BAD-B03F-952AC3F03A5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C3B-4A38-AE81-D158755B1142}"/>
                </c:ext>
              </c:extLst>
            </c:dLbl>
            <c:dLbl>
              <c:idx val="6"/>
              <c:tx>
                <c:rich>
                  <a:bodyPr/>
                  <a:lstStyle/>
                  <a:p>
                    <a:fld id="{572D9DDB-791D-4F8C-BBCB-B95EA531981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C3B-4A38-AE81-D158755B1142}"/>
                </c:ext>
              </c:extLst>
            </c:dLbl>
            <c:dLbl>
              <c:idx val="7"/>
              <c:tx>
                <c:rich>
                  <a:bodyPr/>
                  <a:lstStyle/>
                  <a:p>
                    <a:fld id="{E034D077-690A-444D-8426-290CA31FE5C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C3B-4A38-AE81-D158755B1142}"/>
                </c:ext>
              </c:extLst>
            </c:dLbl>
            <c:dLbl>
              <c:idx val="8"/>
              <c:tx>
                <c:rich>
                  <a:bodyPr/>
                  <a:lstStyle/>
                  <a:p>
                    <a:fld id="{0EA79BCC-6C5A-4B7E-B09D-ED711DBD536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C3B-4A38-AE81-D158755B1142}"/>
                </c:ext>
              </c:extLst>
            </c:dLbl>
            <c:dLbl>
              <c:idx val="9"/>
              <c:tx>
                <c:rich>
                  <a:bodyPr/>
                  <a:lstStyle/>
                  <a:p>
                    <a:fld id="{9A489347-816B-45E7-A942-5A76EC42950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C3B-4A38-AE81-D158755B1142}"/>
                </c:ext>
              </c:extLst>
            </c:dLbl>
            <c:dLbl>
              <c:idx val="10"/>
              <c:tx>
                <c:rich>
                  <a:bodyPr/>
                  <a:lstStyle/>
                  <a:p>
                    <a:fld id="{9894EC10-C7D6-4EF8-B62D-4D24D2344FB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C3B-4A38-AE81-D158755B1142}"/>
                </c:ext>
              </c:extLst>
            </c:dLbl>
            <c:dLbl>
              <c:idx val="11"/>
              <c:tx>
                <c:rich>
                  <a:bodyPr/>
                  <a:lstStyle/>
                  <a:p>
                    <a:fld id="{256B0BEB-02EC-483C-B5F7-835DEF4D030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C3B-4A38-AE81-D158755B114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EC3B-4A38-AE81-D158755B1142}"/>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EC3B-4A38-AE81-D158755B1142}"/>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(Clocks!$C$207,Clocks!$C$208)</c:f>
              <c:numCache>
                <c:formatCode>General</c:formatCode>
                <c:ptCount val="2"/>
                <c:pt idx="0">
                  <c:v>0</c:v>
                </c:pt>
                <c:pt idx="1">
                  <c:v>0.59965194707546343</c:v>
                </c:pt>
              </c:numCache>
            </c:numRef>
          </c:xVal>
          <c:yVal>
            <c:numRef>
              <c:f>(Clocks!$D$207,Clocks!$D$208)</c:f>
              <c:numCache>
                <c:formatCode>General</c:formatCode>
                <c:ptCount val="2"/>
                <c:pt idx="0">
                  <c:v>0</c:v>
                </c:pt>
                <c:pt idx="1">
                  <c:v>-2.0433853493788044E-2</c:v>
                </c:pt>
              </c:numCache>
            </c:numRef>
          </c:yVal>
          <c:smooth val="1"/>
          <c:extLst>
            <c:ext xmlns:c16="http://schemas.microsoft.com/office/drawing/2014/chart" uri="{C3380CC4-5D6E-409C-BE32-E72D297353CC}">
              <c16:uniqueId val="{0000000E-EC3B-4A38-AE81-D158755B1142}"/>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(Clocks!$C$207,Clocks!$C$209)</c:f>
              <c:numCache>
                <c:formatCode>General</c:formatCode>
                <c:ptCount val="2"/>
                <c:pt idx="0">
                  <c:v>0</c:v>
                </c:pt>
                <c:pt idx="1">
                  <c:v>0.33784799028206619</c:v>
                </c:pt>
              </c:numCache>
            </c:numRef>
          </c:xVal>
          <c:yVal>
            <c:numRef>
              <c:f>(Clocks!$D$207,Clocks!$D$209)</c:f>
              <c:numCache>
                <c:formatCode>General</c:formatCode>
                <c:ptCount val="2"/>
                <c:pt idx="0">
                  <c:v>0</c:v>
                </c:pt>
                <c:pt idx="1">
                  <c:v>0.7799735479247798</c:v>
                </c:pt>
              </c:numCache>
            </c:numRef>
          </c:yVal>
          <c:smooth val="1"/>
          <c:extLst>
            <c:ext xmlns:c16="http://schemas.microsoft.com/office/drawing/2014/chart" uri="{C3380CC4-5D6E-409C-BE32-E72D297353CC}">
              <c16:uniqueId val="{0000000F-EC3B-4A38-AE81-D158755B1142}"/>
            </c:ext>
          </c:extLst>
        </c:ser>
        <c:ser>
          <c:idx val="5"/>
          <c:order val="4"/>
          <c:tx>
            <c:strRef>
              <c:f>Clocks!$A$210</c:f>
              <c:strCache>
                <c:ptCount val="1"/>
                <c:pt idx="0">
                  <c:v>AM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Clocks!$C$210</c:f>
              <c:numCache>
                <c:formatCode>General</c:formatCode>
                <c:ptCount val="1"/>
                <c:pt idx="0">
                  <c:v>0.95</c:v>
                </c:pt>
              </c:numCache>
            </c:numRef>
          </c:xVal>
          <c:yVal>
            <c:numRef>
              <c:f>Clocks!$D$210</c:f>
              <c:numCache>
                <c:formatCode>General</c:formatCode>
                <c:ptCount val="1"/>
                <c:pt idx="0">
                  <c:v>-1</c:v>
                </c:pt>
              </c:numCache>
            </c:numRef>
          </c:yVal>
          <c:smooth val="1"/>
          <c:extLst>
            <c:ext xmlns:c16="http://schemas.microsoft.com/office/drawing/2014/chart" uri="{C3380CC4-5D6E-409C-BE32-E72D297353CC}">
              <c16:uniqueId val="{00000010-EC3B-4A38-AE81-D158755B1142}"/>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tx>
                <c:rich>
                  <a:bodyPr/>
                  <a:lstStyle/>
                  <a:p>
                    <a:fld id="{E97D1D1F-4B48-4CD9-9E1B-2833E51B12A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EF1D-4D18-BF49-EBB722697614}"/>
                </c:ext>
              </c:extLst>
            </c:dLbl>
            <c:dLbl>
              <c:idx val="1"/>
              <c:tx>
                <c:rich>
                  <a:bodyPr/>
                  <a:lstStyle/>
                  <a:p>
                    <a:fld id="{4083FA97-6DD0-46D9-90CC-2561BA43750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F1D-4D18-BF49-EBB722697614}"/>
                </c:ext>
              </c:extLst>
            </c:dLbl>
            <c:dLbl>
              <c:idx val="2"/>
              <c:tx>
                <c:rich>
                  <a:bodyPr/>
                  <a:lstStyle/>
                  <a:p>
                    <a:fld id="{79A6054F-251B-49B0-BEE1-07677FF216D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F1D-4D18-BF49-EBB722697614}"/>
                </c:ext>
              </c:extLst>
            </c:dLbl>
            <c:dLbl>
              <c:idx val="3"/>
              <c:tx>
                <c:rich>
                  <a:bodyPr/>
                  <a:lstStyle/>
                  <a:p>
                    <a:fld id="{4CD5E97D-8203-4236-8E92-DEC754D44EA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F1D-4D18-BF49-EBB722697614}"/>
                </c:ext>
              </c:extLst>
            </c:dLbl>
            <c:dLbl>
              <c:idx val="4"/>
              <c:tx>
                <c:rich>
                  <a:bodyPr/>
                  <a:lstStyle/>
                  <a:p>
                    <a:fld id="{9BBF3BE4-FBD8-48D9-A442-0149B87D125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F1D-4D18-BF49-EBB722697614}"/>
                </c:ext>
              </c:extLst>
            </c:dLbl>
            <c:dLbl>
              <c:idx val="5"/>
              <c:tx>
                <c:rich>
                  <a:bodyPr/>
                  <a:lstStyle/>
                  <a:p>
                    <a:fld id="{3A157CFB-A6A5-4426-A220-8D8EF0571A0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F1D-4D18-BF49-EBB722697614}"/>
                </c:ext>
              </c:extLst>
            </c:dLbl>
            <c:dLbl>
              <c:idx val="6"/>
              <c:tx>
                <c:rich>
                  <a:bodyPr/>
                  <a:lstStyle/>
                  <a:p>
                    <a:fld id="{95B580F3-7AFB-44C6-82B1-2B2C661AC49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F1D-4D18-BF49-EBB722697614}"/>
                </c:ext>
              </c:extLst>
            </c:dLbl>
            <c:dLbl>
              <c:idx val="7"/>
              <c:tx>
                <c:rich>
                  <a:bodyPr/>
                  <a:lstStyle/>
                  <a:p>
                    <a:fld id="{A8E8E87F-AAD7-49CB-A8A9-89B521C5807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F1D-4D18-BF49-EBB722697614}"/>
                </c:ext>
              </c:extLst>
            </c:dLbl>
            <c:dLbl>
              <c:idx val="8"/>
              <c:tx>
                <c:rich>
                  <a:bodyPr/>
                  <a:lstStyle/>
                  <a:p>
                    <a:fld id="{57766E5C-CE79-495F-83D0-3B9FF8B91E6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F1D-4D18-BF49-EBB722697614}"/>
                </c:ext>
              </c:extLst>
            </c:dLbl>
            <c:dLbl>
              <c:idx val="9"/>
              <c:tx>
                <c:rich>
                  <a:bodyPr/>
                  <a:lstStyle/>
                  <a:p>
                    <a:fld id="{AF1FA5B5-007F-4894-ABCA-C7376A6DE9B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F1D-4D18-BF49-EBB722697614}"/>
                </c:ext>
              </c:extLst>
            </c:dLbl>
            <c:dLbl>
              <c:idx val="10"/>
              <c:tx>
                <c:rich>
                  <a:bodyPr/>
                  <a:lstStyle/>
                  <a:p>
                    <a:fld id="{24793DE4-3CF5-404E-B436-F785BC70828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F1D-4D18-BF49-EBB722697614}"/>
                </c:ext>
              </c:extLst>
            </c:dLbl>
            <c:dLbl>
              <c:idx val="11"/>
              <c:tx>
                <c:rich>
                  <a:bodyPr/>
                  <a:lstStyle/>
                  <a:p>
                    <a:fld id="{7FE3054E-B493-45E6-81DB-ACC5019E64E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F1D-4D18-BF49-EBB72269761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EF1D-4D18-BF49-EBB722697614}"/>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EF1D-4D18-BF49-EBB722697614}"/>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(Clocks!$C$132,Clocks!$C$133)</c:f>
              <c:numCache>
                <c:formatCode>General</c:formatCode>
                <c:ptCount val="2"/>
                <c:pt idx="0">
                  <c:v>0</c:v>
                </c:pt>
                <c:pt idx="1">
                  <c:v>-0.50909689285893633</c:v>
                </c:pt>
              </c:numCache>
            </c:numRef>
          </c:xVal>
          <c:yVal>
            <c:numRef>
              <c:f>(Clocks!$D$132,Clocks!$D$133)</c:f>
              <c:numCache>
                <c:formatCode>General</c:formatCode>
                <c:ptCount val="2"/>
                <c:pt idx="0">
                  <c:v>0</c:v>
                </c:pt>
                <c:pt idx="1">
                  <c:v>0.31752220974504547</c:v>
                </c:pt>
              </c:numCache>
            </c:numRef>
          </c:yVal>
          <c:smooth val="1"/>
          <c:extLst>
            <c:ext xmlns:c16="http://schemas.microsoft.com/office/drawing/2014/chart" uri="{C3380CC4-5D6E-409C-BE32-E72D297353CC}">
              <c16:uniqueId val="{0000000E-EF1D-4D18-BF49-EBB722697614}"/>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(Clocks!$C$132,Clocks!$C$134)</c:f>
              <c:numCache>
                <c:formatCode>General</c:formatCode>
                <c:ptCount val="2"/>
                <c:pt idx="0">
                  <c:v>0</c:v>
                </c:pt>
                <c:pt idx="1">
                  <c:v>0.33784798999680538</c:v>
                </c:pt>
              </c:numCache>
            </c:numRef>
          </c:xVal>
          <c:yVal>
            <c:numRef>
              <c:f>(Clocks!$D$132,Clocks!$D$134)</c:f>
              <c:numCache>
                <c:formatCode>General</c:formatCode>
                <c:ptCount val="2"/>
                <c:pt idx="0">
                  <c:v>0</c:v>
                </c:pt>
                <c:pt idx="1">
                  <c:v>0.77997354804834151</c:v>
                </c:pt>
              </c:numCache>
            </c:numRef>
          </c:yVal>
          <c:smooth val="1"/>
          <c:extLst>
            <c:ext xmlns:c16="http://schemas.microsoft.com/office/drawing/2014/chart" uri="{C3380CC4-5D6E-409C-BE32-E72D297353CC}">
              <c16:uniqueId val="{0000000F-EF1D-4D18-BF49-EBB722697614}"/>
            </c:ext>
          </c:extLst>
        </c:ser>
        <c:ser>
          <c:idx val="5"/>
          <c:order val="4"/>
          <c:tx>
            <c:strRef>
              <c:f>Clocks!$A$135</c:f>
              <c:strCache>
                <c:ptCount val="1"/>
                <c:pt idx="0">
                  <c:v>PM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Clocks!$C$135</c:f>
              <c:numCache>
                <c:formatCode>General</c:formatCode>
                <c:ptCount val="1"/>
                <c:pt idx="0">
                  <c:v>0.95</c:v>
                </c:pt>
              </c:numCache>
            </c:numRef>
          </c:xVal>
          <c:yVal>
            <c:numRef>
              <c:f>Clocks!$D$135</c:f>
              <c:numCache>
                <c:formatCode>General</c:formatCode>
                <c:ptCount val="1"/>
                <c:pt idx="0">
                  <c:v>-1</c:v>
                </c:pt>
              </c:numCache>
            </c:numRef>
          </c:yVal>
          <c:smooth val="1"/>
          <c:extLst>
            <c:ext xmlns:c16="http://schemas.microsoft.com/office/drawing/2014/chart" uri="{C3380CC4-5D6E-409C-BE32-E72D297353CC}">
              <c16:uniqueId val="{00000010-EF1D-4D18-BF49-EBB722697614}"/>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tx>
                <c:rich>
                  <a:bodyPr/>
                  <a:lstStyle/>
                  <a:p>
                    <a:fld id="{FEDC237D-A8BA-4A53-A915-6623F78BF31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5DC0-4639-A054-33EAF1F30858}"/>
                </c:ext>
              </c:extLst>
            </c:dLbl>
            <c:dLbl>
              <c:idx val="1"/>
              <c:tx>
                <c:rich>
                  <a:bodyPr/>
                  <a:lstStyle/>
                  <a:p>
                    <a:fld id="{C81D8674-02A7-4C99-9B3E-7D64BABE071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DC0-4639-A054-33EAF1F30858}"/>
                </c:ext>
              </c:extLst>
            </c:dLbl>
            <c:dLbl>
              <c:idx val="2"/>
              <c:tx>
                <c:rich>
                  <a:bodyPr/>
                  <a:lstStyle/>
                  <a:p>
                    <a:fld id="{4FC143BF-DDA8-4A24-883A-ACF5EC47ED4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DC0-4639-A054-33EAF1F30858}"/>
                </c:ext>
              </c:extLst>
            </c:dLbl>
            <c:dLbl>
              <c:idx val="3"/>
              <c:tx>
                <c:rich>
                  <a:bodyPr/>
                  <a:lstStyle/>
                  <a:p>
                    <a:fld id="{3B49D46F-C41A-43E4-A308-D60A6F54478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DC0-4639-A054-33EAF1F30858}"/>
                </c:ext>
              </c:extLst>
            </c:dLbl>
            <c:dLbl>
              <c:idx val="4"/>
              <c:tx>
                <c:rich>
                  <a:bodyPr/>
                  <a:lstStyle/>
                  <a:p>
                    <a:fld id="{C47B92C7-64C3-464B-8AD3-402F9274ECE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DC0-4639-A054-33EAF1F30858}"/>
                </c:ext>
              </c:extLst>
            </c:dLbl>
            <c:dLbl>
              <c:idx val="5"/>
              <c:tx>
                <c:rich>
                  <a:bodyPr/>
                  <a:lstStyle/>
                  <a:p>
                    <a:fld id="{CF221EE3-8E27-4AD3-9185-3E65C57A1B8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DC0-4639-A054-33EAF1F30858}"/>
                </c:ext>
              </c:extLst>
            </c:dLbl>
            <c:dLbl>
              <c:idx val="6"/>
              <c:tx>
                <c:rich>
                  <a:bodyPr/>
                  <a:lstStyle/>
                  <a:p>
                    <a:fld id="{54C5B6B5-5A9B-4418-9B48-C2AE384A868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DC0-4639-A054-33EAF1F30858}"/>
                </c:ext>
              </c:extLst>
            </c:dLbl>
            <c:dLbl>
              <c:idx val="7"/>
              <c:tx>
                <c:rich>
                  <a:bodyPr/>
                  <a:lstStyle/>
                  <a:p>
                    <a:fld id="{C1C234DA-9162-46B1-93A1-E61A41DBA8A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DC0-4639-A054-33EAF1F30858}"/>
                </c:ext>
              </c:extLst>
            </c:dLbl>
            <c:dLbl>
              <c:idx val="8"/>
              <c:tx>
                <c:rich>
                  <a:bodyPr/>
                  <a:lstStyle/>
                  <a:p>
                    <a:fld id="{22082BAD-8225-4DD3-9F15-CB79519A228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DC0-4639-A054-33EAF1F30858}"/>
                </c:ext>
              </c:extLst>
            </c:dLbl>
            <c:dLbl>
              <c:idx val="9"/>
              <c:tx>
                <c:rich>
                  <a:bodyPr/>
                  <a:lstStyle/>
                  <a:p>
                    <a:fld id="{A6FC45EF-88E4-46DE-B113-7DECC3B8FB8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DC0-4639-A054-33EAF1F30858}"/>
                </c:ext>
              </c:extLst>
            </c:dLbl>
            <c:dLbl>
              <c:idx val="10"/>
              <c:tx>
                <c:rich>
                  <a:bodyPr/>
                  <a:lstStyle/>
                  <a:p>
                    <a:fld id="{8D5529BB-439F-46DB-B6EF-5AA77438492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DC0-4639-A054-33EAF1F30858}"/>
                </c:ext>
              </c:extLst>
            </c:dLbl>
            <c:dLbl>
              <c:idx val="11"/>
              <c:tx>
                <c:rich>
                  <a:bodyPr/>
                  <a:lstStyle/>
                  <a:p>
                    <a:fld id="{B9DA3594-D47A-4C55-83A1-7A2E22AB11D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DC0-4639-A054-33EAF1F3085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5DC0-4639-A054-33EAF1F30858}"/>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5DC0-4639-A054-33EAF1F30858}"/>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(Clocks!$C$147,Clocks!$C$148)</c:f>
              <c:numCache>
                <c:formatCode>General</c:formatCode>
                <c:ptCount val="2"/>
                <c:pt idx="0">
                  <c:v>0</c:v>
                </c:pt>
                <c:pt idx="1">
                  <c:v>-0.28212973729876289</c:v>
                </c:pt>
              </c:numCache>
            </c:numRef>
          </c:xVal>
          <c:yVal>
            <c:numRef>
              <c:f>(Clocks!$D$147,Clocks!$D$148)</c:f>
              <c:numCache>
                <c:formatCode>General</c:formatCode>
                <c:ptCount val="2"/>
                <c:pt idx="0">
                  <c:v>0</c:v>
                </c:pt>
                <c:pt idx="1">
                  <c:v>0.52953074635164576</c:v>
                </c:pt>
              </c:numCache>
            </c:numRef>
          </c:yVal>
          <c:smooth val="1"/>
          <c:extLst>
            <c:ext xmlns:c16="http://schemas.microsoft.com/office/drawing/2014/chart" uri="{C3380CC4-5D6E-409C-BE32-E72D297353CC}">
              <c16:uniqueId val="{0000000E-5DC0-4639-A054-33EAF1F30858}"/>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(Clocks!$C$147,Clocks!$C$149)</c:f>
              <c:numCache>
                <c:formatCode>General</c:formatCode>
                <c:ptCount val="2"/>
                <c:pt idx="0">
                  <c:v>0</c:v>
                </c:pt>
                <c:pt idx="1">
                  <c:v>0.33784799056732429</c:v>
                </c:pt>
              </c:numCache>
            </c:numRef>
          </c:xVal>
          <c:yVal>
            <c:numRef>
              <c:f>(Clocks!$D$147,Clocks!$D$149)</c:f>
              <c:numCache>
                <c:formatCode>General</c:formatCode>
                <c:ptCount val="2"/>
                <c:pt idx="0">
                  <c:v>0</c:v>
                </c:pt>
                <c:pt idx="1">
                  <c:v>0.77997354780121941</c:v>
                </c:pt>
              </c:numCache>
            </c:numRef>
          </c:yVal>
          <c:smooth val="1"/>
          <c:extLst>
            <c:ext xmlns:c16="http://schemas.microsoft.com/office/drawing/2014/chart" uri="{C3380CC4-5D6E-409C-BE32-E72D297353CC}">
              <c16:uniqueId val="{0000000F-5DC0-4639-A054-33EAF1F30858}"/>
            </c:ext>
          </c:extLst>
        </c:ser>
        <c:ser>
          <c:idx val="5"/>
          <c:order val="4"/>
          <c:tx>
            <c:strRef>
              <c:f>Clocks!$A$150</c:f>
              <c:strCache>
                <c:ptCount val="1"/>
                <c:pt idx="0">
                  <c:v>PM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Clocks!$C$150</c:f>
              <c:numCache>
                <c:formatCode>General</c:formatCode>
                <c:ptCount val="1"/>
                <c:pt idx="0">
                  <c:v>0.95</c:v>
                </c:pt>
              </c:numCache>
            </c:numRef>
          </c:xVal>
          <c:yVal>
            <c:numRef>
              <c:f>Clocks!$D$150</c:f>
              <c:numCache>
                <c:formatCode>General</c:formatCode>
                <c:ptCount val="1"/>
                <c:pt idx="0">
                  <c:v>-1</c:v>
                </c:pt>
              </c:numCache>
            </c:numRef>
          </c:yVal>
          <c:smooth val="1"/>
          <c:extLst>
            <c:ext xmlns:c16="http://schemas.microsoft.com/office/drawing/2014/chart" uri="{C3380CC4-5D6E-409C-BE32-E72D297353CC}">
              <c16:uniqueId val="{00000010-5DC0-4639-A054-33EAF1F30858}"/>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tx>
                <c:rich>
                  <a:bodyPr/>
                  <a:lstStyle/>
                  <a:p>
                    <a:fld id="{99E32F63-CE5A-418D-8216-2640039CA13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6355-4CB1-BF72-946EC2B43A01}"/>
                </c:ext>
              </c:extLst>
            </c:dLbl>
            <c:dLbl>
              <c:idx val="1"/>
              <c:tx>
                <c:rich>
                  <a:bodyPr/>
                  <a:lstStyle/>
                  <a:p>
                    <a:fld id="{AEFE1882-0ADD-4C55-ADD1-D26A258A57C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355-4CB1-BF72-946EC2B43A01}"/>
                </c:ext>
              </c:extLst>
            </c:dLbl>
            <c:dLbl>
              <c:idx val="2"/>
              <c:tx>
                <c:rich>
                  <a:bodyPr/>
                  <a:lstStyle/>
                  <a:p>
                    <a:fld id="{8E97E827-B87B-472B-A2C7-D618DFA57CC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355-4CB1-BF72-946EC2B43A01}"/>
                </c:ext>
              </c:extLst>
            </c:dLbl>
            <c:dLbl>
              <c:idx val="3"/>
              <c:tx>
                <c:rich>
                  <a:bodyPr/>
                  <a:lstStyle/>
                  <a:p>
                    <a:fld id="{B90AFE1D-E4FB-41AD-B824-948B3B26329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355-4CB1-BF72-946EC2B43A01}"/>
                </c:ext>
              </c:extLst>
            </c:dLbl>
            <c:dLbl>
              <c:idx val="4"/>
              <c:tx>
                <c:rich>
                  <a:bodyPr/>
                  <a:lstStyle/>
                  <a:p>
                    <a:fld id="{234BA704-0725-4262-8D23-9A7980F7E06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355-4CB1-BF72-946EC2B43A01}"/>
                </c:ext>
              </c:extLst>
            </c:dLbl>
            <c:dLbl>
              <c:idx val="5"/>
              <c:tx>
                <c:rich>
                  <a:bodyPr/>
                  <a:lstStyle/>
                  <a:p>
                    <a:fld id="{0EBCADD3-FD63-4203-A31B-870797124C8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355-4CB1-BF72-946EC2B43A01}"/>
                </c:ext>
              </c:extLst>
            </c:dLbl>
            <c:dLbl>
              <c:idx val="6"/>
              <c:tx>
                <c:rich>
                  <a:bodyPr/>
                  <a:lstStyle/>
                  <a:p>
                    <a:fld id="{CCC96FA0-7A1B-4236-8DE7-59C572EA264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355-4CB1-BF72-946EC2B43A01}"/>
                </c:ext>
              </c:extLst>
            </c:dLbl>
            <c:dLbl>
              <c:idx val="7"/>
              <c:tx>
                <c:rich>
                  <a:bodyPr/>
                  <a:lstStyle/>
                  <a:p>
                    <a:fld id="{CBA8AF34-2023-4CC8-975E-7B706D25DF0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355-4CB1-BF72-946EC2B43A01}"/>
                </c:ext>
              </c:extLst>
            </c:dLbl>
            <c:dLbl>
              <c:idx val="8"/>
              <c:tx>
                <c:rich>
                  <a:bodyPr/>
                  <a:lstStyle/>
                  <a:p>
                    <a:fld id="{758CFDFE-31C8-40C9-B73F-5F76EF6B46D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355-4CB1-BF72-946EC2B43A01}"/>
                </c:ext>
              </c:extLst>
            </c:dLbl>
            <c:dLbl>
              <c:idx val="9"/>
              <c:tx>
                <c:rich>
                  <a:bodyPr/>
                  <a:lstStyle/>
                  <a:p>
                    <a:fld id="{10C67C46-D486-429C-8389-4540E3E9C55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355-4CB1-BF72-946EC2B43A01}"/>
                </c:ext>
              </c:extLst>
            </c:dLbl>
            <c:dLbl>
              <c:idx val="10"/>
              <c:tx>
                <c:rich>
                  <a:bodyPr/>
                  <a:lstStyle/>
                  <a:p>
                    <a:fld id="{D11D1DE8-E6F0-4598-A8FE-A4F5263A159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355-4CB1-BF72-946EC2B43A01}"/>
                </c:ext>
              </c:extLst>
            </c:dLbl>
            <c:dLbl>
              <c:idx val="11"/>
              <c:tx>
                <c:rich>
                  <a:bodyPr/>
                  <a:lstStyle/>
                  <a:p>
                    <a:fld id="{EFB595A5-0FF3-4D66-9992-C0660828713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355-4CB1-BF72-946EC2B43A0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6355-4CB1-BF72-946EC2B43A01}"/>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6355-4CB1-BF72-946EC2B43A01}"/>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(Clocks!$C$162,Clocks!$C$163)</c:f>
              <c:numCache>
                <c:formatCode>General</c:formatCode>
                <c:ptCount val="2"/>
                <c:pt idx="0">
                  <c:v>0</c:v>
                </c:pt>
                <c:pt idx="1">
                  <c:v>2.0433853493788078E-2</c:v>
                </c:pt>
              </c:numCache>
            </c:numRef>
          </c:xVal>
          <c:yVal>
            <c:numRef>
              <c:f>(Clocks!$D$162,Clocks!$D$163)</c:f>
              <c:numCache>
                <c:formatCode>General</c:formatCode>
                <c:ptCount val="2"/>
                <c:pt idx="0">
                  <c:v>0</c:v>
                </c:pt>
                <c:pt idx="1">
                  <c:v>0.59965194707546343</c:v>
                </c:pt>
              </c:numCache>
            </c:numRef>
          </c:yVal>
          <c:smooth val="1"/>
          <c:extLst>
            <c:ext xmlns:c16="http://schemas.microsoft.com/office/drawing/2014/chart" uri="{C3380CC4-5D6E-409C-BE32-E72D297353CC}">
              <c16:uniqueId val="{0000000E-6355-4CB1-BF72-946EC2B43A01}"/>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(Clocks!$C$162,Clocks!$C$164)</c:f>
              <c:numCache>
                <c:formatCode>General</c:formatCode>
                <c:ptCount val="2"/>
                <c:pt idx="0">
                  <c:v>0</c:v>
                </c:pt>
                <c:pt idx="1">
                  <c:v>0.33784799028206847</c:v>
                </c:pt>
              </c:numCache>
            </c:numRef>
          </c:xVal>
          <c:yVal>
            <c:numRef>
              <c:f>(Clocks!$D$162,Clocks!$D$164)</c:f>
              <c:numCache>
                <c:formatCode>General</c:formatCode>
                <c:ptCount val="2"/>
                <c:pt idx="0">
                  <c:v>0</c:v>
                </c:pt>
                <c:pt idx="1">
                  <c:v>0.77997354792477891</c:v>
                </c:pt>
              </c:numCache>
            </c:numRef>
          </c:yVal>
          <c:smooth val="1"/>
          <c:extLst>
            <c:ext xmlns:c16="http://schemas.microsoft.com/office/drawing/2014/chart" uri="{C3380CC4-5D6E-409C-BE32-E72D297353CC}">
              <c16:uniqueId val="{0000000F-6355-4CB1-BF72-946EC2B43A01}"/>
            </c:ext>
          </c:extLst>
        </c:ser>
        <c:ser>
          <c:idx val="5"/>
          <c:order val="4"/>
          <c:tx>
            <c:strRef>
              <c:f>Clocks!$A$165</c:f>
              <c:strCache>
                <c:ptCount val="1"/>
                <c:pt idx="0">
                  <c:v>PM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Clocks!$C$165</c:f>
              <c:numCache>
                <c:formatCode>General</c:formatCode>
                <c:ptCount val="1"/>
                <c:pt idx="0">
                  <c:v>0.95</c:v>
                </c:pt>
              </c:numCache>
            </c:numRef>
          </c:xVal>
          <c:yVal>
            <c:numRef>
              <c:f>Clocks!$D$165</c:f>
              <c:numCache>
                <c:formatCode>General</c:formatCode>
                <c:ptCount val="1"/>
                <c:pt idx="0">
                  <c:v>-1</c:v>
                </c:pt>
              </c:numCache>
            </c:numRef>
          </c:yVal>
          <c:smooth val="1"/>
          <c:extLst>
            <c:ext xmlns:c16="http://schemas.microsoft.com/office/drawing/2014/chart" uri="{C3380CC4-5D6E-409C-BE32-E72D297353CC}">
              <c16:uniqueId val="{00000010-6355-4CB1-BF72-946EC2B43A01}"/>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tx>
                <c:rich>
                  <a:bodyPr/>
                  <a:lstStyle/>
                  <a:p>
                    <a:fld id="{9DF75699-DD66-45C0-914C-2AE4B3BE68F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B9C4-4039-A2C2-EBDE38C1ACCC}"/>
                </c:ext>
              </c:extLst>
            </c:dLbl>
            <c:dLbl>
              <c:idx val="1"/>
              <c:tx>
                <c:rich>
                  <a:bodyPr/>
                  <a:lstStyle/>
                  <a:p>
                    <a:fld id="{D1300DAC-29C6-4A58-B926-4D9CA018F70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9C4-4039-A2C2-EBDE38C1ACCC}"/>
                </c:ext>
              </c:extLst>
            </c:dLbl>
            <c:dLbl>
              <c:idx val="2"/>
              <c:tx>
                <c:rich>
                  <a:bodyPr/>
                  <a:lstStyle/>
                  <a:p>
                    <a:fld id="{39D41356-9038-4CF8-987B-81DCB113E1B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9C4-4039-A2C2-EBDE38C1ACCC}"/>
                </c:ext>
              </c:extLst>
            </c:dLbl>
            <c:dLbl>
              <c:idx val="3"/>
              <c:tx>
                <c:rich>
                  <a:bodyPr/>
                  <a:lstStyle/>
                  <a:p>
                    <a:fld id="{1DE20271-F6AE-42B4-892D-9DFD4039D37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9C4-4039-A2C2-EBDE38C1ACCC}"/>
                </c:ext>
              </c:extLst>
            </c:dLbl>
            <c:dLbl>
              <c:idx val="4"/>
              <c:tx>
                <c:rich>
                  <a:bodyPr/>
                  <a:lstStyle/>
                  <a:p>
                    <a:fld id="{48110771-C59B-4564-A2C7-371D63B6F04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9C4-4039-A2C2-EBDE38C1ACCC}"/>
                </c:ext>
              </c:extLst>
            </c:dLbl>
            <c:dLbl>
              <c:idx val="5"/>
              <c:tx>
                <c:rich>
                  <a:bodyPr/>
                  <a:lstStyle/>
                  <a:p>
                    <a:fld id="{54637248-6287-46CB-8A8A-F7ADEB03F7B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9C4-4039-A2C2-EBDE38C1ACCC}"/>
                </c:ext>
              </c:extLst>
            </c:dLbl>
            <c:dLbl>
              <c:idx val="6"/>
              <c:tx>
                <c:rich>
                  <a:bodyPr/>
                  <a:lstStyle/>
                  <a:p>
                    <a:fld id="{16A86B70-2E46-4D23-BF10-2E1AC87CC7E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9C4-4039-A2C2-EBDE38C1ACCC}"/>
                </c:ext>
              </c:extLst>
            </c:dLbl>
            <c:dLbl>
              <c:idx val="7"/>
              <c:tx>
                <c:rich>
                  <a:bodyPr/>
                  <a:lstStyle/>
                  <a:p>
                    <a:fld id="{39891C6B-F0D9-4A21-8A7D-93B392E978D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9C4-4039-A2C2-EBDE38C1ACCC}"/>
                </c:ext>
              </c:extLst>
            </c:dLbl>
            <c:dLbl>
              <c:idx val="8"/>
              <c:tx>
                <c:rich>
                  <a:bodyPr/>
                  <a:lstStyle/>
                  <a:p>
                    <a:fld id="{453D548C-C18C-4AFF-82FB-051F0C0C574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9C4-4039-A2C2-EBDE38C1ACCC}"/>
                </c:ext>
              </c:extLst>
            </c:dLbl>
            <c:dLbl>
              <c:idx val="9"/>
              <c:tx>
                <c:rich>
                  <a:bodyPr/>
                  <a:lstStyle/>
                  <a:p>
                    <a:fld id="{35406C6D-AF7C-431B-9BBC-4C64D8806A0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9C4-4039-A2C2-EBDE38C1ACCC}"/>
                </c:ext>
              </c:extLst>
            </c:dLbl>
            <c:dLbl>
              <c:idx val="10"/>
              <c:tx>
                <c:rich>
                  <a:bodyPr/>
                  <a:lstStyle/>
                  <a:p>
                    <a:fld id="{F330E1C9-8BD5-4599-8D3E-3F245DEB3A8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9C4-4039-A2C2-EBDE38C1ACCC}"/>
                </c:ext>
              </c:extLst>
            </c:dLbl>
            <c:dLbl>
              <c:idx val="11"/>
              <c:tx>
                <c:rich>
                  <a:bodyPr/>
                  <a:lstStyle/>
                  <a:p>
                    <a:fld id="{DFF8321E-BFA6-430D-A206-79FA8024033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9C4-4039-A2C2-EBDE38C1AC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B9C4-4039-A2C2-EBDE38C1ACCC}"/>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B9C4-4039-A2C2-EBDE38C1ACCC}"/>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(Clocks!$C$177,Clocks!$C$178)</c:f>
              <c:numCache>
                <c:formatCode>General</c:formatCode>
                <c:ptCount val="2"/>
                <c:pt idx="0">
                  <c:v>0</c:v>
                </c:pt>
                <c:pt idx="1">
                  <c:v>-0.52953074635164565</c:v>
                </c:pt>
              </c:numCache>
            </c:numRef>
          </c:xVal>
          <c:yVal>
            <c:numRef>
              <c:f>(Clocks!$D$177,Clocks!$D$178)</c:f>
              <c:numCache>
                <c:formatCode>General</c:formatCode>
                <c:ptCount val="2"/>
                <c:pt idx="0">
                  <c:v>0</c:v>
                </c:pt>
                <c:pt idx="1">
                  <c:v>-0.28212973729876312</c:v>
                </c:pt>
              </c:numCache>
            </c:numRef>
          </c:yVal>
          <c:smooth val="1"/>
          <c:extLst>
            <c:ext xmlns:c16="http://schemas.microsoft.com/office/drawing/2014/chart" uri="{C3380CC4-5D6E-409C-BE32-E72D297353CC}">
              <c16:uniqueId val="{0000000E-B9C4-4039-A2C2-EBDE38C1ACCC}"/>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(Clocks!$C$177,Clocks!$C$179)</c:f>
              <c:numCache>
                <c:formatCode>General</c:formatCode>
                <c:ptCount val="2"/>
                <c:pt idx="0">
                  <c:v>0</c:v>
                </c:pt>
                <c:pt idx="1">
                  <c:v>0.33784799056732356</c:v>
                </c:pt>
              </c:numCache>
            </c:numRef>
          </c:xVal>
          <c:yVal>
            <c:numRef>
              <c:f>(Clocks!$D$177,Clocks!$D$179)</c:f>
              <c:numCache>
                <c:formatCode>General</c:formatCode>
                <c:ptCount val="2"/>
                <c:pt idx="0">
                  <c:v>0</c:v>
                </c:pt>
                <c:pt idx="1">
                  <c:v>0.77997354780121975</c:v>
                </c:pt>
              </c:numCache>
            </c:numRef>
          </c:yVal>
          <c:smooth val="1"/>
          <c:extLst>
            <c:ext xmlns:c16="http://schemas.microsoft.com/office/drawing/2014/chart" uri="{C3380CC4-5D6E-409C-BE32-E72D297353CC}">
              <c16:uniqueId val="{0000000F-B9C4-4039-A2C2-EBDE38C1ACCC}"/>
            </c:ext>
          </c:extLst>
        </c:ser>
        <c:ser>
          <c:idx val="5"/>
          <c:order val="4"/>
          <c:tx>
            <c:strRef>
              <c:f>Clocks!$A$180</c:f>
              <c:strCache>
                <c:ptCount val="1"/>
                <c:pt idx="0">
                  <c:v>PM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Clocks!$C$180</c:f>
              <c:numCache>
                <c:formatCode>General</c:formatCode>
                <c:ptCount val="1"/>
                <c:pt idx="0">
                  <c:v>0.95</c:v>
                </c:pt>
              </c:numCache>
            </c:numRef>
          </c:xVal>
          <c:yVal>
            <c:numRef>
              <c:f>Clocks!$D$180</c:f>
              <c:numCache>
                <c:formatCode>General</c:formatCode>
                <c:ptCount val="1"/>
                <c:pt idx="0">
                  <c:v>-1</c:v>
                </c:pt>
              </c:numCache>
            </c:numRef>
          </c:yVal>
          <c:smooth val="1"/>
          <c:extLst>
            <c:ext xmlns:c16="http://schemas.microsoft.com/office/drawing/2014/chart" uri="{C3380CC4-5D6E-409C-BE32-E72D297353CC}">
              <c16:uniqueId val="{00000010-B9C4-4039-A2C2-EBDE38C1ACCC}"/>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tx>
                <c:rich>
                  <a:bodyPr/>
                  <a:lstStyle/>
                  <a:p>
                    <a:fld id="{CDDEB155-CB5A-4121-9BFD-5C2B1606E93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FF1D-422F-B077-F5D9880A9164}"/>
                </c:ext>
              </c:extLst>
            </c:dLbl>
            <c:dLbl>
              <c:idx val="1"/>
              <c:tx>
                <c:rich>
                  <a:bodyPr/>
                  <a:lstStyle/>
                  <a:p>
                    <a:fld id="{348570B6-8273-4A4D-B450-9D5FDE30952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F1D-422F-B077-F5D9880A9164}"/>
                </c:ext>
              </c:extLst>
            </c:dLbl>
            <c:dLbl>
              <c:idx val="2"/>
              <c:tx>
                <c:rich>
                  <a:bodyPr/>
                  <a:lstStyle/>
                  <a:p>
                    <a:fld id="{085A4609-938F-4DC9-84A4-97F4E138699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F1D-422F-B077-F5D9880A9164}"/>
                </c:ext>
              </c:extLst>
            </c:dLbl>
            <c:dLbl>
              <c:idx val="3"/>
              <c:tx>
                <c:rich>
                  <a:bodyPr/>
                  <a:lstStyle/>
                  <a:p>
                    <a:fld id="{58A72BC7-99A2-4F34-8179-005BE7DE33E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F1D-422F-B077-F5D9880A9164}"/>
                </c:ext>
              </c:extLst>
            </c:dLbl>
            <c:dLbl>
              <c:idx val="4"/>
              <c:tx>
                <c:rich>
                  <a:bodyPr/>
                  <a:lstStyle/>
                  <a:p>
                    <a:fld id="{D88E4786-C849-4E0E-8D43-F88D27D02DC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F1D-422F-B077-F5D9880A9164}"/>
                </c:ext>
              </c:extLst>
            </c:dLbl>
            <c:dLbl>
              <c:idx val="5"/>
              <c:tx>
                <c:rich>
                  <a:bodyPr/>
                  <a:lstStyle/>
                  <a:p>
                    <a:fld id="{4C7A97AD-9904-41E3-A267-45507D92898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F1D-422F-B077-F5D9880A9164}"/>
                </c:ext>
              </c:extLst>
            </c:dLbl>
            <c:dLbl>
              <c:idx val="6"/>
              <c:tx>
                <c:rich>
                  <a:bodyPr/>
                  <a:lstStyle/>
                  <a:p>
                    <a:fld id="{A61A0CC1-CBDA-44FE-B22B-5AD77421CD3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F1D-422F-B077-F5D9880A9164}"/>
                </c:ext>
              </c:extLst>
            </c:dLbl>
            <c:dLbl>
              <c:idx val="7"/>
              <c:tx>
                <c:rich>
                  <a:bodyPr/>
                  <a:lstStyle/>
                  <a:p>
                    <a:fld id="{CCDE4495-A05F-40D5-A53C-407DDD1E788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F1D-422F-B077-F5D9880A9164}"/>
                </c:ext>
              </c:extLst>
            </c:dLbl>
            <c:dLbl>
              <c:idx val="8"/>
              <c:tx>
                <c:rich>
                  <a:bodyPr/>
                  <a:lstStyle/>
                  <a:p>
                    <a:fld id="{26D262A8-4DE7-48D9-90A5-8E435359617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F1D-422F-B077-F5D9880A9164}"/>
                </c:ext>
              </c:extLst>
            </c:dLbl>
            <c:dLbl>
              <c:idx val="9"/>
              <c:tx>
                <c:rich>
                  <a:bodyPr/>
                  <a:lstStyle/>
                  <a:p>
                    <a:fld id="{90297794-CF5F-42E8-97AB-9F7B84C59BF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F1D-422F-B077-F5D9880A9164}"/>
                </c:ext>
              </c:extLst>
            </c:dLbl>
            <c:dLbl>
              <c:idx val="10"/>
              <c:tx>
                <c:rich>
                  <a:bodyPr/>
                  <a:lstStyle/>
                  <a:p>
                    <a:fld id="{A09E59FC-292F-4670-B7A2-D5AD2C86A9C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F1D-422F-B077-F5D9880A9164}"/>
                </c:ext>
              </c:extLst>
            </c:dLbl>
            <c:dLbl>
              <c:idx val="11"/>
              <c:tx>
                <c:rich>
                  <a:bodyPr/>
                  <a:lstStyle/>
                  <a:p>
                    <a:fld id="{BB6704BA-B449-4E00-B7CA-020EE651EAE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F1D-422F-B077-F5D9880A916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FF1D-422F-B077-F5D9880A9164}"/>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FF1D-422F-B077-F5D9880A9164}"/>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(Clocks!$C$192,Clocks!$C$193)</c:f>
              <c:numCache>
                <c:formatCode>General</c:formatCode>
                <c:ptCount val="2"/>
                <c:pt idx="0">
                  <c:v>0</c:v>
                </c:pt>
                <c:pt idx="1">
                  <c:v>0.52953074635164565</c:v>
                </c:pt>
              </c:numCache>
            </c:numRef>
          </c:xVal>
          <c:yVal>
            <c:numRef>
              <c:f>(Clocks!$D$192,Clocks!$D$193)</c:f>
              <c:numCache>
                <c:formatCode>General</c:formatCode>
                <c:ptCount val="2"/>
                <c:pt idx="0">
                  <c:v>0</c:v>
                </c:pt>
                <c:pt idx="1">
                  <c:v>0.28212973729876312</c:v>
                </c:pt>
              </c:numCache>
            </c:numRef>
          </c:yVal>
          <c:smooth val="1"/>
          <c:extLst>
            <c:ext xmlns:c16="http://schemas.microsoft.com/office/drawing/2014/chart" uri="{C3380CC4-5D6E-409C-BE32-E72D297353CC}">
              <c16:uniqueId val="{0000000E-FF1D-422F-B077-F5D9880A9164}"/>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(Clocks!$C$192,Clocks!$C$194)</c:f>
              <c:numCache>
                <c:formatCode>General</c:formatCode>
                <c:ptCount val="2"/>
                <c:pt idx="0">
                  <c:v>0</c:v>
                </c:pt>
                <c:pt idx="1">
                  <c:v>0.33784799056732845</c:v>
                </c:pt>
              </c:numCache>
            </c:numRef>
          </c:xVal>
          <c:yVal>
            <c:numRef>
              <c:f>(Clocks!$D$192,Clocks!$D$194)</c:f>
              <c:numCache>
                <c:formatCode>General</c:formatCode>
                <c:ptCount val="2"/>
                <c:pt idx="0">
                  <c:v>0</c:v>
                </c:pt>
                <c:pt idx="1">
                  <c:v>0.77997354780121764</c:v>
                </c:pt>
              </c:numCache>
            </c:numRef>
          </c:yVal>
          <c:smooth val="1"/>
          <c:extLst>
            <c:ext xmlns:c16="http://schemas.microsoft.com/office/drawing/2014/chart" uri="{C3380CC4-5D6E-409C-BE32-E72D297353CC}">
              <c16:uniqueId val="{0000000F-FF1D-422F-B077-F5D9880A9164}"/>
            </c:ext>
          </c:extLst>
        </c:ser>
        <c:ser>
          <c:idx val="5"/>
          <c:order val="4"/>
          <c:tx>
            <c:strRef>
              <c:f>Clocks!$A$195</c:f>
              <c:strCache>
                <c:ptCount val="1"/>
                <c:pt idx="0">
                  <c:v>PM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Clocks!$C$195</c:f>
              <c:numCache>
                <c:formatCode>General</c:formatCode>
                <c:ptCount val="1"/>
                <c:pt idx="0">
                  <c:v>0.95</c:v>
                </c:pt>
              </c:numCache>
            </c:numRef>
          </c:xVal>
          <c:yVal>
            <c:numRef>
              <c:f>Clocks!$D$195</c:f>
              <c:numCache>
                <c:formatCode>General</c:formatCode>
                <c:ptCount val="1"/>
                <c:pt idx="0">
                  <c:v>-1</c:v>
                </c:pt>
              </c:numCache>
            </c:numRef>
          </c:yVal>
          <c:smooth val="1"/>
          <c:extLst>
            <c:ext xmlns:c16="http://schemas.microsoft.com/office/drawing/2014/chart" uri="{C3380CC4-5D6E-409C-BE32-E72D297353CC}">
              <c16:uniqueId val="{00000010-FF1D-422F-B077-F5D9880A9164}"/>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tx>
                <c:rich>
                  <a:bodyPr/>
                  <a:lstStyle/>
                  <a:p>
                    <a:fld id="{F951924A-E96F-4FC6-94A6-D9D398AE8E5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607-4A96-894D-F168E73903E7}"/>
                </c:ext>
              </c:extLst>
            </c:dLbl>
            <c:dLbl>
              <c:idx val="1"/>
              <c:tx>
                <c:rich>
                  <a:bodyPr/>
                  <a:lstStyle/>
                  <a:p>
                    <a:fld id="{33691A7F-5D01-4A33-BE81-F4D65FD9313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607-4A96-894D-F168E73903E7}"/>
                </c:ext>
              </c:extLst>
            </c:dLbl>
            <c:dLbl>
              <c:idx val="2"/>
              <c:tx>
                <c:rich>
                  <a:bodyPr/>
                  <a:lstStyle/>
                  <a:p>
                    <a:fld id="{3E5994C6-9D6A-4231-92E3-18CAD891850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607-4A96-894D-F168E73903E7}"/>
                </c:ext>
              </c:extLst>
            </c:dLbl>
            <c:dLbl>
              <c:idx val="3"/>
              <c:tx>
                <c:rich>
                  <a:bodyPr/>
                  <a:lstStyle/>
                  <a:p>
                    <a:fld id="{76273B35-E6D2-46B2-979C-2A706A566AF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607-4A96-894D-F168E73903E7}"/>
                </c:ext>
              </c:extLst>
            </c:dLbl>
            <c:dLbl>
              <c:idx val="4"/>
              <c:tx>
                <c:rich>
                  <a:bodyPr/>
                  <a:lstStyle/>
                  <a:p>
                    <a:fld id="{4D543DB9-70D5-4FC5-A3F5-F98A6FB1E0F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607-4A96-894D-F168E73903E7}"/>
                </c:ext>
              </c:extLst>
            </c:dLbl>
            <c:dLbl>
              <c:idx val="5"/>
              <c:tx>
                <c:rich>
                  <a:bodyPr/>
                  <a:lstStyle/>
                  <a:p>
                    <a:fld id="{172B5374-D6AB-4CBF-8301-5EDAA048B9B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607-4A96-894D-F168E73903E7}"/>
                </c:ext>
              </c:extLst>
            </c:dLbl>
            <c:dLbl>
              <c:idx val="6"/>
              <c:tx>
                <c:rich>
                  <a:bodyPr/>
                  <a:lstStyle/>
                  <a:p>
                    <a:fld id="{1E7C2348-D1DE-42C2-B8D4-8CD1E3EDC76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607-4A96-894D-F168E73903E7}"/>
                </c:ext>
              </c:extLst>
            </c:dLbl>
            <c:dLbl>
              <c:idx val="7"/>
              <c:tx>
                <c:rich>
                  <a:bodyPr/>
                  <a:lstStyle/>
                  <a:p>
                    <a:fld id="{62710355-E297-493E-8E56-3258BBC3B42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607-4A96-894D-F168E73903E7}"/>
                </c:ext>
              </c:extLst>
            </c:dLbl>
            <c:dLbl>
              <c:idx val="8"/>
              <c:tx>
                <c:rich>
                  <a:bodyPr/>
                  <a:lstStyle/>
                  <a:p>
                    <a:fld id="{36E2D06D-4F3D-411B-BC23-A32FF10F7FA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607-4A96-894D-F168E73903E7}"/>
                </c:ext>
              </c:extLst>
            </c:dLbl>
            <c:dLbl>
              <c:idx val="9"/>
              <c:tx>
                <c:rich>
                  <a:bodyPr/>
                  <a:lstStyle/>
                  <a:p>
                    <a:fld id="{5E637955-2A3A-4B0F-8DBC-EF2AE633FD4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607-4A96-894D-F168E73903E7}"/>
                </c:ext>
              </c:extLst>
            </c:dLbl>
            <c:dLbl>
              <c:idx val="10"/>
              <c:tx>
                <c:rich>
                  <a:bodyPr/>
                  <a:lstStyle/>
                  <a:p>
                    <a:fld id="{F690AFAD-1160-48D2-BE73-F5C2E0AF313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607-4A96-894D-F168E73903E7}"/>
                </c:ext>
              </c:extLst>
            </c:dLbl>
            <c:dLbl>
              <c:idx val="11"/>
              <c:tx>
                <c:rich>
                  <a:bodyPr/>
                  <a:lstStyle/>
                  <a:p>
                    <a:fld id="{6AB66399-216A-4E00-B09A-B089815E7D9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607-4A96-894D-F168E73903E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3607-4A96-894D-F168E73903E7}"/>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3607-4A96-894D-F168E73903E7}"/>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(Clocks!$C$207,Clocks!$C$208)</c:f>
              <c:numCache>
                <c:formatCode>General</c:formatCode>
                <c:ptCount val="2"/>
                <c:pt idx="0">
                  <c:v>0</c:v>
                </c:pt>
                <c:pt idx="1">
                  <c:v>0.59965194707546343</c:v>
                </c:pt>
              </c:numCache>
            </c:numRef>
          </c:xVal>
          <c:yVal>
            <c:numRef>
              <c:f>(Clocks!$D$207,Clocks!$D$208)</c:f>
              <c:numCache>
                <c:formatCode>General</c:formatCode>
                <c:ptCount val="2"/>
                <c:pt idx="0">
                  <c:v>0</c:v>
                </c:pt>
                <c:pt idx="1">
                  <c:v>-2.0433853493788044E-2</c:v>
                </c:pt>
              </c:numCache>
            </c:numRef>
          </c:yVal>
          <c:smooth val="1"/>
          <c:extLst>
            <c:ext xmlns:c16="http://schemas.microsoft.com/office/drawing/2014/chart" uri="{C3380CC4-5D6E-409C-BE32-E72D297353CC}">
              <c16:uniqueId val="{0000000E-3607-4A96-894D-F168E73903E7}"/>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(Clocks!$C$207,Clocks!$C$209)</c:f>
              <c:numCache>
                <c:formatCode>General</c:formatCode>
                <c:ptCount val="2"/>
                <c:pt idx="0">
                  <c:v>0</c:v>
                </c:pt>
                <c:pt idx="1">
                  <c:v>0.33784799028206619</c:v>
                </c:pt>
              </c:numCache>
            </c:numRef>
          </c:xVal>
          <c:yVal>
            <c:numRef>
              <c:f>(Clocks!$D$207,Clocks!$D$209)</c:f>
              <c:numCache>
                <c:formatCode>General</c:formatCode>
                <c:ptCount val="2"/>
                <c:pt idx="0">
                  <c:v>0</c:v>
                </c:pt>
                <c:pt idx="1">
                  <c:v>0.7799735479247798</c:v>
                </c:pt>
              </c:numCache>
            </c:numRef>
          </c:yVal>
          <c:smooth val="1"/>
          <c:extLst>
            <c:ext xmlns:c16="http://schemas.microsoft.com/office/drawing/2014/chart" uri="{C3380CC4-5D6E-409C-BE32-E72D297353CC}">
              <c16:uniqueId val="{0000000F-3607-4A96-894D-F168E73903E7}"/>
            </c:ext>
          </c:extLst>
        </c:ser>
        <c:ser>
          <c:idx val="5"/>
          <c:order val="4"/>
          <c:tx>
            <c:strRef>
              <c:f>Clocks!$A$210</c:f>
              <c:strCache>
                <c:ptCount val="1"/>
                <c:pt idx="0">
                  <c:v>AM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Clocks!$C$210</c:f>
              <c:numCache>
                <c:formatCode>General</c:formatCode>
                <c:ptCount val="1"/>
                <c:pt idx="0">
                  <c:v>0.95</c:v>
                </c:pt>
              </c:numCache>
            </c:numRef>
          </c:xVal>
          <c:yVal>
            <c:numRef>
              <c:f>Clocks!$D$210</c:f>
              <c:numCache>
                <c:formatCode>General</c:formatCode>
                <c:ptCount val="1"/>
                <c:pt idx="0">
                  <c:v>-1</c:v>
                </c:pt>
              </c:numCache>
            </c:numRef>
          </c:yVal>
          <c:smooth val="1"/>
          <c:extLst>
            <c:ext xmlns:c16="http://schemas.microsoft.com/office/drawing/2014/chart" uri="{C3380CC4-5D6E-409C-BE32-E72D297353CC}">
              <c16:uniqueId val="{00000010-3607-4A96-894D-F168E73903E7}"/>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5380825059205909"/>
          <c:h val="0.95422031473533619"/>
        </c:manualLayout>
      </c:layout>
      <c:scatterChart>
        <c:scatterStyle val="smoothMarker"/>
        <c:varyColors val="0"/>
        <c:ser>
          <c:idx val="0"/>
          <c:order val="0"/>
          <c:tx>
            <c:v>Labels</c:v>
          </c:tx>
          <c:spPr>
            <a:ln w="19050" cap="rnd">
              <a:noFill/>
              <a:round/>
            </a:ln>
            <a:effectLst/>
          </c:spPr>
          <c:marker>
            <c:symbol val="none"/>
          </c:marker>
          <c:dLbls>
            <c:dLbl>
              <c:idx val="0"/>
              <c:tx>
                <c:rich>
                  <a:bodyPr/>
                  <a:lstStyle/>
                  <a:p>
                    <a:fld id="{A5B78743-8DA2-455F-9A4C-A9F45DEDA42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098-4E07-8694-CBAE48344BD9}"/>
                </c:ext>
              </c:extLst>
            </c:dLbl>
            <c:dLbl>
              <c:idx val="1"/>
              <c:tx>
                <c:rich>
                  <a:bodyPr/>
                  <a:lstStyle/>
                  <a:p>
                    <a:fld id="{B1A95D7E-9DAC-46E8-918C-CABEC378EF5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098-4E07-8694-CBAE48344BD9}"/>
                </c:ext>
              </c:extLst>
            </c:dLbl>
            <c:dLbl>
              <c:idx val="2"/>
              <c:tx>
                <c:rich>
                  <a:bodyPr/>
                  <a:lstStyle/>
                  <a:p>
                    <a:fld id="{6DFF5354-F113-4A0F-94C7-1D1C4522921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098-4E07-8694-CBAE48344BD9}"/>
                </c:ext>
              </c:extLst>
            </c:dLbl>
            <c:dLbl>
              <c:idx val="3"/>
              <c:tx>
                <c:rich>
                  <a:bodyPr/>
                  <a:lstStyle/>
                  <a:p>
                    <a:fld id="{EE4B30BA-A567-425A-87AD-2ACDEBC900F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098-4E07-8694-CBAE48344BD9}"/>
                </c:ext>
              </c:extLst>
            </c:dLbl>
            <c:dLbl>
              <c:idx val="4"/>
              <c:tx>
                <c:rich>
                  <a:bodyPr/>
                  <a:lstStyle/>
                  <a:p>
                    <a:fld id="{8B9CE74B-579F-414E-ABB1-4D39A16C83A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098-4E07-8694-CBAE48344BD9}"/>
                </c:ext>
              </c:extLst>
            </c:dLbl>
            <c:dLbl>
              <c:idx val="5"/>
              <c:tx>
                <c:rich>
                  <a:bodyPr/>
                  <a:lstStyle/>
                  <a:p>
                    <a:fld id="{B326ADFE-7392-4285-A870-64ED51C87D9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098-4E07-8694-CBAE48344BD9}"/>
                </c:ext>
              </c:extLst>
            </c:dLbl>
            <c:dLbl>
              <c:idx val="6"/>
              <c:tx>
                <c:rich>
                  <a:bodyPr/>
                  <a:lstStyle/>
                  <a:p>
                    <a:fld id="{F5FACCEE-70BC-45D4-BFE8-7CA16E1F727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2098-4E07-8694-CBAE48344BD9}"/>
                </c:ext>
              </c:extLst>
            </c:dLbl>
            <c:dLbl>
              <c:idx val="7"/>
              <c:tx>
                <c:rich>
                  <a:bodyPr/>
                  <a:lstStyle/>
                  <a:p>
                    <a:fld id="{D4E5382C-DA65-44DA-B992-46530FF5738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2098-4E07-8694-CBAE48344BD9}"/>
                </c:ext>
              </c:extLst>
            </c:dLbl>
            <c:dLbl>
              <c:idx val="8"/>
              <c:tx>
                <c:rich>
                  <a:bodyPr/>
                  <a:lstStyle/>
                  <a:p>
                    <a:fld id="{57CF9CE7-B506-4744-8B89-27C61F4617D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2098-4E07-8694-CBAE48344BD9}"/>
                </c:ext>
              </c:extLst>
            </c:dLbl>
            <c:dLbl>
              <c:idx val="9"/>
              <c:tx>
                <c:rich>
                  <a:bodyPr/>
                  <a:lstStyle/>
                  <a:p>
                    <a:fld id="{D9DC752A-C5E9-41A6-9C3A-FBFB73A116A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098-4E07-8694-CBAE48344BD9}"/>
                </c:ext>
              </c:extLst>
            </c:dLbl>
            <c:dLbl>
              <c:idx val="10"/>
              <c:tx>
                <c:rich>
                  <a:bodyPr/>
                  <a:lstStyle/>
                  <a:p>
                    <a:fld id="{41CF243A-A478-4BBC-8B11-3E7BBF362D4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2098-4E07-8694-CBAE48344BD9}"/>
                </c:ext>
              </c:extLst>
            </c:dLbl>
            <c:dLbl>
              <c:idx val="11"/>
              <c:tx>
                <c:rich>
                  <a:bodyPr/>
                  <a:lstStyle/>
                  <a:p>
                    <a:fld id="{AF8599CC-96DD-40C6-AEEC-D18D473DA6F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2098-4E07-8694-CBAE48344BD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0-2098-4E07-8694-CBAE48344BD9}"/>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1-2098-4E07-8694-CBAE48344BD9}"/>
            </c:ext>
          </c:extLst>
        </c:ser>
        <c:ser>
          <c:idx val="2"/>
          <c:order val="2"/>
          <c:tx>
            <c:v>Hour</c:v>
          </c:tx>
          <c:spPr>
            <a:ln w="25400" cap="rnd">
              <a:solidFill>
                <a:schemeClr val="accent1">
                  <a:lumMod val="75000"/>
                </a:schemeClr>
              </a:solidFill>
              <a:round/>
              <a:headEnd type="oval"/>
              <a:tailEnd type="arrow"/>
            </a:ln>
            <a:effectLst/>
          </c:spPr>
          <c:marker>
            <c:symbol val="none"/>
          </c:marker>
          <c:dPt>
            <c:idx val="1"/>
            <c:marker>
              <c:symbol val="none"/>
            </c:marker>
            <c:bubble3D val="0"/>
            <c:spPr>
              <a:ln w="31750" cap="rnd">
                <a:solidFill>
                  <a:schemeClr val="accent1">
                    <a:lumMod val="75000"/>
                  </a:schemeClr>
                </a:solidFill>
                <a:round/>
                <a:headEnd type="oval"/>
                <a:tailEnd type="arrow"/>
              </a:ln>
              <a:effectLst/>
            </c:spPr>
            <c:extLst>
              <c:ext xmlns:c16="http://schemas.microsoft.com/office/drawing/2014/chart" uri="{C3380CC4-5D6E-409C-BE32-E72D297353CC}">
                <c16:uniqueId val="{00000006-2098-4E07-8694-CBAE48344BD9}"/>
              </c:ext>
            </c:extLst>
          </c:dPt>
          <c:xVal>
            <c:numRef>
              <c:f>(Clocks!$C$24,Clocks!$C$25)</c:f>
              <c:numCache>
                <c:formatCode>General</c:formatCode>
                <c:ptCount val="2"/>
                <c:pt idx="0">
                  <c:v>0</c:v>
                </c:pt>
                <c:pt idx="1">
                  <c:v>-0.59965194707546343</c:v>
                </c:pt>
              </c:numCache>
            </c:numRef>
          </c:xVal>
          <c:yVal>
            <c:numRef>
              <c:f>(Clocks!$D$24,Clocks!$D$25)</c:f>
              <c:numCache>
                <c:formatCode>General</c:formatCode>
                <c:ptCount val="2"/>
                <c:pt idx="0">
                  <c:v>0</c:v>
                </c:pt>
                <c:pt idx="1">
                  <c:v>2.0433853493787971E-2</c:v>
                </c:pt>
              </c:numCache>
            </c:numRef>
          </c:yVal>
          <c:smooth val="1"/>
          <c:extLst>
            <c:ext xmlns:c16="http://schemas.microsoft.com/office/drawing/2014/chart" uri="{C3380CC4-5D6E-409C-BE32-E72D297353CC}">
              <c16:uniqueId val="{00000002-2098-4E07-8694-CBAE48344BD9}"/>
            </c:ext>
          </c:extLst>
        </c:ser>
        <c:ser>
          <c:idx val="3"/>
          <c:order val="3"/>
          <c:tx>
            <c:v>Minute</c:v>
          </c:tx>
          <c:spPr>
            <a:ln w="25400" cap="rnd">
              <a:solidFill>
                <a:schemeClr val="accent1">
                  <a:lumMod val="75000"/>
                </a:schemeClr>
              </a:solidFill>
              <a:round/>
              <a:headEnd type="oval"/>
              <a:tailEnd type="arrow"/>
            </a:ln>
            <a:effectLst/>
          </c:spPr>
          <c:marker>
            <c:symbol val="none"/>
          </c:marker>
          <c:dPt>
            <c:idx val="1"/>
            <c:marker>
              <c:symbol val="none"/>
            </c:marker>
            <c:bubble3D val="0"/>
            <c:spPr>
              <a:ln w="31750" cap="rnd">
                <a:solidFill>
                  <a:schemeClr val="accent1">
                    <a:lumMod val="75000"/>
                  </a:schemeClr>
                </a:solidFill>
                <a:round/>
                <a:headEnd type="oval"/>
                <a:tailEnd type="arrow"/>
              </a:ln>
              <a:effectLst/>
            </c:spPr>
            <c:extLst>
              <c:ext xmlns:c16="http://schemas.microsoft.com/office/drawing/2014/chart" uri="{C3380CC4-5D6E-409C-BE32-E72D297353CC}">
                <c16:uniqueId val="{00000005-2098-4E07-8694-CBAE48344BD9}"/>
              </c:ext>
            </c:extLst>
          </c:dPt>
          <c:xVal>
            <c:numRef>
              <c:f>(Clocks!$C$24,Clocks!$C$26)</c:f>
              <c:numCache>
                <c:formatCode>General</c:formatCode>
                <c:ptCount val="2"/>
                <c:pt idx="0">
                  <c:v>0</c:v>
                </c:pt>
                <c:pt idx="1">
                  <c:v>0.33784798999300314</c:v>
                </c:pt>
              </c:numCache>
            </c:numRef>
          </c:xVal>
          <c:yVal>
            <c:numRef>
              <c:f>(Clocks!$D$24,Clocks!$D$26)</c:f>
              <c:numCache>
                <c:formatCode>General</c:formatCode>
                <c:ptCount val="2"/>
                <c:pt idx="0">
                  <c:v>0</c:v>
                </c:pt>
                <c:pt idx="1">
                  <c:v>0.77997354804998842</c:v>
                </c:pt>
              </c:numCache>
            </c:numRef>
          </c:yVal>
          <c:smooth val="1"/>
          <c:extLst>
            <c:ext xmlns:c16="http://schemas.microsoft.com/office/drawing/2014/chart" uri="{C3380CC4-5D6E-409C-BE32-E72D297353CC}">
              <c16:uniqueId val="{00000003-2098-4E07-8694-CBAE48344BD9}"/>
            </c:ext>
          </c:extLst>
        </c:ser>
        <c:ser>
          <c:idx val="4"/>
          <c:order val="4"/>
          <c:tx>
            <c:v>Second</c:v>
          </c:tx>
          <c:spPr>
            <a:ln w="19050" cap="rnd">
              <a:solidFill>
                <a:schemeClr val="accent2">
                  <a:lumMod val="75000"/>
                </a:schemeClr>
              </a:solidFill>
              <a:round/>
              <a:headEnd type="oval" w="sm" len="sm"/>
            </a:ln>
            <a:effectLst/>
          </c:spPr>
          <c:marker>
            <c:symbol val="none"/>
          </c:marker>
          <c:xVal>
            <c:numRef>
              <c:f>(Clocks!$C$24,Clocks!$C$27)</c:f>
              <c:numCache>
                <c:formatCode>General</c:formatCode>
                <c:ptCount val="2"/>
                <c:pt idx="0">
                  <c:v>0</c:v>
                </c:pt>
                <c:pt idx="1">
                  <c:v>-0.54217787452557631</c:v>
                </c:pt>
              </c:numCache>
            </c:numRef>
          </c:xVal>
          <c:yVal>
            <c:numRef>
              <c:f>(Clocks!$D$24,Clocks!$D$27)</c:f>
              <c:numCache>
                <c:formatCode>General</c:formatCode>
                <c:ptCount val="2"/>
                <c:pt idx="0">
                  <c:v>0</c:v>
                </c:pt>
                <c:pt idx="1">
                  <c:v>0.78009175894565663</c:v>
                </c:pt>
              </c:numCache>
            </c:numRef>
          </c:yVal>
          <c:smooth val="1"/>
          <c:extLst>
            <c:ext xmlns:c16="http://schemas.microsoft.com/office/drawing/2014/chart" uri="{C3380CC4-5D6E-409C-BE32-E72D297353CC}">
              <c16:uniqueId val="{00000004-2098-4E07-8694-CBAE48344BD9}"/>
            </c:ext>
          </c:extLst>
        </c:ser>
        <c:ser>
          <c:idx val="5"/>
          <c:order val="5"/>
          <c:tx>
            <c:strRef>
              <c:f>Clocks!$A$28</c:f>
              <c:strCache>
                <c:ptCount val="1"/>
                <c:pt idx="0">
                  <c:v>PM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Clocks!$C$28</c:f>
              <c:numCache>
                <c:formatCode>General</c:formatCode>
                <c:ptCount val="1"/>
                <c:pt idx="0">
                  <c:v>0.95</c:v>
                </c:pt>
              </c:numCache>
            </c:numRef>
          </c:xVal>
          <c:yVal>
            <c:numRef>
              <c:f>Clocks!$D$28</c:f>
              <c:numCache>
                <c:formatCode>General</c:formatCode>
                <c:ptCount val="1"/>
                <c:pt idx="0">
                  <c:v>-1</c:v>
                </c:pt>
              </c:numCache>
            </c:numRef>
          </c:yVal>
          <c:smooth val="1"/>
          <c:extLst>
            <c:ext xmlns:c16="http://schemas.microsoft.com/office/drawing/2014/chart" uri="{C3380CC4-5D6E-409C-BE32-E72D297353CC}">
              <c16:uniqueId val="{00000007-2098-4E07-8694-CBAE48344BD9}"/>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none"/>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none"/>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tx>
                <c:rich>
                  <a:bodyPr/>
                  <a:lstStyle/>
                  <a:p>
                    <a:fld id="{CAA8C9FB-403F-41A0-95DC-C60AC04BF4C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BC69-4EBC-AE6F-57EC1B891A9F}"/>
                </c:ext>
              </c:extLst>
            </c:dLbl>
            <c:dLbl>
              <c:idx val="1"/>
              <c:tx>
                <c:rich>
                  <a:bodyPr/>
                  <a:lstStyle/>
                  <a:p>
                    <a:fld id="{F4FDE845-CAAC-41EF-99CE-BCF0EE9E734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C69-4EBC-AE6F-57EC1B891A9F}"/>
                </c:ext>
              </c:extLst>
            </c:dLbl>
            <c:dLbl>
              <c:idx val="2"/>
              <c:tx>
                <c:rich>
                  <a:bodyPr/>
                  <a:lstStyle/>
                  <a:p>
                    <a:fld id="{4F21A596-8B01-4AA2-A6F4-C35B97F7CD9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C69-4EBC-AE6F-57EC1B891A9F}"/>
                </c:ext>
              </c:extLst>
            </c:dLbl>
            <c:dLbl>
              <c:idx val="3"/>
              <c:tx>
                <c:rich>
                  <a:bodyPr/>
                  <a:lstStyle/>
                  <a:p>
                    <a:fld id="{820AD769-B2A7-4D4A-AC31-2E2056A01E0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C69-4EBC-AE6F-57EC1B891A9F}"/>
                </c:ext>
              </c:extLst>
            </c:dLbl>
            <c:dLbl>
              <c:idx val="4"/>
              <c:tx>
                <c:rich>
                  <a:bodyPr/>
                  <a:lstStyle/>
                  <a:p>
                    <a:fld id="{BE22ED5D-C162-47DE-8FAA-91352FFC33C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C69-4EBC-AE6F-57EC1B891A9F}"/>
                </c:ext>
              </c:extLst>
            </c:dLbl>
            <c:dLbl>
              <c:idx val="5"/>
              <c:tx>
                <c:rich>
                  <a:bodyPr/>
                  <a:lstStyle/>
                  <a:p>
                    <a:fld id="{3F0DF1D0-5E31-465F-AE12-47F3D968983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C69-4EBC-AE6F-57EC1B891A9F}"/>
                </c:ext>
              </c:extLst>
            </c:dLbl>
            <c:dLbl>
              <c:idx val="6"/>
              <c:tx>
                <c:rich>
                  <a:bodyPr/>
                  <a:lstStyle/>
                  <a:p>
                    <a:fld id="{6CA32BEF-BA38-4894-94C6-5EC1A30165C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C69-4EBC-AE6F-57EC1B891A9F}"/>
                </c:ext>
              </c:extLst>
            </c:dLbl>
            <c:dLbl>
              <c:idx val="7"/>
              <c:tx>
                <c:rich>
                  <a:bodyPr/>
                  <a:lstStyle/>
                  <a:p>
                    <a:fld id="{5E954FB5-2678-4DC4-9242-C9D1834E5BA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C69-4EBC-AE6F-57EC1B891A9F}"/>
                </c:ext>
              </c:extLst>
            </c:dLbl>
            <c:dLbl>
              <c:idx val="8"/>
              <c:tx>
                <c:rich>
                  <a:bodyPr/>
                  <a:lstStyle/>
                  <a:p>
                    <a:fld id="{6C2A361F-0FAF-43D5-81A1-1F9122B2D7C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C69-4EBC-AE6F-57EC1B891A9F}"/>
                </c:ext>
              </c:extLst>
            </c:dLbl>
            <c:dLbl>
              <c:idx val="9"/>
              <c:tx>
                <c:rich>
                  <a:bodyPr/>
                  <a:lstStyle/>
                  <a:p>
                    <a:fld id="{C1F8FEBB-2914-4D4E-B251-81FB04303BF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C69-4EBC-AE6F-57EC1B891A9F}"/>
                </c:ext>
              </c:extLst>
            </c:dLbl>
            <c:dLbl>
              <c:idx val="10"/>
              <c:tx>
                <c:rich>
                  <a:bodyPr/>
                  <a:lstStyle/>
                  <a:p>
                    <a:fld id="{4D7CE1DC-EAEA-4BFF-91D8-89695D3DD3F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C69-4EBC-AE6F-57EC1B891A9F}"/>
                </c:ext>
              </c:extLst>
            </c:dLbl>
            <c:dLbl>
              <c:idx val="11"/>
              <c:tx>
                <c:rich>
                  <a:bodyPr/>
                  <a:lstStyle/>
                  <a:p>
                    <a:fld id="{D010C5AC-5B31-41C3-8F99-9B445FB6C6C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C69-4EBC-AE6F-57EC1B891A9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BC69-4EBC-AE6F-57EC1B891A9F}"/>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BC69-4EBC-AE6F-57EC1B891A9F}"/>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(Clocks!$C$117,Clocks!$C$118)</c:f>
              <c:numCache>
                <c:formatCode>General</c:formatCode>
                <c:ptCount val="2"/>
                <c:pt idx="0">
                  <c:v>0</c:v>
                </c:pt>
                <c:pt idx="1">
                  <c:v>-0.59965194707546343</c:v>
                </c:pt>
              </c:numCache>
            </c:numRef>
          </c:xVal>
          <c:yVal>
            <c:numRef>
              <c:f>(Clocks!$D$117,Clocks!$D$118)</c:f>
              <c:numCache>
                <c:formatCode>General</c:formatCode>
                <c:ptCount val="2"/>
                <c:pt idx="0">
                  <c:v>0</c:v>
                </c:pt>
                <c:pt idx="1">
                  <c:v>2.0433853493787971E-2</c:v>
                </c:pt>
              </c:numCache>
            </c:numRef>
          </c:yVal>
          <c:smooth val="1"/>
          <c:extLst>
            <c:ext xmlns:c16="http://schemas.microsoft.com/office/drawing/2014/chart" uri="{C3380CC4-5D6E-409C-BE32-E72D297353CC}">
              <c16:uniqueId val="{00000010-BC69-4EBC-AE6F-57EC1B891A9F}"/>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(Clocks!$C$117,Clocks!$C$119)</c:f>
              <c:numCache>
                <c:formatCode>General</c:formatCode>
                <c:ptCount val="2"/>
                <c:pt idx="0">
                  <c:v>0</c:v>
                </c:pt>
                <c:pt idx="1">
                  <c:v>0.33784799028206464</c:v>
                </c:pt>
              </c:numCache>
            </c:numRef>
          </c:xVal>
          <c:yVal>
            <c:numRef>
              <c:f>(Clocks!$D$117,Clocks!$D$119)</c:f>
              <c:numCache>
                <c:formatCode>General</c:formatCode>
                <c:ptCount val="2"/>
                <c:pt idx="0">
                  <c:v>0</c:v>
                </c:pt>
                <c:pt idx="1">
                  <c:v>0.77997354792478057</c:v>
                </c:pt>
              </c:numCache>
            </c:numRef>
          </c:yVal>
          <c:smooth val="1"/>
          <c:extLst>
            <c:ext xmlns:c16="http://schemas.microsoft.com/office/drawing/2014/chart" uri="{C3380CC4-5D6E-409C-BE32-E72D297353CC}">
              <c16:uniqueId val="{00000013-BC69-4EBC-AE6F-57EC1B891A9F}"/>
            </c:ext>
          </c:extLst>
        </c:ser>
        <c:ser>
          <c:idx val="5"/>
          <c:order val="4"/>
          <c:tx>
            <c:strRef>
              <c:f>Clocks!$A$120</c:f>
              <c:strCache>
                <c:ptCount val="1"/>
                <c:pt idx="0">
                  <c:v>PM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Clocks!$C$120</c:f>
              <c:numCache>
                <c:formatCode>General</c:formatCode>
                <c:ptCount val="1"/>
                <c:pt idx="0">
                  <c:v>0.95</c:v>
                </c:pt>
              </c:numCache>
            </c:numRef>
          </c:xVal>
          <c:yVal>
            <c:numRef>
              <c:f>Clocks!$D$120</c:f>
              <c:numCache>
                <c:formatCode>General</c:formatCode>
                <c:ptCount val="1"/>
                <c:pt idx="0">
                  <c:v>-1</c:v>
                </c:pt>
              </c:numCache>
            </c:numRef>
          </c:yVal>
          <c:smooth val="1"/>
          <c:extLst>
            <c:ext xmlns:c16="http://schemas.microsoft.com/office/drawing/2014/chart" uri="{C3380CC4-5D6E-409C-BE32-E72D297353CC}">
              <c16:uniqueId val="{00000015-BC69-4EBC-AE6F-57EC1B891A9F}"/>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6</xdr:col>
      <xdr:colOff>866775</xdr:colOff>
      <xdr:row>0</xdr:row>
      <xdr:rowOff>38101</xdr:rowOff>
    </xdr:from>
    <xdr:to>
      <xdr:col>7</xdr:col>
      <xdr:colOff>1105958</xdr:colOff>
      <xdr:row>0</xdr:row>
      <xdr:rowOff>361951</xdr:rowOff>
    </xdr:to>
    <xdr:pic>
      <xdr:nvPicPr>
        <xdr:cNvPr id="2" name="Picture 1">
          <a:extLst>
            <a:ext uri="{FF2B5EF4-FFF2-40B4-BE49-F238E27FC236}">
              <a16:creationId xmlns:a16="http://schemas.microsoft.com/office/drawing/2014/main" id="{68150761-41A7-4D03-983F-EE8EBD8E46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10575" y="38101"/>
          <a:ext cx="1439333" cy="323850"/>
        </a:xfrm>
        <a:prstGeom prst="rect">
          <a:avLst/>
        </a:prstGeom>
      </xdr:spPr>
    </xdr:pic>
    <xdr:clientData/>
  </xdr:twoCellAnchor>
  <xdr:oneCellAnchor>
    <xdr:from>
      <xdr:col>1</xdr:col>
      <xdr:colOff>47625</xdr:colOff>
      <xdr:row>15</xdr:row>
      <xdr:rowOff>76200</xdr:rowOff>
    </xdr:from>
    <xdr:ext cx="1120313" cy="1104900"/>
    <xdr:graphicFrame macro="">
      <xdr:nvGraphicFramePr>
        <xdr:cNvPr id="5" name="Chart 4" title="Clock">
          <a:extLst>
            <a:ext uri="{FF2B5EF4-FFF2-40B4-BE49-F238E27FC236}">
              <a16:creationId xmlns:a16="http://schemas.microsoft.com/office/drawing/2014/main" id="{06CB00E4-5B01-4DBF-A338-69CA3AFE4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2</xdr:col>
      <xdr:colOff>19050</xdr:colOff>
      <xdr:row>15</xdr:row>
      <xdr:rowOff>76200</xdr:rowOff>
    </xdr:from>
    <xdr:ext cx="1120313" cy="1104900"/>
    <xdr:graphicFrame macro="">
      <xdr:nvGraphicFramePr>
        <xdr:cNvPr id="6" name="Chart 5" title="Clock">
          <a:extLst>
            <a:ext uri="{FF2B5EF4-FFF2-40B4-BE49-F238E27FC236}">
              <a16:creationId xmlns:a16="http://schemas.microsoft.com/office/drawing/2014/main" id="{C944737F-BA6B-44C8-BAED-C0A60F3DE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3</xdr:col>
      <xdr:colOff>0</xdr:colOff>
      <xdr:row>15</xdr:row>
      <xdr:rowOff>76200</xdr:rowOff>
    </xdr:from>
    <xdr:ext cx="1120313" cy="1104900"/>
    <xdr:graphicFrame macro="">
      <xdr:nvGraphicFramePr>
        <xdr:cNvPr id="7" name="Chart 6" title="Clock">
          <a:extLst>
            <a:ext uri="{FF2B5EF4-FFF2-40B4-BE49-F238E27FC236}">
              <a16:creationId xmlns:a16="http://schemas.microsoft.com/office/drawing/2014/main" id="{D6C8F926-D005-419E-B576-9D7B564A0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4</xdr:col>
      <xdr:colOff>0</xdr:colOff>
      <xdr:row>15</xdr:row>
      <xdr:rowOff>76200</xdr:rowOff>
    </xdr:from>
    <xdr:ext cx="1120313" cy="1104900"/>
    <xdr:graphicFrame macro="">
      <xdr:nvGraphicFramePr>
        <xdr:cNvPr id="8" name="Chart 7" title="Clock">
          <a:extLst>
            <a:ext uri="{FF2B5EF4-FFF2-40B4-BE49-F238E27FC236}">
              <a16:creationId xmlns:a16="http://schemas.microsoft.com/office/drawing/2014/main" id="{FAAFA173-FDF4-4B87-991F-7C0C3C825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5</xdr:col>
      <xdr:colOff>0</xdr:colOff>
      <xdr:row>15</xdr:row>
      <xdr:rowOff>76200</xdr:rowOff>
    </xdr:from>
    <xdr:ext cx="1120313" cy="1104900"/>
    <xdr:graphicFrame macro="">
      <xdr:nvGraphicFramePr>
        <xdr:cNvPr id="9" name="Chart 8" title="Clock">
          <a:extLst>
            <a:ext uri="{FF2B5EF4-FFF2-40B4-BE49-F238E27FC236}">
              <a16:creationId xmlns:a16="http://schemas.microsoft.com/office/drawing/2014/main" id="{E001EF2B-F10B-4C5C-90E0-9F234D3D9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oneCellAnchor>
    <xdr:from>
      <xdr:col>6</xdr:col>
      <xdr:colOff>0</xdr:colOff>
      <xdr:row>15</xdr:row>
      <xdr:rowOff>76200</xdr:rowOff>
    </xdr:from>
    <xdr:ext cx="1120313" cy="1104900"/>
    <xdr:graphicFrame macro="">
      <xdr:nvGraphicFramePr>
        <xdr:cNvPr id="10" name="Chart 9" title="Clock">
          <a:extLst>
            <a:ext uri="{FF2B5EF4-FFF2-40B4-BE49-F238E27FC236}">
              <a16:creationId xmlns:a16="http://schemas.microsoft.com/office/drawing/2014/main" id="{F27B84EE-1C5E-44AD-A201-B7AA9AB9F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oneCellAnchor>
  <xdr:oneCellAnchor>
    <xdr:from>
      <xdr:col>7</xdr:col>
      <xdr:colOff>0</xdr:colOff>
      <xdr:row>15</xdr:row>
      <xdr:rowOff>76200</xdr:rowOff>
    </xdr:from>
    <xdr:ext cx="1120313" cy="1104900"/>
    <xdr:graphicFrame macro="">
      <xdr:nvGraphicFramePr>
        <xdr:cNvPr id="11" name="Chart 10" title="Clock">
          <a:extLst>
            <a:ext uri="{FF2B5EF4-FFF2-40B4-BE49-F238E27FC236}">
              <a16:creationId xmlns:a16="http://schemas.microsoft.com/office/drawing/2014/main" id="{7C508C28-EDE9-4D5D-B6FE-990EECE81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12</xdr:row>
      <xdr:rowOff>123825</xdr:rowOff>
    </xdr:from>
    <xdr:to>
      <xdr:col>3</xdr:col>
      <xdr:colOff>395470</xdr:colOff>
      <xdr:row>21</xdr:row>
      <xdr:rowOff>76200</xdr:rowOff>
    </xdr:to>
    <xdr:graphicFrame macro="">
      <xdr:nvGraphicFramePr>
        <xdr:cNvPr id="3" name="Chart 2" title="Clock">
          <a:extLst>
            <a:ext uri="{FF2B5EF4-FFF2-40B4-BE49-F238E27FC236}">
              <a16:creationId xmlns:a16="http://schemas.microsoft.com/office/drawing/2014/main" id="{10160E53-AF14-4071-84BE-046499BB3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504825</xdr:colOff>
      <xdr:row>108</xdr:row>
      <xdr:rowOff>95250</xdr:rowOff>
    </xdr:from>
    <xdr:ext cx="1120313" cy="1104900"/>
    <xdr:graphicFrame macro="">
      <xdr:nvGraphicFramePr>
        <xdr:cNvPr id="4" name="Chart 3" title="Clock">
          <a:extLst>
            <a:ext uri="{FF2B5EF4-FFF2-40B4-BE49-F238E27FC236}">
              <a16:creationId xmlns:a16="http://schemas.microsoft.com/office/drawing/2014/main" id="{0BFF73E8-9F7A-48F2-9403-11CBB9197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1</xdr:col>
      <xdr:colOff>504825</xdr:colOff>
      <xdr:row>123</xdr:row>
      <xdr:rowOff>95250</xdr:rowOff>
    </xdr:from>
    <xdr:ext cx="1120313" cy="1104900"/>
    <xdr:graphicFrame macro="">
      <xdr:nvGraphicFramePr>
        <xdr:cNvPr id="5" name="Chart 4" title="Clock">
          <a:extLst>
            <a:ext uri="{FF2B5EF4-FFF2-40B4-BE49-F238E27FC236}">
              <a16:creationId xmlns:a16="http://schemas.microsoft.com/office/drawing/2014/main" id="{C8CC5A15-5CFE-48B4-915F-7710FBF89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1</xdr:col>
      <xdr:colOff>504825</xdr:colOff>
      <xdr:row>138</xdr:row>
      <xdr:rowOff>95250</xdr:rowOff>
    </xdr:from>
    <xdr:ext cx="1120313" cy="1104900"/>
    <xdr:graphicFrame macro="">
      <xdr:nvGraphicFramePr>
        <xdr:cNvPr id="6" name="Chart 5" title="Clock">
          <a:extLst>
            <a:ext uri="{FF2B5EF4-FFF2-40B4-BE49-F238E27FC236}">
              <a16:creationId xmlns:a16="http://schemas.microsoft.com/office/drawing/2014/main" id="{5E697515-91C9-44F1-BF9D-57A8299C0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1</xdr:col>
      <xdr:colOff>504825</xdr:colOff>
      <xdr:row>153</xdr:row>
      <xdr:rowOff>95250</xdr:rowOff>
    </xdr:from>
    <xdr:ext cx="1120313" cy="1104900"/>
    <xdr:graphicFrame macro="">
      <xdr:nvGraphicFramePr>
        <xdr:cNvPr id="7" name="Chart 6" title="Clock">
          <a:extLst>
            <a:ext uri="{FF2B5EF4-FFF2-40B4-BE49-F238E27FC236}">
              <a16:creationId xmlns:a16="http://schemas.microsoft.com/office/drawing/2014/main" id="{E3C6903D-28F4-44F7-9BC4-2C6711754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1</xdr:col>
      <xdr:colOff>504825</xdr:colOff>
      <xdr:row>168</xdr:row>
      <xdr:rowOff>95250</xdr:rowOff>
    </xdr:from>
    <xdr:ext cx="1120313" cy="1104900"/>
    <xdr:graphicFrame macro="">
      <xdr:nvGraphicFramePr>
        <xdr:cNvPr id="8" name="Chart 7" title="Clock">
          <a:extLst>
            <a:ext uri="{FF2B5EF4-FFF2-40B4-BE49-F238E27FC236}">
              <a16:creationId xmlns:a16="http://schemas.microsoft.com/office/drawing/2014/main" id="{D8503070-A20F-4D04-BBE3-63AE794C7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oneCellAnchor>
    <xdr:from>
      <xdr:col>1</xdr:col>
      <xdr:colOff>504825</xdr:colOff>
      <xdr:row>183</xdr:row>
      <xdr:rowOff>95250</xdr:rowOff>
    </xdr:from>
    <xdr:ext cx="1120313" cy="1104900"/>
    <xdr:graphicFrame macro="">
      <xdr:nvGraphicFramePr>
        <xdr:cNvPr id="9" name="Chart 8" title="Clock">
          <a:extLst>
            <a:ext uri="{FF2B5EF4-FFF2-40B4-BE49-F238E27FC236}">
              <a16:creationId xmlns:a16="http://schemas.microsoft.com/office/drawing/2014/main" id="{FAF25BE6-83FA-4B77-8830-2557A86CF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oneCellAnchor>
  <xdr:oneCellAnchor>
    <xdr:from>
      <xdr:col>1</xdr:col>
      <xdr:colOff>504825</xdr:colOff>
      <xdr:row>198</xdr:row>
      <xdr:rowOff>95250</xdr:rowOff>
    </xdr:from>
    <xdr:ext cx="1120313" cy="1104900"/>
    <xdr:graphicFrame macro="">
      <xdr:nvGraphicFramePr>
        <xdr:cNvPr id="10" name="Chart 9" title="Clock">
          <a:extLst>
            <a:ext uri="{FF2B5EF4-FFF2-40B4-BE49-F238E27FC236}">
              <a16:creationId xmlns:a16="http://schemas.microsoft.com/office/drawing/2014/main" id="{43D21C61-D2E8-4202-A52C-6F19F7AA0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oneCellAnchor>
</xdr:wsDr>
</file>

<file path=xl/theme/theme1.xml><?xml version="1.0" encoding="utf-8"?>
<a:theme xmlns:a="http://schemas.openxmlformats.org/drawingml/2006/main" name="Office Theme">
  <a:themeElements>
    <a:clrScheme name="Vertex42 - Calendar Blue">
      <a:dk1>
        <a:sysClr val="windowText" lastClr="000000"/>
      </a:dk1>
      <a:lt1>
        <a:sysClr val="window" lastClr="FFFFFF"/>
      </a:lt1>
      <a:dk2>
        <a:srgbClr val="2B4575"/>
      </a:dk2>
      <a:lt2>
        <a:srgbClr val="F7F2E9"/>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Vertex42 Calendars">
      <a:majorFont>
        <a:latin typeface="Century Gothic"/>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world-meeting-planner.html" TargetMode="External"/><Relationship Id="rId1" Type="http://schemas.openxmlformats.org/officeDocument/2006/relationships/hyperlink" Target="https://en.wikipedia.org/wiki/List_of_UTC_time_offset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Daylight_saving_time_by_country"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vertex42.com/ExcelTemplates/world-meeting-planner.html"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world-meeting-planner.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72"/>
  <sheetViews>
    <sheetView showGridLines="0" tabSelected="1" zoomScaleNormal="100" workbookViewId="0">
      <selection activeCell="B5" sqref="B5"/>
    </sheetView>
  </sheetViews>
  <sheetFormatPr defaultRowHeight="14.25" x14ac:dyDescent="0.2"/>
  <cols>
    <col min="1" max="1" width="17.25" customWidth="1"/>
    <col min="2" max="8" width="15.75" customWidth="1"/>
    <col min="10" max="10" width="15.25" customWidth="1"/>
  </cols>
  <sheetData>
    <row r="1" spans="1:10" ht="33.75" customHeight="1" x14ac:dyDescent="0.2">
      <c r="A1" s="70" t="s">
        <v>121</v>
      </c>
      <c r="B1" s="71"/>
      <c r="C1" s="71"/>
      <c r="D1" s="71"/>
      <c r="E1" s="71"/>
      <c r="F1" s="71"/>
      <c r="G1" s="71"/>
      <c r="H1" s="71"/>
    </row>
    <row r="2" spans="1:10" ht="15" x14ac:dyDescent="0.25">
      <c r="A2" s="78" t="s">
        <v>122</v>
      </c>
      <c r="B2" s="69"/>
      <c r="C2" s="69"/>
      <c r="D2" s="69"/>
      <c r="E2" s="69"/>
      <c r="F2" s="69"/>
      <c r="G2" s="69"/>
      <c r="H2" s="79" t="s">
        <v>29</v>
      </c>
      <c r="J2" s="51" t="s">
        <v>73</v>
      </c>
    </row>
    <row r="3" spans="1:10" ht="17.25" customHeight="1" x14ac:dyDescent="0.2">
      <c r="J3" s="52" t="s">
        <v>74</v>
      </c>
    </row>
    <row r="4" spans="1:10" ht="20.25" customHeight="1" x14ac:dyDescent="0.2">
      <c r="B4" s="53" t="s">
        <v>61</v>
      </c>
      <c r="C4" s="26"/>
      <c r="D4" s="26"/>
      <c r="E4" s="81" t="s">
        <v>62</v>
      </c>
      <c r="F4" s="59"/>
      <c r="J4" s="52" t="s">
        <v>75</v>
      </c>
    </row>
    <row r="5" spans="1:10" ht="21.75" customHeight="1" x14ac:dyDescent="0.2">
      <c r="A5" s="23" t="s">
        <v>105</v>
      </c>
      <c r="B5" s="74">
        <f ca="1">TODAY()</f>
        <v>44273</v>
      </c>
      <c r="D5" s="80"/>
      <c r="E5" s="82">
        <f ca="1">INT(B5+B6+D6/24)</f>
        <v>44274</v>
      </c>
      <c r="F5" s="59"/>
      <c r="G5" s="23" t="s">
        <v>65</v>
      </c>
      <c r="H5" s="29">
        <f ca="1">TODAY()</f>
        <v>44273</v>
      </c>
      <c r="J5" s="52" t="s">
        <v>120</v>
      </c>
    </row>
    <row r="6" spans="1:10" ht="21.75" customHeight="1" x14ac:dyDescent="0.2">
      <c r="A6" s="23" t="s">
        <v>106</v>
      </c>
      <c r="B6" s="75">
        <f ca="1">NOW()-TODAY()</f>
        <v>0.87771064815024147</v>
      </c>
      <c r="C6" s="23" t="s">
        <v>63</v>
      </c>
      <c r="D6" s="76">
        <v>3</v>
      </c>
      <c r="E6" s="30">
        <f ca="1">B6+D6/24</f>
        <v>1.0027106481502415</v>
      </c>
      <c r="G6" s="23" t="s">
        <v>64</v>
      </c>
      <c r="H6" s="30">
        <f ca="1">MOD(NOW(),1)</f>
        <v>0.87771064815024147</v>
      </c>
      <c r="J6" s="52" t="s">
        <v>76</v>
      </c>
    </row>
    <row r="7" spans="1:10" ht="19.5" customHeight="1" x14ac:dyDescent="0.2">
      <c r="A7" s="23" t="s">
        <v>107</v>
      </c>
      <c r="B7" s="33">
        <f ca="1">B5+B6</f>
        <v>44273.87771064815</v>
      </c>
      <c r="E7" s="33">
        <f ca="1">E5+MOD(E6,1)</f>
        <v>44274.00271064815</v>
      </c>
      <c r="J7" s="52"/>
    </row>
    <row r="8" spans="1:10" ht="19.5" customHeight="1" x14ac:dyDescent="0.2">
      <c r="A8" s="23" t="s">
        <v>108</v>
      </c>
      <c r="B8" s="33">
        <f ca="1">B7-($B$11+IF($B$13="n/a",FALSE,IF($B$13&gt;$B$14,OR(B7&gt;=$B$13,B7&lt;=$B$14),AND(B7&gt;=$B$13,B7&lt;=$B$14))))/24</f>
        <v>44274.12771064815</v>
      </c>
      <c r="E8" s="33">
        <f ca="1">E7-($B$11+IF($B$13="n/a",FALSE,IF($B$13&gt;$B$14,OR(E7&gt;=$B$13,E7&lt;=$B$14),AND(E7&gt;=$B$13,E7&lt;=$B$14))))/24</f>
        <v>44274.25271064815</v>
      </c>
    </row>
    <row r="9" spans="1:10" x14ac:dyDescent="0.2">
      <c r="B9" s="83" t="s">
        <v>97</v>
      </c>
    </row>
    <row r="10" spans="1:10" ht="23.25" customHeight="1" x14ac:dyDescent="0.2">
      <c r="A10" s="90" t="s">
        <v>109</v>
      </c>
      <c r="B10" s="72" t="s">
        <v>60</v>
      </c>
      <c r="C10" s="72" t="s">
        <v>58</v>
      </c>
      <c r="D10" s="72" t="s">
        <v>0</v>
      </c>
      <c r="E10" s="72" t="s">
        <v>125</v>
      </c>
      <c r="F10" s="72" t="s">
        <v>1</v>
      </c>
      <c r="G10" s="72" t="s">
        <v>72</v>
      </c>
      <c r="H10" s="72" t="s">
        <v>59</v>
      </c>
    </row>
    <row r="11" spans="1:10" ht="19.5" customHeight="1" x14ac:dyDescent="0.2">
      <c r="A11" s="90" t="s">
        <v>117</v>
      </c>
      <c r="B11" s="73">
        <v>-7</v>
      </c>
      <c r="C11" s="73">
        <v>-6</v>
      </c>
      <c r="D11" s="73">
        <v>-5</v>
      </c>
      <c r="E11" s="73">
        <v>9</v>
      </c>
      <c r="F11" s="73">
        <v>-7</v>
      </c>
      <c r="G11" s="73">
        <v>10</v>
      </c>
      <c r="H11" s="73">
        <v>0</v>
      </c>
      <c r="J11" s="91" t="s">
        <v>119</v>
      </c>
    </row>
    <row r="12" spans="1:10" ht="19.5" customHeight="1" x14ac:dyDescent="0.2">
      <c r="A12" s="90" t="s">
        <v>118</v>
      </c>
      <c r="B12" s="73" t="s">
        <v>47</v>
      </c>
      <c r="C12" s="73" t="s">
        <v>47</v>
      </c>
      <c r="D12" s="73" t="s">
        <v>47</v>
      </c>
      <c r="E12" s="73" t="s">
        <v>30</v>
      </c>
      <c r="F12" s="73" t="s">
        <v>30</v>
      </c>
      <c r="G12" s="73" t="s">
        <v>2</v>
      </c>
      <c r="H12" s="73" t="s">
        <v>48</v>
      </c>
      <c r="J12" s="52" t="s">
        <v>66</v>
      </c>
    </row>
    <row r="13" spans="1:10" x14ac:dyDescent="0.2">
      <c r="A13" s="88" t="s">
        <v>110</v>
      </c>
      <c r="B13" s="49">
        <f ca="1">INDEX('DST Rules'!$B$10:$B$21,MATCH(B12,'DST Rules'!$D$10:$D$21,0))</f>
        <v>44269</v>
      </c>
      <c r="C13" s="49">
        <f ca="1">INDEX('DST Rules'!$B$10:$B$21,MATCH(C12,'DST Rules'!$D$10:$D$21,0))</f>
        <v>44269</v>
      </c>
      <c r="D13" s="49">
        <f ca="1">INDEX('DST Rules'!$B$10:$B$21,MATCH(D12,'DST Rules'!$D$10:$D$21,0))</f>
        <v>44269</v>
      </c>
      <c r="E13" s="49" t="str">
        <f>INDEX('DST Rules'!$B$10:$B$21,MATCH(E12,'DST Rules'!$D$10:$D$21,0))</f>
        <v>n/a</v>
      </c>
      <c r="F13" s="49" t="str">
        <f>INDEX('DST Rules'!$B$10:$B$21,MATCH(F12,'DST Rules'!$D$10:$D$21,0))</f>
        <v>n/a</v>
      </c>
      <c r="G13" s="49">
        <f ca="1">INDEX('DST Rules'!$B$10:$B$21,MATCH(G12,'DST Rules'!$D$10:$D$21,0))</f>
        <v>44472</v>
      </c>
      <c r="H13" s="49">
        <f ca="1">INDEX('DST Rules'!$B$10:$B$21,MATCH(H12,'DST Rules'!$D$10:$D$21,0))</f>
        <v>44283</v>
      </c>
    </row>
    <row r="14" spans="1:10" x14ac:dyDescent="0.2">
      <c r="A14" s="88" t="s">
        <v>111</v>
      </c>
      <c r="B14" s="49">
        <f ca="1">INDEX('DST Rules'!$C$10:$C$21,MATCH(B12,'DST Rules'!$D$10:$D$21,0))</f>
        <v>44507</v>
      </c>
      <c r="C14" s="49">
        <f ca="1">INDEX('DST Rules'!$C$10:$C$21,MATCH(C12,'DST Rules'!$D$10:$D$21,0))</f>
        <v>44507</v>
      </c>
      <c r="D14" s="49">
        <f ca="1">INDEX('DST Rules'!$C$10:$C$21,MATCH(D12,'DST Rules'!$D$10:$D$21,0))</f>
        <v>44507</v>
      </c>
      <c r="E14" s="49" t="str">
        <f>INDEX('DST Rules'!$C$10:$C$21,MATCH(E12,'DST Rules'!$D$10:$D$21,0))</f>
        <v>n/a</v>
      </c>
      <c r="F14" s="49" t="str">
        <f>INDEX('DST Rules'!$C$10:$C$21,MATCH(F12,'DST Rules'!$D$10:$D$21,0))</f>
        <v>n/a</v>
      </c>
      <c r="G14" s="49">
        <f ca="1">INDEX('DST Rules'!$C$10:$C$21,MATCH(G12,'DST Rules'!$D$10:$D$21,0))</f>
        <v>44290</v>
      </c>
      <c r="H14" s="49">
        <f ca="1">INDEX('DST Rules'!$C$10:$C$21,MATCH(H12,'DST Rules'!$D$10:$D$21,0))</f>
        <v>44500</v>
      </c>
    </row>
    <row r="15" spans="1:10" x14ac:dyDescent="0.2">
      <c r="A15" s="88" t="s">
        <v>112</v>
      </c>
      <c r="B15" s="50">
        <f t="shared" ref="B15:H15" ca="1" si="0">1*IF(B13="n/a",FALSE,IF(B13&gt;B14,OR($B$7&gt;=B13,$B$7&lt;=B14),AND($B$7&gt;=B13,$B$7&lt;=B14)))</f>
        <v>1</v>
      </c>
      <c r="C15" s="50">
        <f t="shared" ca="1" si="0"/>
        <v>1</v>
      </c>
      <c r="D15" s="50">
        <f t="shared" ca="1" si="0"/>
        <v>1</v>
      </c>
      <c r="E15" s="50">
        <f t="shared" si="0"/>
        <v>0</v>
      </c>
      <c r="F15" s="50">
        <f t="shared" si="0"/>
        <v>0</v>
      </c>
      <c r="G15" s="50">
        <f t="shared" ca="1" si="0"/>
        <v>1</v>
      </c>
      <c r="H15" s="50">
        <f t="shared" ca="1" si="0"/>
        <v>0</v>
      </c>
    </row>
    <row r="17" spans="1:11" s="41" customFormat="1" x14ac:dyDescent="0.2"/>
    <row r="18" spans="1:11" s="41" customFormat="1" x14ac:dyDescent="0.2"/>
    <row r="19" spans="1:11" s="41" customFormat="1" x14ac:dyDescent="0.2"/>
    <row r="20" spans="1:11" s="41" customFormat="1" x14ac:dyDescent="0.2"/>
    <row r="21" spans="1:11" s="41" customFormat="1" x14ac:dyDescent="0.2"/>
    <row r="22" spans="1:11" s="41" customFormat="1" x14ac:dyDescent="0.2"/>
    <row r="23" spans="1:11" ht="18.75" customHeight="1" x14ac:dyDescent="0.2">
      <c r="A23" s="89" t="s">
        <v>113</v>
      </c>
      <c r="B23" s="37">
        <f t="shared" ref="B23:H23" ca="1" si="1">$B$8+(B11+B15)/24</f>
        <v>44273.87771064815</v>
      </c>
      <c r="C23" s="37">
        <f t="shared" ca="1" si="1"/>
        <v>44273.919377314814</v>
      </c>
      <c r="D23" s="37">
        <f t="shared" ca="1" si="1"/>
        <v>44273.961043981486</v>
      </c>
      <c r="E23" s="37">
        <f t="shared" ca="1" si="1"/>
        <v>44274.50271064815</v>
      </c>
      <c r="F23" s="37">
        <f t="shared" ca="1" si="1"/>
        <v>44273.836043981486</v>
      </c>
      <c r="G23" s="37">
        <f t="shared" ca="1" si="1"/>
        <v>44274.586043981486</v>
      </c>
      <c r="H23" s="37">
        <f t="shared" ca="1" si="1"/>
        <v>44274.12771064815</v>
      </c>
    </row>
    <row r="24" spans="1:11" ht="18.75" customHeight="1" x14ac:dyDescent="0.2">
      <c r="A24" s="89" t="s">
        <v>114</v>
      </c>
      <c r="B24" s="37">
        <f t="shared" ref="B24:H24" ca="1" si="2">$E$8+(B11+B15)/24</f>
        <v>44274.00271064815</v>
      </c>
      <c r="C24" s="37">
        <f t="shared" ca="1" si="2"/>
        <v>44274.044377314814</v>
      </c>
      <c r="D24" s="37">
        <f t="shared" ca="1" si="2"/>
        <v>44274.086043981486</v>
      </c>
      <c r="E24" s="37">
        <f t="shared" ca="1" si="2"/>
        <v>44274.62771064815</v>
      </c>
      <c r="F24" s="37">
        <f t="shared" ca="1" si="2"/>
        <v>44273.961043981486</v>
      </c>
      <c r="G24" s="37">
        <f t="shared" ca="1" si="2"/>
        <v>44274.711043981486</v>
      </c>
      <c r="H24" s="37">
        <f t="shared" ca="1" si="2"/>
        <v>44274.25271064815</v>
      </c>
    </row>
    <row r="25" spans="1:11" s="41" customFormat="1" x14ac:dyDescent="0.2"/>
    <row r="26" spans="1:11" ht="19.5" customHeight="1" x14ac:dyDescent="0.2">
      <c r="A26" s="23" t="s">
        <v>115</v>
      </c>
      <c r="B26" s="77">
        <v>0.25</v>
      </c>
      <c r="C26" s="77">
        <v>0.25</v>
      </c>
      <c r="D26" s="77">
        <v>0.25</v>
      </c>
      <c r="E26" s="77">
        <v>0.25</v>
      </c>
      <c r="F26" s="77">
        <v>0.25</v>
      </c>
      <c r="G26" s="77">
        <v>0.25</v>
      </c>
      <c r="H26" s="77">
        <v>0.25</v>
      </c>
      <c r="J26" s="85" t="s">
        <v>99</v>
      </c>
      <c r="K26" s="86">
        <v>1</v>
      </c>
    </row>
    <row r="27" spans="1:11" ht="19.5" customHeight="1" x14ac:dyDescent="0.2">
      <c r="A27" s="23" t="s">
        <v>116</v>
      </c>
      <c r="B27" s="77">
        <v>0.75</v>
      </c>
      <c r="C27" s="77">
        <v>0.75</v>
      </c>
      <c r="D27" s="77">
        <v>0.75</v>
      </c>
      <c r="E27" s="77">
        <v>0.75</v>
      </c>
      <c r="F27" s="77">
        <v>0.75</v>
      </c>
      <c r="G27" s="77">
        <v>0.75</v>
      </c>
      <c r="H27" s="77">
        <v>0.75</v>
      </c>
      <c r="J27" s="85" t="s">
        <v>100</v>
      </c>
      <c r="K27" s="86">
        <v>3</v>
      </c>
    </row>
    <row r="29" spans="1:11" ht="15.75" customHeight="1" x14ac:dyDescent="0.25">
      <c r="A29" s="31" t="s">
        <v>56</v>
      </c>
      <c r="B29" s="31"/>
      <c r="C29" s="31"/>
      <c r="D29" s="31"/>
      <c r="E29" s="31"/>
      <c r="F29" s="31"/>
      <c r="G29" s="31"/>
      <c r="H29" s="31"/>
    </row>
    <row r="30" spans="1:11" hidden="1" x14ac:dyDescent="0.2">
      <c r="A30" s="36" t="s">
        <v>55</v>
      </c>
      <c r="B30" s="34">
        <f ca="1">B5</f>
        <v>44273</v>
      </c>
      <c r="C30" s="35"/>
      <c r="D30" s="35"/>
      <c r="E30" s="35"/>
      <c r="F30" s="35"/>
      <c r="G30" s="35"/>
      <c r="H30" s="35"/>
    </row>
    <row r="31" spans="1:11" hidden="1" x14ac:dyDescent="0.2">
      <c r="A31" s="36" t="s">
        <v>54</v>
      </c>
      <c r="B31" s="34">
        <f ca="1">B30-(B11+IF(B14="n/a",FALSE,IF(B14&gt;B14,OR(B30&gt;=B14,B30&lt;=B14),AND(B30&gt;=B14,B30&lt;=B14))))/24</f>
        <v>44273.291666666664</v>
      </c>
      <c r="C31" s="35"/>
      <c r="D31" s="35"/>
      <c r="E31" s="35"/>
      <c r="F31" s="35"/>
      <c r="G31" s="35"/>
      <c r="H31" s="35"/>
    </row>
    <row r="32" spans="1:11" hidden="1" x14ac:dyDescent="0.2">
      <c r="A32" s="36" t="s">
        <v>53</v>
      </c>
      <c r="B32" s="34">
        <f t="shared" ref="B32:H32" ca="1" si="3">$B$31+(B11+B15)/24</f>
        <v>44273.041666666664</v>
      </c>
      <c r="C32" s="34">
        <f t="shared" ca="1" si="3"/>
        <v>44273.083333333328</v>
      </c>
      <c r="D32" s="34">
        <f t="shared" ca="1" si="3"/>
        <v>44273.125</v>
      </c>
      <c r="E32" s="34">
        <f t="shared" ca="1" si="3"/>
        <v>44273.666666666664</v>
      </c>
      <c r="F32" s="34">
        <f t="shared" ca="1" si="3"/>
        <v>44273</v>
      </c>
      <c r="G32" s="34">
        <f t="shared" ca="1" si="3"/>
        <v>44273.75</v>
      </c>
      <c r="H32" s="34">
        <f t="shared" ca="1" si="3"/>
        <v>44273.291666666664</v>
      </c>
    </row>
    <row r="33" spans="1:10" ht="18.75" customHeight="1" thickBot="1" x14ac:dyDescent="0.25">
      <c r="A33" s="32" t="s">
        <v>57</v>
      </c>
      <c r="B33" s="32" t="str">
        <f t="shared" ref="B33:H33" si="4">B10</f>
        <v>Denver</v>
      </c>
      <c r="C33" s="32" t="str">
        <f t="shared" si="4"/>
        <v>St. Louis</v>
      </c>
      <c r="D33" s="32" t="str">
        <f t="shared" si="4"/>
        <v>New York</v>
      </c>
      <c r="E33" s="32" t="str">
        <f t="shared" si="4"/>
        <v>Tokyo, Japan</v>
      </c>
      <c r="F33" s="32" t="str">
        <f t="shared" si="4"/>
        <v>Arizona</v>
      </c>
      <c r="G33" s="32" t="str">
        <f t="shared" si="4"/>
        <v>Sydney, AU</v>
      </c>
      <c r="H33" s="32" t="str">
        <f t="shared" si="4"/>
        <v>London, UK</v>
      </c>
    </row>
    <row r="34" spans="1:10" x14ac:dyDescent="0.2">
      <c r="A34" s="24">
        <f ca="1">B31</f>
        <v>44273.291666666664</v>
      </c>
      <c r="B34" s="27">
        <f t="shared" ref="B34:H34" ca="1" si="5">B32</f>
        <v>44273.041666666664</v>
      </c>
      <c r="C34" s="27">
        <f t="shared" ca="1" si="5"/>
        <v>44273.083333333328</v>
      </c>
      <c r="D34" s="27">
        <f t="shared" ca="1" si="5"/>
        <v>44273.125</v>
      </c>
      <c r="E34" s="27">
        <f t="shared" ca="1" si="5"/>
        <v>44273.666666666664</v>
      </c>
      <c r="F34" s="27">
        <f t="shared" ca="1" si="5"/>
        <v>44273</v>
      </c>
      <c r="G34" s="27">
        <f t="shared" ca="1" si="5"/>
        <v>44273.75</v>
      </c>
      <c r="H34" s="27">
        <f t="shared" ca="1" si="5"/>
        <v>44273.291666666664</v>
      </c>
    </row>
    <row r="35" spans="1:10" x14ac:dyDescent="0.2">
      <c r="A35" s="24">
        <f ca="1">A34+1/24</f>
        <v>44273.333333333328</v>
      </c>
      <c r="B35" s="27">
        <f ca="1">B34+1/24</f>
        <v>44273.083333333328</v>
      </c>
      <c r="C35" s="27">
        <f t="shared" ref="C35:H50" ca="1" si="6">C34+1/24</f>
        <v>44273.124999999993</v>
      </c>
      <c r="D35" s="27">
        <f t="shared" ca="1" si="6"/>
        <v>44273.166666666664</v>
      </c>
      <c r="E35" s="27">
        <f t="shared" ca="1" si="6"/>
        <v>44273.708333333328</v>
      </c>
      <c r="F35" s="27">
        <f t="shared" ca="1" si="6"/>
        <v>44273.041666666664</v>
      </c>
      <c r="G35" s="27">
        <f t="shared" ca="1" si="6"/>
        <v>44273.791666666664</v>
      </c>
      <c r="H35" s="27">
        <f t="shared" ca="1" si="6"/>
        <v>44273.333333333328</v>
      </c>
      <c r="J35" s="28"/>
    </row>
    <row r="36" spans="1:10" x14ac:dyDescent="0.2">
      <c r="A36" s="24">
        <f t="shared" ref="A36:H51" ca="1" si="7">A35+1/24</f>
        <v>44273.374999999993</v>
      </c>
      <c r="B36" s="27">
        <f t="shared" ca="1" si="7"/>
        <v>44273.124999999993</v>
      </c>
      <c r="C36" s="27">
        <f t="shared" ca="1" si="6"/>
        <v>44273.166666666657</v>
      </c>
      <c r="D36" s="27">
        <f t="shared" ca="1" si="6"/>
        <v>44273.208333333328</v>
      </c>
      <c r="E36" s="27">
        <f t="shared" ca="1" si="6"/>
        <v>44273.749999999993</v>
      </c>
      <c r="F36" s="27">
        <f t="shared" ca="1" si="6"/>
        <v>44273.083333333328</v>
      </c>
      <c r="G36" s="27">
        <f t="shared" ca="1" si="6"/>
        <v>44273.833333333328</v>
      </c>
      <c r="H36" s="27">
        <f t="shared" ca="1" si="6"/>
        <v>44273.374999999993</v>
      </c>
    </row>
    <row r="37" spans="1:10" x14ac:dyDescent="0.2">
      <c r="A37" s="24">
        <f t="shared" ca="1" si="7"/>
        <v>44273.416666666657</v>
      </c>
      <c r="B37" s="27">
        <f t="shared" ca="1" si="7"/>
        <v>44273.166666666657</v>
      </c>
      <c r="C37" s="27">
        <f t="shared" ca="1" si="6"/>
        <v>44273.208333333321</v>
      </c>
      <c r="D37" s="27">
        <f t="shared" ca="1" si="6"/>
        <v>44273.249999999993</v>
      </c>
      <c r="E37" s="27">
        <f t="shared" ca="1" si="6"/>
        <v>44273.791666666657</v>
      </c>
      <c r="F37" s="27">
        <f t="shared" ca="1" si="6"/>
        <v>44273.124999999993</v>
      </c>
      <c r="G37" s="27">
        <f t="shared" ca="1" si="6"/>
        <v>44273.874999999993</v>
      </c>
      <c r="H37" s="27">
        <f t="shared" ca="1" si="6"/>
        <v>44273.416666666657</v>
      </c>
    </row>
    <row r="38" spans="1:10" x14ac:dyDescent="0.2">
      <c r="A38" s="24">
        <f t="shared" ca="1" si="7"/>
        <v>44273.458333333321</v>
      </c>
      <c r="B38" s="27">
        <f t="shared" ca="1" si="7"/>
        <v>44273.208333333321</v>
      </c>
      <c r="C38" s="27">
        <f t="shared" ca="1" si="6"/>
        <v>44273.249999999985</v>
      </c>
      <c r="D38" s="27">
        <f t="shared" ca="1" si="6"/>
        <v>44273.291666666657</v>
      </c>
      <c r="E38" s="27">
        <f t="shared" ca="1" si="6"/>
        <v>44273.833333333321</v>
      </c>
      <c r="F38" s="27">
        <f t="shared" ca="1" si="6"/>
        <v>44273.166666666657</v>
      </c>
      <c r="G38" s="27">
        <f t="shared" ca="1" si="6"/>
        <v>44273.916666666657</v>
      </c>
      <c r="H38" s="27">
        <f t="shared" ca="1" si="6"/>
        <v>44273.458333333321</v>
      </c>
    </row>
    <row r="39" spans="1:10" x14ac:dyDescent="0.2">
      <c r="A39" s="24">
        <f t="shared" ca="1" si="7"/>
        <v>44273.499999999985</v>
      </c>
      <c r="B39" s="27">
        <f t="shared" ca="1" si="7"/>
        <v>44273.249999999985</v>
      </c>
      <c r="C39" s="27">
        <f t="shared" ca="1" si="6"/>
        <v>44273.29166666665</v>
      </c>
      <c r="D39" s="27">
        <f t="shared" ca="1" si="6"/>
        <v>44273.333333333321</v>
      </c>
      <c r="E39" s="27">
        <f t="shared" ca="1" si="6"/>
        <v>44273.874999999985</v>
      </c>
      <c r="F39" s="27">
        <f t="shared" ca="1" si="6"/>
        <v>44273.208333333321</v>
      </c>
      <c r="G39" s="27">
        <f t="shared" ca="1" si="6"/>
        <v>44273.958333333321</v>
      </c>
      <c r="H39" s="27">
        <f t="shared" ca="1" si="6"/>
        <v>44273.499999999985</v>
      </c>
    </row>
    <row r="40" spans="1:10" x14ac:dyDescent="0.2">
      <c r="A40" s="24">
        <f t="shared" ca="1" si="7"/>
        <v>44273.54166666665</v>
      </c>
      <c r="B40" s="27">
        <f t="shared" ca="1" si="7"/>
        <v>44273.29166666665</v>
      </c>
      <c r="C40" s="27">
        <f t="shared" ca="1" si="6"/>
        <v>44273.333333333314</v>
      </c>
      <c r="D40" s="27">
        <f t="shared" ca="1" si="6"/>
        <v>44273.374999999985</v>
      </c>
      <c r="E40" s="27">
        <f t="shared" ca="1" si="6"/>
        <v>44273.91666666665</v>
      </c>
      <c r="F40" s="27">
        <f t="shared" ca="1" si="6"/>
        <v>44273.249999999985</v>
      </c>
      <c r="G40" s="27">
        <f t="shared" ca="1" si="6"/>
        <v>44273.999999999985</v>
      </c>
      <c r="H40" s="27">
        <f t="shared" ca="1" si="6"/>
        <v>44273.54166666665</v>
      </c>
    </row>
    <row r="41" spans="1:10" x14ac:dyDescent="0.2">
      <c r="A41" s="24">
        <f t="shared" ca="1" si="7"/>
        <v>44273.583333333314</v>
      </c>
      <c r="B41" s="27">
        <f t="shared" ca="1" si="7"/>
        <v>44273.333333333314</v>
      </c>
      <c r="C41" s="27">
        <f t="shared" ca="1" si="6"/>
        <v>44273.374999999978</v>
      </c>
      <c r="D41" s="27">
        <f t="shared" ca="1" si="6"/>
        <v>44273.41666666665</v>
      </c>
      <c r="E41" s="27">
        <f t="shared" ca="1" si="6"/>
        <v>44273.958333333314</v>
      </c>
      <c r="F41" s="27">
        <f t="shared" ca="1" si="6"/>
        <v>44273.29166666665</v>
      </c>
      <c r="G41" s="27">
        <f t="shared" ca="1" si="6"/>
        <v>44274.04166666665</v>
      </c>
      <c r="H41" s="27">
        <f t="shared" ca="1" si="6"/>
        <v>44273.583333333314</v>
      </c>
    </row>
    <row r="42" spans="1:10" x14ac:dyDescent="0.2">
      <c r="A42" s="24">
        <f t="shared" ca="1" si="7"/>
        <v>44273.624999999978</v>
      </c>
      <c r="B42" s="27">
        <f t="shared" ca="1" si="7"/>
        <v>44273.374999999978</v>
      </c>
      <c r="C42" s="27">
        <f t="shared" ca="1" si="6"/>
        <v>44273.416666666642</v>
      </c>
      <c r="D42" s="27">
        <f t="shared" ca="1" si="6"/>
        <v>44273.458333333314</v>
      </c>
      <c r="E42" s="27">
        <f t="shared" ca="1" si="6"/>
        <v>44273.999999999978</v>
      </c>
      <c r="F42" s="27">
        <f t="shared" ca="1" si="6"/>
        <v>44273.333333333314</v>
      </c>
      <c r="G42" s="27">
        <f t="shared" ca="1" si="6"/>
        <v>44274.083333333314</v>
      </c>
      <c r="H42" s="27">
        <f t="shared" ca="1" si="6"/>
        <v>44273.624999999978</v>
      </c>
    </row>
    <row r="43" spans="1:10" x14ac:dyDescent="0.2">
      <c r="A43" s="24">
        <f t="shared" ca="1" si="7"/>
        <v>44273.666666666642</v>
      </c>
      <c r="B43" s="27">
        <f t="shared" ca="1" si="7"/>
        <v>44273.416666666642</v>
      </c>
      <c r="C43" s="27">
        <f t="shared" ca="1" si="6"/>
        <v>44273.458333333307</v>
      </c>
      <c r="D43" s="27">
        <f t="shared" ca="1" si="6"/>
        <v>44273.499999999978</v>
      </c>
      <c r="E43" s="27">
        <f t="shared" ca="1" si="6"/>
        <v>44274.041666666642</v>
      </c>
      <c r="F43" s="27">
        <f t="shared" ca="1" si="6"/>
        <v>44273.374999999978</v>
      </c>
      <c r="G43" s="27">
        <f t="shared" ca="1" si="6"/>
        <v>44274.124999999978</v>
      </c>
      <c r="H43" s="27">
        <f t="shared" ca="1" si="6"/>
        <v>44273.666666666642</v>
      </c>
    </row>
    <row r="44" spans="1:10" x14ac:dyDescent="0.2">
      <c r="A44" s="24">
        <f t="shared" ca="1" si="7"/>
        <v>44273.708333333307</v>
      </c>
      <c r="B44" s="27">
        <f t="shared" ca="1" si="7"/>
        <v>44273.458333333307</v>
      </c>
      <c r="C44" s="27">
        <f t="shared" ca="1" si="6"/>
        <v>44273.499999999971</v>
      </c>
      <c r="D44" s="27">
        <f t="shared" ca="1" si="6"/>
        <v>44273.541666666642</v>
      </c>
      <c r="E44" s="27">
        <f t="shared" ca="1" si="6"/>
        <v>44274.083333333307</v>
      </c>
      <c r="F44" s="27">
        <f t="shared" ca="1" si="6"/>
        <v>44273.416666666642</v>
      </c>
      <c r="G44" s="27">
        <f t="shared" ca="1" si="6"/>
        <v>44274.166666666642</v>
      </c>
      <c r="H44" s="27">
        <f t="shared" ca="1" si="6"/>
        <v>44273.708333333307</v>
      </c>
    </row>
    <row r="45" spans="1:10" x14ac:dyDescent="0.2">
      <c r="A45" s="24">
        <f t="shared" ca="1" si="7"/>
        <v>44273.749999999971</v>
      </c>
      <c r="B45" s="27">
        <f t="shared" ca="1" si="7"/>
        <v>44273.499999999971</v>
      </c>
      <c r="C45" s="27">
        <f t="shared" ca="1" si="6"/>
        <v>44273.541666666635</v>
      </c>
      <c r="D45" s="27">
        <f t="shared" ca="1" si="6"/>
        <v>44273.583333333307</v>
      </c>
      <c r="E45" s="27">
        <f t="shared" ca="1" si="6"/>
        <v>44274.124999999971</v>
      </c>
      <c r="F45" s="27">
        <f t="shared" ca="1" si="6"/>
        <v>44273.458333333307</v>
      </c>
      <c r="G45" s="27">
        <f t="shared" ca="1" si="6"/>
        <v>44274.208333333307</v>
      </c>
      <c r="H45" s="27">
        <f t="shared" ca="1" si="6"/>
        <v>44273.749999999971</v>
      </c>
    </row>
    <row r="46" spans="1:10" x14ac:dyDescent="0.2">
      <c r="A46" s="24">
        <f t="shared" ca="1" si="7"/>
        <v>44273.791666666635</v>
      </c>
      <c r="B46" s="27">
        <f t="shared" ca="1" si="7"/>
        <v>44273.541666666635</v>
      </c>
      <c r="C46" s="27">
        <f t="shared" ca="1" si="6"/>
        <v>44273.583333333299</v>
      </c>
      <c r="D46" s="27">
        <f t="shared" ca="1" si="6"/>
        <v>44273.624999999971</v>
      </c>
      <c r="E46" s="27">
        <f t="shared" ca="1" si="6"/>
        <v>44274.166666666635</v>
      </c>
      <c r="F46" s="27">
        <f t="shared" ca="1" si="6"/>
        <v>44273.499999999971</v>
      </c>
      <c r="G46" s="27">
        <f t="shared" ca="1" si="6"/>
        <v>44274.249999999971</v>
      </c>
      <c r="H46" s="27">
        <f t="shared" ca="1" si="6"/>
        <v>44273.791666666635</v>
      </c>
    </row>
    <row r="47" spans="1:10" x14ac:dyDescent="0.2">
      <c r="A47" s="24">
        <f t="shared" ca="1" si="7"/>
        <v>44273.833333333299</v>
      </c>
      <c r="B47" s="27">
        <f t="shared" ca="1" si="7"/>
        <v>44273.583333333299</v>
      </c>
      <c r="C47" s="27">
        <f t="shared" ca="1" si="6"/>
        <v>44273.624999999964</v>
      </c>
      <c r="D47" s="27">
        <f t="shared" ca="1" si="6"/>
        <v>44273.666666666635</v>
      </c>
      <c r="E47" s="27">
        <f t="shared" ca="1" si="6"/>
        <v>44274.208333333299</v>
      </c>
      <c r="F47" s="27">
        <f t="shared" ca="1" si="6"/>
        <v>44273.541666666635</v>
      </c>
      <c r="G47" s="27">
        <f t="shared" ca="1" si="6"/>
        <v>44274.291666666635</v>
      </c>
      <c r="H47" s="27">
        <f t="shared" ca="1" si="6"/>
        <v>44273.833333333299</v>
      </c>
    </row>
    <row r="48" spans="1:10" x14ac:dyDescent="0.2">
      <c r="A48" s="24">
        <f t="shared" ca="1" si="7"/>
        <v>44273.874999999964</v>
      </c>
      <c r="B48" s="27">
        <f t="shared" ca="1" si="7"/>
        <v>44273.624999999964</v>
      </c>
      <c r="C48" s="27">
        <f t="shared" ca="1" si="6"/>
        <v>44273.666666666628</v>
      </c>
      <c r="D48" s="27">
        <f t="shared" ca="1" si="6"/>
        <v>44273.708333333299</v>
      </c>
      <c r="E48" s="27">
        <f t="shared" ca="1" si="6"/>
        <v>44274.249999999964</v>
      </c>
      <c r="F48" s="27">
        <f t="shared" ca="1" si="6"/>
        <v>44273.583333333299</v>
      </c>
      <c r="G48" s="27">
        <f t="shared" ca="1" si="6"/>
        <v>44274.333333333299</v>
      </c>
      <c r="H48" s="27">
        <f t="shared" ca="1" si="6"/>
        <v>44273.874999999964</v>
      </c>
    </row>
    <row r="49" spans="1:8" x14ac:dyDescent="0.2">
      <c r="A49" s="24">
        <f t="shared" ca="1" si="7"/>
        <v>44273.916666666628</v>
      </c>
      <c r="B49" s="27">
        <f t="shared" ca="1" si="7"/>
        <v>44273.666666666628</v>
      </c>
      <c r="C49" s="27">
        <f t="shared" ca="1" si="6"/>
        <v>44273.708333333292</v>
      </c>
      <c r="D49" s="27">
        <f t="shared" ca="1" si="6"/>
        <v>44273.749999999964</v>
      </c>
      <c r="E49" s="27">
        <f t="shared" ca="1" si="6"/>
        <v>44274.291666666628</v>
      </c>
      <c r="F49" s="27">
        <f t="shared" ca="1" si="6"/>
        <v>44273.624999999964</v>
      </c>
      <c r="G49" s="27">
        <f t="shared" ca="1" si="6"/>
        <v>44274.374999999964</v>
      </c>
      <c r="H49" s="27">
        <f t="shared" ca="1" si="6"/>
        <v>44273.916666666628</v>
      </c>
    </row>
    <row r="50" spans="1:8" x14ac:dyDescent="0.2">
      <c r="A50" s="24">
        <f t="shared" ca="1" si="7"/>
        <v>44273.958333333292</v>
      </c>
      <c r="B50" s="27">
        <f t="shared" ca="1" si="7"/>
        <v>44273.708333333292</v>
      </c>
      <c r="C50" s="27">
        <f t="shared" ca="1" si="6"/>
        <v>44273.749999999956</v>
      </c>
      <c r="D50" s="27">
        <f t="shared" ca="1" si="6"/>
        <v>44273.791666666628</v>
      </c>
      <c r="E50" s="27">
        <f t="shared" ca="1" si="6"/>
        <v>44274.333333333292</v>
      </c>
      <c r="F50" s="27">
        <f t="shared" ca="1" si="6"/>
        <v>44273.666666666628</v>
      </c>
      <c r="G50" s="27">
        <f t="shared" ca="1" si="6"/>
        <v>44274.416666666628</v>
      </c>
      <c r="H50" s="27">
        <f t="shared" ca="1" si="6"/>
        <v>44273.958333333292</v>
      </c>
    </row>
    <row r="51" spans="1:8" x14ac:dyDescent="0.2">
      <c r="A51" s="24">
        <f t="shared" ca="1" si="7"/>
        <v>44273.999999999956</v>
      </c>
      <c r="B51" s="27">
        <f t="shared" ca="1" si="7"/>
        <v>44273.749999999956</v>
      </c>
      <c r="C51" s="27">
        <f t="shared" ca="1" si="7"/>
        <v>44273.791666666621</v>
      </c>
      <c r="D51" s="27">
        <f t="shared" ca="1" si="7"/>
        <v>44273.833333333292</v>
      </c>
      <c r="E51" s="27">
        <f t="shared" ca="1" si="7"/>
        <v>44274.374999999956</v>
      </c>
      <c r="F51" s="27">
        <f t="shared" ca="1" si="7"/>
        <v>44273.708333333292</v>
      </c>
      <c r="G51" s="27">
        <f t="shared" ca="1" si="7"/>
        <v>44274.458333333292</v>
      </c>
      <c r="H51" s="27">
        <f t="shared" ca="1" si="7"/>
        <v>44273.999999999956</v>
      </c>
    </row>
    <row r="52" spans="1:8" x14ac:dyDescent="0.2">
      <c r="A52" s="24">
        <f t="shared" ref="A52:H67" ca="1" si="8">A51+1/24</f>
        <v>44274.041666666621</v>
      </c>
      <c r="B52" s="27">
        <f t="shared" ca="1" si="8"/>
        <v>44273.791666666621</v>
      </c>
      <c r="C52" s="27">
        <f t="shared" ca="1" si="8"/>
        <v>44273.833333333285</v>
      </c>
      <c r="D52" s="27">
        <f t="shared" ca="1" si="8"/>
        <v>44273.874999999956</v>
      </c>
      <c r="E52" s="27">
        <f t="shared" ca="1" si="8"/>
        <v>44274.416666666621</v>
      </c>
      <c r="F52" s="27">
        <f t="shared" ca="1" si="8"/>
        <v>44273.749999999956</v>
      </c>
      <c r="G52" s="27">
        <f t="shared" ca="1" si="8"/>
        <v>44274.499999999956</v>
      </c>
      <c r="H52" s="27">
        <f t="shared" ca="1" si="8"/>
        <v>44274.041666666621</v>
      </c>
    </row>
    <row r="53" spans="1:8" x14ac:dyDescent="0.2">
      <c r="A53" s="24">
        <f t="shared" ca="1" si="8"/>
        <v>44274.083333333285</v>
      </c>
      <c r="B53" s="27">
        <f t="shared" ca="1" si="8"/>
        <v>44273.833333333285</v>
      </c>
      <c r="C53" s="27">
        <f t="shared" ca="1" si="8"/>
        <v>44273.874999999949</v>
      </c>
      <c r="D53" s="27">
        <f t="shared" ca="1" si="8"/>
        <v>44273.916666666621</v>
      </c>
      <c r="E53" s="27">
        <f t="shared" ca="1" si="8"/>
        <v>44274.458333333285</v>
      </c>
      <c r="F53" s="27">
        <f t="shared" ca="1" si="8"/>
        <v>44273.791666666621</v>
      </c>
      <c r="G53" s="27">
        <f t="shared" ca="1" si="8"/>
        <v>44274.541666666621</v>
      </c>
      <c r="H53" s="27">
        <f t="shared" ca="1" si="8"/>
        <v>44274.083333333285</v>
      </c>
    </row>
    <row r="54" spans="1:8" x14ac:dyDescent="0.2">
      <c r="A54" s="24">
        <f t="shared" ca="1" si="8"/>
        <v>44274.124999999949</v>
      </c>
      <c r="B54" s="27">
        <f t="shared" ca="1" si="8"/>
        <v>44273.874999999949</v>
      </c>
      <c r="C54" s="27">
        <f t="shared" ca="1" si="8"/>
        <v>44273.916666666613</v>
      </c>
      <c r="D54" s="27">
        <f t="shared" ca="1" si="8"/>
        <v>44273.958333333285</v>
      </c>
      <c r="E54" s="27">
        <f t="shared" ca="1" si="8"/>
        <v>44274.499999999949</v>
      </c>
      <c r="F54" s="27">
        <f t="shared" ca="1" si="8"/>
        <v>44273.833333333285</v>
      </c>
      <c r="G54" s="27">
        <f t="shared" ca="1" si="8"/>
        <v>44274.583333333285</v>
      </c>
      <c r="H54" s="27">
        <f t="shared" ca="1" si="8"/>
        <v>44274.124999999949</v>
      </c>
    </row>
    <row r="55" spans="1:8" x14ac:dyDescent="0.2">
      <c r="A55" s="24">
        <f t="shared" ca="1" si="8"/>
        <v>44274.166666666613</v>
      </c>
      <c r="B55" s="27">
        <f t="shared" ca="1" si="8"/>
        <v>44273.916666666613</v>
      </c>
      <c r="C55" s="27">
        <f t="shared" ca="1" si="8"/>
        <v>44273.958333333278</v>
      </c>
      <c r="D55" s="27">
        <f t="shared" ca="1" si="8"/>
        <v>44273.999999999949</v>
      </c>
      <c r="E55" s="27">
        <f t="shared" ca="1" si="8"/>
        <v>44274.541666666613</v>
      </c>
      <c r="F55" s="27">
        <f t="shared" ca="1" si="8"/>
        <v>44273.874999999949</v>
      </c>
      <c r="G55" s="27">
        <f t="shared" ca="1" si="8"/>
        <v>44274.624999999949</v>
      </c>
      <c r="H55" s="27">
        <f t="shared" ca="1" si="8"/>
        <v>44274.166666666613</v>
      </c>
    </row>
    <row r="56" spans="1:8" x14ac:dyDescent="0.2">
      <c r="A56" s="24">
        <f t="shared" ca="1" si="8"/>
        <v>44274.208333333278</v>
      </c>
      <c r="B56" s="27">
        <f t="shared" ca="1" si="8"/>
        <v>44273.958333333278</v>
      </c>
      <c r="C56" s="27">
        <f t="shared" ca="1" si="8"/>
        <v>44273.999999999942</v>
      </c>
      <c r="D56" s="27">
        <f t="shared" ca="1" si="8"/>
        <v>44274.041666666613</v>
      </c>
      <c r="E56" s="27">
        <f t="shared" ca="1" si="8"/>
        <v>44274.583333333278</v>
      </c>
      <c r="F56" s="27">
        <f t="shared" ca="1" si="8"/>
        <v>44273.916666666613</v>
      </c>
      <c r="G56" s="27">
        <f t="shared" ca="1" si="8"/>
        <v>44274.666666666613</v>
      </c>
      <c r="H56" s="27">
        <f t="shared" ca="1" si="8"/>
        <v>44274.208333333278</v>
      </c>
    </row>
    <row r="57" spans="1:8" x14ac:dyDescent="0.2">
      <c r="A57" s="24">
        <f t="shared" ca="1" si="8"/>
        <v>44274.249999999942</v>
      </c>
      <c r="B57" s="27">
        <f t="shared" ca="1" si="8"/>
        <v>44273.999999999942</v>
      </c>
      <c r="C57" s="27">
        <f t="shared" ca="1" si="8"/>
        <v>44274.041666666606</v>
      </c>
      <c r="D57" s="27">
        <f t="shared" ca="1" si="8"/>
        <v>44274.083333333278</v>
      </c>
      <c r="E57" s="27">
        <f t="shared" ca="1" si="8"/>
        <v>44274.624999999942</v>
      </c>
      <c r="F57" s="27">
        <f t="shared" ca="1" si="8"/>
        <v>44273.958333333278</v>
      </c>
      <c r="G57" s="27">
        <f t="shared" ca="1" si="8"/>
        <v>44274.708333333278</v>
      </c>
      <c r="H57" s="27">
        <f t="shared" ca="1" si="8"/>
        <v>44274.249999999942</v>
      </c>
    </row>
    <row r="58" spans="1:8" x14ac:dyDescent="0.2">
      <c r="A58" s="24">
        <f t="shared" ca="1" si="8"/>
        <v>44274.291666666606</v>
      </c>
      <c r="B58" s="27">
        <f t="shared" ca="1" si="8"/>
        <v>44274.041666666606</v>
      </c>
      <c r="C58" s="27">
        <f t="shared" ca="1" si="8"/>
        <v>44274.08333333327</v>
      </c>
      <c r="D58" s="27">
        <f t="shared" ca="1" si="8"/>
        <v>44274.124999999942</v>
      </c>
      <c r="E58" s="27">
        <f t="shared" ca="1" si="8"/>
        <v>44274.666666666606</v>
      </c>
      <c r="F58" s="27">
        <f t="shared" ca="1" si="8"/>
        <v>44273.999999999942</v>
      </c>
      <c r="G58" s="27">
        <f t="shared" ca="1" si="8"/>
        <v>44274.749999999942</v>
      </c>
      <c r="H58" s="27">
        <f t="shared" ca="1" si="8"/>
        <v>44274.291666666606</v>
      </c>
    </row>
    <row r="59" spans="1:8" x14ac:dyDescent="0.2">
      <c r="A59" s="24">
        <f t="shared" ca="1" si="8"/>
        <v>44274.33333333327</v>
      </c>
      <c r="B59" s="27">
        <f t="shared" ca="1" si="8"/>
        <v>44274.08333333327</v>
      </c>
      <c r="C59" s="27">
        <f t="shared" ca="1" si="8"/>
        <v>44274.124999999935</v>
      </c>
      <c r="D59" s="27">
        <f t="shared" ca="1" si="8"/>
        <v>44274.166666666606</v>
      </c>
      <c r="E59" s="27">
        <f t="shared" ca="1" si="8"/>
        <v>44274.70833333327</v>
      </c>
      <c r="F59" s="27">
        <f t="shared" ca="1" si="8"/>
        <v>44274.041666666606</v>
      </c>
      <c r="G59" s="27">
        <f t="shared" ca="1" si="8"/>
        <v>44274.791666666606</v>
      </c>
      <c r="H59" s="27">
        <f t="shared" ca="1" si="8"/>
        <v>44274.33333333327</v>
      </c>
    </row>
    <row r="60" spans="1:8" x14ac:dyDescent="0.2">
      <c r="A60" s="24">
        <f t="shared" ca="1" si="8"/>
        <v>44274.374999999935</v>
      </c>
      <c r="B60" s="27">
        <f t="shared" ca="1" si="8"/>
        <v>44274.124999999935</v>
      </c>
      <c r="C60" s="27">
        <f t="shared" ca="1" si="8"/>
        <v>44274.166666666599</v>
      </c>
      <c r="D60" s="27">
        <f t="shared" ca="1" si="8"/>
        <v>44274.20833333327</v>
      </c>
      <c r="E60" s="27">
        <f t="shared" ca="1" si="8"/>
        <v>44274.749999999935</v>
      </c>
      <c r="F60" s="27">
        <f t="shared" ca="1" si="8"/>
        <v>44274.08333333327</v>
      </c>
      <c r="G60" s="27">
        <f t="shared" ca="1" si="8"/>
        <v>44274.83333333327</v>
      </c>
      <c r="H60" s="27">
        <f t="shared" ca="1" si="8"/>
        <v>44274.374999999935</v>
      </c>
    </row>
    <row r="61" spans="1:8" x14ac:dyDescent="0.2">
      <c r="A61" s="24">
        <f t="shared" ca="1" si="8"/>
        <v>44274.416666666599</v>
      </c>
      <c r="B61" s="27">
        <f t="shared" ca="1" si="8"/>
        <v>44274.166666666599</v>
      </c>
      <c r="C61" s="27">
        <f t="shared" ca="1" si="8"/>
        <v>44274.208333333263</v>
      </c>
      <c r="D61" s="27">
        <f t="shared" ca="1" si="8"/>
        <v>44274.249999999935</v>
      </c>
      <c r="E61" s="27">
        <f t="shared" ca="1" si="8"/>
        <v>44274.791666666599</v>
      </c>
      <c r="F61" s="27">
        <f t="shared" ca="1" si="8"/>
        <v>44274.124999999935</v>
      </c>
      <c r="G61" s="27">
        <f t="shared" ca="1" si="8"/>
        <v>44274.874999999935</v>
      </c>
      <c r="H61" s="27">
        <f t="shared" ca="1" si="8"/>
        <v>44274.416666666599</v>
      </c>
    </row>
    <row r="62" spans="1:8" x14ac:dyDescent="0.2">
      <c r="A62" s="24">
        <f t="shared" ca="1" si="8"/>
        <v>44274.458333333263</v>
      </c>
      <c r="B62" s="27">
        <f t="shared" ca="1" si="8"/>
        <v>44274.208333333263</v>
      </c>
      <c r="C62" s="27">
        <f t="shared" ca="1" si="8"/>
        <v>44274.249999999927</v>
      </c>
      <c r="D62" s="27">
        <f t="shared" ca="1" si="8"/>
        <v>44274.291666666599</v>
      </c>
      <c r="E62" s="27">
        <f t="shared" ca="1" si="8"/>
        <v>44274.833333333263</v>
      </c>
      <c r="F62" s="27">
        <f t="shared" ca="1" si="8"/>
        <v>44274.166666666599</v>
      </c>
      <c r="G62" s="27">
        <f t="shared" ca="1" si="8"/>
        <v>44274.916666666599</v>
      </c>
      <c r="H62" s="27">
        <f t="shared" ca="1" si="8"/>
        <v>44274.458333333263</v>
      </c>
    </row>
    <row r="63" spans="1:8" x14ac:dyDescent="0.2">
      <c r="A63" s="24">
        <f t="shared" ca="1" si="8"/>
        <v>44274.499999999927</v>
      </c>
      <c r="B63" s="27">
        <f t="shared" ca="1" si="8"/>
        <v>44274.249999999927</v>
      </c>
      <c r="C63" s="27">
        <f t="shared" ca="1" si="8"/>
        <v>44274.291666666591</v>
      </c>
      <c r="D63" s="27">
        <f t="shared" ca="1" si="8"/>
        <v>44274.333333333263</v>
      </c>
      <c r="E63" s="27">
        <f t="shared" ca="1" si="8"/>
        <v>44274.874999999927</v>
      </c>
      <c r="F63" s="27">
        <f t="shared" ca="1" si="8"/>
        <v>44274.208333333263</v>
      </c>
      <c r="G63" s="27">
        <f t="shared" ca="1" si="8"/>
        <v>44274.958333333263</v>
      </c>
      <c r="H63" s="27">
        <f t="shared" ca="1" si="8"/>
        <v>44274.499999999927</v>
      </c>
    </row>
    <row r="64" spans="1:8" x14ac:dyDescent="0.2">
      <c r="A64" s="24">
        <f t="shared" ca="1" si="8"/>
        <v>44274.541666666591</v>
      </c>
      <c r="B64" s="27">
        <f t="shared" ca="1" si="8"/>
        <v>44274.291666666591</v>
      </c>
      <c r="C64" s="27">
        <f t="shared" ca="1" si="8"/>
        <v>44274.333333333256</v>
      </c>
      <c r="D64" s="27">
        <f t="shared" ca="1" si="8"/>
        <v>44274.374999999927</v>
      </c>
      <c r="E64" s="27">
        <f t="shared" ca="1" si="8"/>
        <v>44274.916666666591</v>
      </c>
      <c r="F64" s="27">
        <f t="shared" ca="1" si="8"/>
        <v>44274.249999999927</v>
      </c>
      <c r="G64" s="27">
        <f t="shared" ca="1" si="8"/>
        <v>44274.999999999927</v>
      </c>
      <c r="H64" s="27">
        <f t="shared" ca="1" si="8"/>
        <v>44274.541666666591</v>
      </c>
    </row>
    <row r="65" spans="1:8" x14ac:dyDescent="0.2">
      <c r="A65" s="24">
        <f t="shared" ca="1" si="8"/>
        <v>44274.583333333256</v>
      </c>
      <c r="B65" s="27">
        <f t="shared" ca="1" si="8"/>
        <v>44274.333333333256</v>
      </c>
      <c r="C65" s="27">
        <f t="shared" ca="1" si="8"/>
        <v>44274.37499999992</v>
      </c>
      <c r="D65" s="27">
        <f t="shared" ca="1" si="8"/>
        <v>44274.416666666591</v>
      </c>
      <c r="E65" s="27">
        <f t="shared" ca="1" si="8"/>
        <v>44274.958333333256</v>
      </c>
      <c r="F65" s="27">
        <f t="shared" ca="1" si="8"/>
        <v>44274.291666666591</v>
      </c>
      <c r="G65" s="27">
        <f t="shared" ca="1" si="8"/>
        <v>44275.041666666591</v>
      </c>
      <c r="H65" s="27">
        <f t="shared" ca="1" si="8"/>
        <v>44274.583333333256</v>
      </c>
    </row>
    <row r="66" spans="1:8" x14ac:dyDescent="0.2">
      <c r="A66" s="24">
        <f t="shared" ca="1" si="8"/>
        <v>44274.62499999992</v>
      </c>
      <c r="B66" s="27">
        <f t="shared" ca="1" si="8"/>
        <v>44274.37499999992</v>
      </c>
      <c r="C66" s="27">
        <f t="shared" ca="1" si="8"/>
        <v>44274.416666666584</v>
      </c>
      <c r="D66" s="27">
        <f t="shared" ca="1" si="8"/>
        <v>44274.458333333256</v>
      </c>
      <c r="E66" s="27">
        <f t="shared" ca="1" si="8"/>
        <v>44274.99999999992</v>
      </c>
      <c r="F66" s="27">
        <f t="shared" ca="1" si="8"/>
        <v>44274.333333333256</v>
      </c>
      <c r="G66" s="27">
        <f t="shared" ca="1" si="8"/>
        <v>44275.083333333256</v>
      </c>
      <c r="H66" s="27">
        <f t="shared" ca="1" si="8"/>
        <v>44274.62499999992</v>
      </c>
    </row>
    <row r="67" spans="1:8" x14ac:dyDescent="0.2">
      <c r="A67" s="24">
        <f t="shared" ca="1" si="8"/>
        <v>44274.666666666584</v>
      </c>
      <c r="B67" s="27">
        <f t="shared" ca="1" si="8"/>
        <v>44274.416666666584</v>
      </c>
      <c r="C67" s="27">
        <f t="shared" ca="1" si="8"/>
        <v>44274.458333333248</v>
      </c>
      <c r="D67" s="27">
        <f t="shared" ca="1" si="8"/>
        <v>44274.49999999992</v>
      </c>
      <c r="E67" s="27">
        <f t="shared" ca="1" si="8"/>
        <v>44275.041666666584</v>
      </c>
      <c r="F67" s="27">
        <f t="shared" ca="1" si="8"/>
        <v>44274.37499999992</v>
      </c>
      <c r="G67" s="27">
        <f t="shared" ca="1" si="8"/>
        <v>44275.12499999992</v>
      </c>
      <c r="H67" s="27">
        <f t="shared" ca="1" si="8"/>
        <v>44274.666666666584</v>
      </c>
    </row>
    <row r="68" spans="1:8" x14ac:dyDescent="0.2">
      <c r="A68" s="24">
        <f t="shared" ref="A68:H68" ca="1" si="9">A67+1/24</f>
        <v>44274.708333333248</v>
      </c>
      <c r="B68" s="27">
        <f t="shared" ca="1" si="9"/>
        <v>44274.458333333248</v>
      </c>
      <c r="C68" s="27">
        <f t="shared" ca="1" si="9"/>
        <v>44274.499999999913</v>
      </c>
      <c r="D68" s="27">
        <f t="shared" ca="1" si="9"/>
        <v>44274.541666666584</v>
      </c>
      <c r="E68" s="27">
        <f t="shared" ca="1" si="9"/>
        <v>44275.083333333248</v>
      </c>
      <c r="F68" s="27">
        <f t="shared" ca="1" si="9"/>
        <v>44274.416666666584</v>
      </c>
      <c r="G68" s="27">
        <f t="shared" ca="1" si="9"/>
        <v>44275.166666666584</v>
      </c>
      <c r="H68" s="27">
        <f t="shared" ca="1" si="9"/>
        <v>44274.708333333248</v>
      </c>
    </row>
    <row r="69" spans="1:8" x14ac:dyDescent="0.2">
      <c r="A69" s="24">
        <f t="shared" ref="A69:H69" ca="1" si="10">A68+1/24</f>
        <v>44274.749999999913</v>
      </c>
      <c r="B69" s="27">
        <f t="shared" ca="1" si="10"/>
        <v>44274.499999999913</v>
      </c>
      <c r="C69" s="27">
        <f t="shared" ca="1" si="10"/>
        <v>44274.541666666577</v>
      </c>
      <c r="D69" s="27">
        <f t="shared" ca="1" si="10"/>
        <v>44274.583333333248</v>
      </c>
      <c r="E69" s="27">
        <f t="shared" ca="1" si="10"/>
        <v>44275.124999999913</v>
      </c>
      <c r="F69" s="27">
        <f t="shared" ca="1" si="10"/>
        <v>44274.458333333248</v>
      </c>
      <c r="G69" s="27">
        <f t="shared" ca="1" si="10"/>
        <v>44275.208333333248</v>
      </c>
      <c r="H69" s="27">
        <f t="shared" ca="1" si="10"/>
        <v>44274.749999999913</v>
      </c>
    </row>
    <row r="70" spans="1:8" x14ac:dyDescent="0.2">
      <c r="A70" s="24">
        <f t="shared" ref="A70:H70" ca="1" si="11">A69+1/24</f>
        <v>44274.791666666577</v>
      </c>
      <c r="B70" s="27">
        <f t="shared" ca="1" si="11"/>
        <v>44274.541666666577</v>
      </c>
      <c r="C70" s="27">
        <f t="shared" ca="1" si="11"/>
        <v>44274.583333333241</v>
      </c>
      <c r="D70" s="27">
        <f t="shared" ca="1" si="11"/>
        <v>44274.624999999913</v>
      </c>
      <c r="E70" s="27">
        <f t="shared" ca="1" si="11"/>
        <v>44275.166666666577</v>
      </c>
      <c r="F70" s="27">
        <f t="shared" ca="1" si="11"/>
        <v>44274.499999999913</v>
      </c>
      <c r="G70" s="27">
        <f t="shared" ca="1" si="11"/>
        <v>44275.249999999913</v>
      </c>
      <c r="H70" s="27">
        <f t="shared" ca="1" si="11"/>
        <v>44274.791666666577</v>
      </c>
    </row>
    <row r="71" spans="1:8" x14ac:dyDescent="0.2">
      <c r="A71" s="24">
        <f t="shared" ref="A71:H71" ca="1" si="12">A70+1/24</f>
        <v>44274.833333333241</v>
      </c>
      <c r="B71" s="27">
        <f t="shared" ca="1" si="12"/>
        <v>44274.583333333241</v>
      </c>
      <c r="C71" s="27">
        <f t="shared" ca="1" si="12"/>
        <v>44274.624999999905</v>
      </c>
      <c r="D71" s="27">
        <f t="shared" ca="1" si="12"/>
        <v>44274.666666666577</v>
      </c>
      <c r="E71" s="27">
        <f t="shared" ca="1" si="12"/>
        <v>44275.208333333241</v>
      </c>
      <c r="F71" s="27">
        <f t="shared" ca="1" si="12"/>
        <v>44274.541666666577</v>
      </c>
      <c r="G71" s="27">
        <f t="shared" ca="1" si="12"/>
        <v>44275.291666666577</v>
      </c>
      <c r="H71" s="27">
        <f t="shared" ca="1" si="12"/>
        <v>44274.833333333241</v>
      </c>
    </row>
    <row r="72" spans="1:8" x14ac:dyDescent="0.2">
      <c r="A72" s="24">
        <f t="shared" ref="A72:H72" ca="1" si="13">A71+1/24</f>
        <v>44274.874999999905</v>
      </c>
      <c r="B72" s="27">
        <f t="shared" ca="1" si="13"/>
        <v>44274.624999999905</v>
      </c>
      <c r="C72" s="27">
        <f t="shared" ca="1" si="13"/>
        <v>44274.66666666657</v>
      </c>
      <c r="D72" s="27">
        <f t="shared" ca="1" si="13"/>
        <v>44274.708333333241</v>
      </c>
      <c r="E72" s="27">
        <f t="shared" ca="1" si="13"/>
        <v>44275.249999999905</v>
      </c>
      <c r="F72" s="27">
        <f t="shared" ca="1" si="13"/>
        <v>44274.583333333241</v>
      </c>
      <c r="G72" s="27">
        <f t="shared" ca="1" si="13"/>
        <v>44275.333333333241</v>
      </c>
      <c r="H72" s="27">
        <f t="shared" ca="1" si="13"/>
        <v>44274.874999999905</v>
      </c>
    </row>
  </sheetData>
  <conditionalFormatting sqref="A34:A72">
    <cfRule type="expression" dxfId="3" priority="12">
      <formula>AND(MROUND(A34,15/1440)&gt;=MROUND($B$8,15/1440),MROUND(A34,15/1440)&lt;MROUND($E$8,15/1440))</formula>
    </cfRule>
  </conditionalFormatting>
  <conditionalFormatting sqref="B34:H72">
    <cfRule type="expression" dxfId="2" priority="16">
      <formula>AND(MROUND(B34,15/1440)&gt;=MROUND(B$23,15/1440),MROUND(B34,15/1440)&lt;MROUND(B$24,15/1440))</formula>
    </cfRule>
    <cfRule type="expression" dxfId="1" priority="17" stopIfTrue="1">
      <formula>AND(MOD(B34,1)&gt;=B$26,MOD(B34,1)&lt;B$27)</formula>
    </cfRule>
    <cfRule type="expression" dxfId="0" priority="18" stopIfTrue="1">
      <formula>AND(MOD(B34,1)&gt;=B$26-$K$26/24,MOD(B34,1)&lt;B$27+$K$27/24)</formula>
    </cfRule>
  </conditionalFormatting>
  <hyperlinks>
    <hyperlink ref="J11" r:id="rId1" display="Lookup" xr:uid="{00000000-0004-0000-0000-000000000000}"/>
    <hyperlink ref="A2" r:id="rId2" xr:uid="{00000000-0004-0000-0000-000001000000}"/>
  </hyperlinks>
  <pageMargins left="0.35" right="0.35" top="0.35" bottom="0.35" header="0.3" footer="0.3"/>
  <pageSetup scale="71" orientation="portrait" r:id="rId3"/>
  <drawing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'DST Rules'!$D$10:$D$21</xm:f>
          </x14:formula1>
          <xm:sqref>B12:H12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showGridLines="0" workbookViewId="0">
      <selection activeCell="A5" sqref="A5"/>
    </sheetView>
  </sheetViews>
  <sheetFormatPr defaultRowHeight="14.25" x14ac:dyDescent="0.2"/>
  <cols>
    <col min="1" max="1" width="31.75" customWidth="1"/>
    <col min="2" max="3" width="13.25" customWidth="1"/>
    <col min="4" max="4" width="9.375" customWidth="1"/>
    <col min="5" max="5" width="9.625" style="1" customWidth="1"/>
  </cols>
  <sheetData>
    <row r="1" spans="1:5" ht="25.5" customHeight="1" x14ac:dyDescent="0.2">
      <c r="A1" s="2" t="s">
        <v>45</v>
      </c>
      <c r="B1" s="3"/>
      <c r="C1" s="3"/>
      <c r="D1" s="3"/>
      <c r="E1" s="4" t="s">
        <v>29</v>
      </c>
    </row>
    <row r="2" spans="1:5" x14ac:dyDescent="0.2">
      <c r="A2" s="5" t="s">
        <v>51</v>
      </c>
      <c r="B2" s="5"/>
      <c r="C2" s="5"/>
      <c r="D2" s="5"/>
      <c r="E2" s="6"/>
    </row>
    <row r="3" spans="1:5" x14ac:dyDescent="0.2">
      <c r="A3" s="5" t="s">
        <v>103</v>
      </c>
      <c r="B3" s="5"/>
      <c r="C3" s="5"/>
      <c r="D3" s="5"/>
      <c r="E3" s="6"/>
    </row>
    <row r="4" spans="1:5" x14ac:dyDescent="0.2">
      <c r="A4" s="5" t="s">
        <v>52</v>
      </c>
      <c r="B4" s="5"/>
      <c r="C4" s="5"/>
      <c r="D4" s="5"/>
      <c r="E4" s="6"/>
    </row>
    <row r="5" spans="1:5" x14ac:dyDescent="0.2">
      <c r="A5" s="78" t="s">
        <v>104</v>
      </c>
      <c r="B5" s="5"/>
      <c r="C5" s="5"/>
      <c r="D5" s="5"/>
      <c r="E5" s="6"/>
    </row>
    <row r="6" spans="1:5" x14ac:dyDescent="0.2">
      <c r="A6" s="7"/>
      <c r="B6" s="7"/>
      <c r="C6" s="7"/>
      <c r="D6" s="7"/>
      <c r="E6" s="8"/>
    </row>
    <row r="7" spans="1:5" x14ac:dyDescent="0.2">
      <c r="C7" s="7"/>
      <c r="D7" s="9" t="s">
        <v>9</v>
      </c>
      <c r="E7" s="10">
        <f ca="1">YEAR(Planner!B5)</f>
        <v>2021</v>
      </c>
    </row>
    <row r="8" spans="1:5" x14ac:dyDescent="0.2">
      <c r="A8" s="7"/>
      <c r="B8" s="7"/>
      <c r="C8" s="7"/>
      <c r="D8" s="7"/>
      <c r="E8" s="8"/>
    </row>
    <row r="9" spans="1:5" x14ac:dyDescent="0.2">
      <c r="A9" s="11" t="s">
        <v>33</v>
      </c>
      <c r="B9" s="12" t="s">
        <v>31</v>
      </c>
      <c r="C9" s="12" t="s">
        <v>32</v>
      </c>
      <c r="D9" s="11" t="s">
        <v>46</v>
      </c>
      <c r="E9" s="12"/>
    </row>
    <row r="10" spans="1:5" x14ac:dyDescent="0.2">
      <c r="A10" s="7" t="s">
        <v>30</v>
      </c>
      <c r="B10" s="15" t="s">
        <v>50</v>
      </c>
      <c r="C10" s="15" t="s">
        <v>50</v>
      </c>
      <c r="D10" s="20" t="s">
        <v>30</v>
      </c>
      <c r="E10" s="21"/>
    </row>
    <row r="11" spans="1:5" x14ac:dyDescent="0.2">
      <c r="A11" s="17" t="s">
        <v>34</v>
      </c>
      <c r="B11" s="18">
        <f ca="1">E23</f>
        <v>44269</v>
      </c>
      <c r="C11" s="18">
        <f ca="1">E33</f>
        <v>44507</v>
      </c>
      <c r="D11" s="20" t="s">
        <v>47</v>
      </c>
      <c r="E11" s="21"/>
    </row>
    <row r="12" spans="1:5" x14ac:dyDescent="0.2">
      <c r="A12" s="17" t="s">
        <v>35</v>
      </c>
      <c r="B12" s="18">
        <f ca="1">E24</f>
        <v>44283</v>
      </c>
      <c r="C12" s="18">
        <f ca="1">E35</f>
        <v>44500</v>
      </c>
      <c r="D12" s="20" t="s">
        <v>48</v>
      </c>
      <c r="E12" s="21"/>
    </row>
    <row r="13" spans="1:5" x14ac:dyDescent="0.2">
      <c r="A13" s="17" t="s">
        <v>40</v>
      </c>
      <c r="B13" s="18">
        <f ca="1">E37</f>
        <v>44281</v>
      </c>
      <c r="C13" s="18">
        <f ca="1">E35</f>
        <v>44500</v>
      </c>
      <c r="D13" s="20" t="s">
        <v>6</v>
      </c>
      <c r="E13" s="21"/>
    </row>
    <row r="14" spans="1:5" x14ac:dyDescent="0.2">
      <c r="A14" s="17" t="s">
        <v>41</v>
      </c>
      <c r="B14" s="18">
        <f ca="1">E26</f>
        <v>44290</v>
      </c>
      <c r="C14" s="18">
        <f ca="1">E35</f>
        <v>44500</v>
      </c>
      <c r="D14" s="20" t="s">
        <v>7</v>
      </c>
      <c r="E14" s="21"/>
    </row>
    <row r="15" spans="1:5" x14ac:dyDescent="0.2">
      <c r="A15" s="17" t="s">
        <v>42</v>
      </c>
      <c r="B15" s="18">
        <f ca="1">E25</f>
        <v>44282</v>
      </c>
      <c r="C15" s="18">
        <f ca="1">E36</f>
        <v>44464</v>
      </c>
      <c r="D15" s="20" t="s">
        <v>8</v>
      </c>
      <c r="E15" s="21"/>
    </row>
    <row r="16" spans="1:5" x14ac:dyDescent="0.2">
      <c r="A16" s="17" t="s">
        <v>43</v>
      </c>
      <c r="B16" s="18">
        <f ca="1">E34</f>
        <v>44465</v>
      </c>
      <c r="C16" s="18">
        <f ca="1">E26</f>
        <v>44290</v>
      </c>
      <c r="D16" s="20" t="s">
        <v>49</v>
      </c>
      <c r="E16" s="21"/>
    </row>
    <row r="17" spans="1:6" x14ac:dyDescent="0.2">
      <c r="A17" s="17" t="s">
        <v>36</v>
      </c>
      <c r="B17" s="18">
        <f ca="1">E30</f>
        <v>44472</v>
      </c>
      <c r="C17" s="18">
        <f ca="1">E26</f>
        <v>44290</v>
      </c>
      <c r="D17" s="20" t="s">
        <v>2</v>
      </c>
      <c r="E17" s="21"/>
    </row>
    <row r="18" spans="1:6" x14ac:dyDescent="0.2">
      <c r="A18" s="17" t="s">
        <v>37</v>
      </c>
      <c r="B18" s="18">
        <f ca="1">E31</f>
        <v>44486</v>
      </c>
      <c r="C18" s="18">
        <f ca="1">E27</f>
        <v>44248</v>
      </c>
      <c r="D18" s="20" t="s">
        <v>3</v>
      </c>
      <c r="E18" s="21"/>
    </row>
    <row r="19" spans="1:6" x14ac:dyDescent="0.2">
      <c r="A19" s="17" t="s">
        <v>38</v>
      </c>
      <c r="B19" s="18">
        <f ca="1">E32</f>
        <v>44416</v>
      </c>
      <c r="C19" s="18">
        <f ca="1">E28</f>
        <v>44325</v>
      </c>
      <c r="D19" s="20" t="s">
        <v>4</v>
      </c>
      <c r="E19" s="21"/>
    </row>
    <row r="20" spans="1:6" x14ac:dyDescent="0.2">
      <c r="A20" s="17" t="s">
        <v>39</v>
      </c>
      <c r="B20" s="18">
        <f ca="1">E33</f>
        <v>44507</v>
      </c>
      <c r="C20" s="18">
        <f ca="1">E29</f>
        <v>44213</v>
      </c>
      <c r="D20" s="20" t="s">
        <v>5</v>
      </c>
      <c r="E20" s="21"/>
    </row>
    <row r="22" spans="1:6" x14ac:dyDescent="0.2">
      <c r="A22" s="11" t="s">
        <v>44</v>
      </c>
      <c r="B22" s="12" t="s">
        <v>10</v>
      </c>
      <c r="C22" s="12" t="s">
        <v>11</v>
      </c>
      <c r="D22" s="13" t="s">
        <v>12</v>
      </c>
      <c r="E22" s="14" t="s">
        <v>13</v>
      </c>
    </row>
    <row r="23" spans="1:6" x14ac:dyDescent="0.2">
      <c r="A23" s="7" t="s">
        <v>15</v>
      </c>
      <c r="B23" s="15">
        <v>3</v>
      </c>
      <c r="C23" s="15">
        <v>2</v>
      </c>
      <c r="D23" s="15">
        <v>1</v>
      </c>
      <c r="E23" s="19">
        <f t="shared" ref="E23:E24" ca="1" si="0">IF(OR(OR(B23="",C23=""),D23=""),"",(DATE($E$7,B23,1)+(C23-1)*7)+D23-WEEKDAY(DATE($E$7,B23,1))+IF(D23&lt;WEEKDAY(DATE($E$7,B23,1)),7,0))</f>
        <v>44269</v>
      </c>
      <c r="F23" s="16"/>
    </row>
    <row r="24" spans="1:6" x14ac:dyDescent="0.2">
      <c r="A24" s="7" t="s">
        <v>14</v>
      </c>
      <c r="B24" s="15">
        <v>4</v>
      </c>
      <c r="C24" s="15">
        <v>0</v>
      </c>
      <c r="D24" s="15">
        <v>1</v>
      </c>
      <c r="E24" s="19">
        <f t="shared" ca="1" si="0"/>
        <v>44283</v>
      </c>
      <c r="F24" s="16"/>
    </row>
    <row r="25" spans="1:6" x14ac:dyDescent="0.2">
      <c r="A25" s="7" t="s">
        <v>16</v>
      </c>
      <c r="B25" s="15">
        <v>4</v>
      </c>
      <c r="C25" s="15">
        <v>0</v>
      </c>
      <c r="D25" s="15">
        <v>7</v>
      </c>
      <c r="E25" s="19">
        <f t="shared" ref="E25" ca="1" si="1">IF(OR(OR(B25="",C25=""),D25=""),"",(DATE($E$7,B25,1)+(C25-1)*7)+D25-WEEKDAY(DATE($E$7,B25,1))+IF(D25&lt;WEEKDAY(DATE($E$7,B25,1)),7,0))</f>
        <v>44282</v>
      </c>
    </row>
    <row r="26" spans="1:6" x14ac:dyDescent="0.2">
      <c r="A26" s="7" t="s">
        <v>17</v>
      </c>
      <c r="B26" s="15">
        <v>4</v>
      </c>
      <c r="C26" s="15">
        <v>1</v>
      </c>
      <c r="D26" s="15">
        <v>1</v>
      </c>
      <c r="E26" s="19">
        <f t="shared" ref="E26" ca="1" si="2">IF(OR(OR(B26="",C26=""),D26=""),"",(DATE($E$7,B26,1)+(C26-1)*7)+D26-WEEKDAY(DATE($E$7,B26,1))+IF(D26&lt;WEEKDAY(DATE($E$7,B26,1)),7,0))</f>
        <v>44290</v>
      </c>
    </row>
    <row r="27" spans="1:6" x14ac:dyDescent="0.2">
      <c r="A27" s="7" t="s">
        <v>18</v>
      </c>
      <c r="B27" s="15">
        <v>2</v>
      </c>
      <c r="C27" s="15">
        <v>3</v>
      </c>
      <c r="D27" s="15">
        <v>1</v>
      </c>
      <c r="E27" s="19">
        <f t="shared" ref="E27" ca="1" si="3">IF(OR(OR(B27="",C27=""),D27=""),"",(DATE($E$7,B27,1)+(C27-1)*7)+D27-WEEKDAY(DATE($E$7,B27,1))+IF(D27&lt;WEEKDAY(DATE($E$7,B27,1)),7,0))</f>
        <v>44248</v>
      </c>
    </row>
    <row r="28" spans="1:6" x14ac:dyDescent="0.2">
      <c r="A28" s="7" t="s">
        <v>19</v>
      </c>
      <c r="B28" s="15">
        <v>5</v>
      </c>
      <c r="C28" s="15">
        <v>2</v>
      </c>
      <c r="D28" s="15">
        <v>1</v>
      </c>
      <c r="E28" s="19">
        <f t="shared" ref="E28" ca="1" si="4">IF(OR(OR(B28="",C28=""),D28=""),"",(DATE($E$7,B28,1)+(C28-1)*7)+D28-WEEKDAY(DATE($E$7,B28,1))+IF(D28&lt;WEEKDAY(DATE($E$7,B28,1)),7,0))</f>
        <v>44325</v>
      </c>
    </row>
    <row r="29" spans="1:6" x14ac:dyDescent="0.2">
      <c r="A29" s="7" t="s">
        <v>21</v>
      </c>
      <c r="B29" s="15">
        <v>1</v>
      </c>
      <c r="C29" s="15">
        <v>3</v>
      </c>
      <c r="D29" s="15">
        <v>1</v>
      </c>
      <c r="E29" s="19">
        <f t="shared" ref="E29:E36" ca="1" si="5">IF(OR(OR(B29="",C29=""),D29=""),"",(DATE($E$7,B29,1)+(C29-1)*7)+D29-WEEKDAY(DATE($E$7,B29,1))+IF(D29&lt;WEEKDAY(DATE($E$7,B29,1)),7,0))</f>
        <v>44213</v>
      </c>
    </row>
    <row r="30" spans="1:6" x14ac:dyDescent="0.2">
      <c r="A30" s="7" t="s">
        <v>22</v>
      </c>
      <c r="B30" s="15">
        <v>10</v>
      </c>
      <c r="C30" s="15">
        <v>1</v>
      </c>
      <c r="D30" s="15">
        <v>1</v>
      </c>
      <c r="E30" s="19">
        <f t="shared" ca="1" si="5"/>
        <v>44472</v>
      </c>
    </row>
    <row r="31" spans="1:6" x14ac:dyDescent="0.2">
      <c r="A31" s="7" t="s">
        <v>23</v>
      </c>
      <c r="B31" s="15">
        <v>10</v>
      </c>
      <c r="C31" s="15">
        <v>3</v>
      </c>
      <c r="D31" s="15">
        <v>1</v>
      </c>
      <c r="E31" s="19">
        <f t="shared" ca="1" si="5"/>
        <v>44486</v>
      </c>
    </row>
    <row r="32" spans="1:6" x14ac:dyDescent="0.2">
      <c r="A32" s="7" t="s">
        <v>24</v>
      </c>
      <c r="B32" s="15">
        <v>8</v>
      </c>
      <c r="C32" s="15">
        <v>2</v>
      </c>
      <c r="D32" s="15">
        <v>1</v>
      </c>
      <c r="E32" s="19">
        <f t="shared" ca="1" si="5"/>
        <v>44416</v>
      </c>
    </row>
    <row r="33" spans="1:5" x14ac:dyDescent="0.2">
      <c r="A33" s="7" t="s">
        <v>25</v>
      </c>
      <c r="B33" s="15">
        <v>11</v>
      </c>
      <c r="C33" s="15">
        <v>1</v>
      </c>
      <c r="D33" s="15">
        <v>1</v>
      </c>
      <c r="E33" s="19">
        <f t="shared" ca="1" si="5"/>
        <v>44507</v>
      </c>
    </row>
    <row r="34" spans="1:5" x14ac:dyDescent="0.2">
      <c r="A34" s="7" t="s">
        <v>26</v>
      </c>
      <c r="B34" s="15">
        <v>10</v>
      </c>
      <c r="C34" s="15">
        <v>0</v>
      </c>
      <c r="D34" s="15">
        <v>1</v>
      </c>
      <c r="E34" s="19">
        <f t="shared" ca="1" si="5"/>
        <v>44465</v>
      </c>
    </row>
    <row r="35" spans="1:5" x14ac:dyDescent="0.2">
      <c r="A35" s="7" t="s">
        <v>27</v>
      </c>
      <c r="B35" s="15">
        <v>11</v>
      </c>
      <c r="C35" s="15">
        <v>0</v>
      </c>
      <c r="D35" s="15">
        <v>1</v>
      </c>
      <c r="E35" s="19">
        <f t="shared" ca="1" si="5"/>
        <v>44500</v>
      </c>
    </row>
    <row r="36" spans="1:5" x14ac:dyDescent="0.2">
      <c r="A36" s="7" t="s">
        <v>28</v>
      </c>
      <c r="B36" s="15">
        <v>10</v>
      </c>
      <c r="C36" s="15">
        <v>0</v>
      </c>
      <c r="D36" s="15">
        <v>7</v>
      </c>
      <c r="E36" s="19">
        <f t="shared" ca="1" si="5"/>
        <v>44464</v>
      </c>
    </row>
    <row r="37" spans="1:5" x14ac:dyDescent="0.2">
      <c r="A37" s="7" t="s">
        <v>20</v>
      </c>
      <c r="B37" s="15">
        <v>4</v>
      </c>
      <c r="C37" s="15">
        <v>0</v>
      </c>
      <c r="D37" s="15">
        <v>1</v>
      </c>
      <c r="E37" s="22">
        <f ca="1">IF(OR(OR(B37="",C37=""),D37=""),"",(DATE($E$7,B37,1)+(C37-1)*7)+D37-WEEKDAY(DATE($E$7,B37,1))+IF(D37&lt;WEEKDAY(DATE($E$7,B37,1)),7,0))-2</f>
        <v>44281</v>
      </c>
    </row>
  </sheetData>
  <hyperlinks>
    <hyperlink ref="A5" r:id="rId1" xr:uid="{00000000-0004-0000-0100-000000000000}"/>
  </hyperlinks>
  <pageMargins left="0.7" right="0.7" top="0.75" bottom="0.75" header="0.3" footer="0.3"/>
  <ignoredErrors>
    <ignoredError sqref="B13 C1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0"/>
  <sheetViews>
    <sheetView showGridLines="0" workbookViewId="0"/>
  </sheetViews>
  <sheetFormatPr defaultRowHeight="14.25" x14ac:dyDescent="0.2"/>
  <cols>
    <col min="1" max="1" width="9" customWidth="1"/>
    <col min="3" max="4" width="9.75" customWidth="1"/>
    <col min="6" max="6" width="11" customWidth="1"/>
  </cols>
  <sheetData>
    <row r="1" spans="1:9" ht="24.75" customHeight="1" x14ac:dyDescent="0.2">
      <c r="A1" s="25" t="s">
        <v>102</v>
      </c>
      <c r="B1" s="26"/>
      <c r="C1" s="26"/>
      <c r="D1" s="26"/>
      <c r="E1" s="26"/>
      <c r="F1" s="26"/>
      <c r="G1" s="26"/>
      <c r="H1" s="26"/>
      <c r="I1" s="26"/>
    </row>
    <row r="2" spans="1:9" x14ac:dyDescent="0.2">
      <c r="A2" s="84" t="s">
        <v>122</v>
      </c>
      <c r="B2" s="41"/>
      <c r="C2" s="41"/>
      <c r="D2" s="41"/>
      <c r="E2" s="41"/>
      <c r="F2" s="41"/>
      <c r="G2" s="41"/>
      <c r="H2" s="41"/>
      <c r="I2" s="63" t="s">
        <v>29</v>
      </c>
    </row>
    <row r="4" spans="1:9" x14ac:dyDescent="0.2">
      <c r="B4" s="55" t="s">
        <v>82</v>
      </c>
    </row>
    <row r="5" spans="1:9" x14ac:dyDescent="0.2">
      <c r="A5" t="s">
        <v>79</v>
      </c>
      <c r="B5" s="54">
        <v>0.6</v>
      </c>
      <c r="D5" s="87" t="s">
        <v>98</v>
      </c>
    </row>
    <row r="6" spans="1:9" x14ac:dyDescent="0.2">
      <c r="A6" t="s">
        <v>78</v>
      </c>
      <c r="B6" s="54">
        <v>0.85</v>
      </c>
      <c r="D6" s="87" t="s">
        <v>101</v>
      </c>
    </row>
    <row r="7" spans="1:9" x14ac:dyDescent="0.2">
      <c r="A7" t="s">
        <v>77</v>
      </c>
      <c r="B7" s="54">
        <v>0.95</v>
      </c>
    </row>
    <row r="8" spans="1:9" x14ac:dyDescent="0.2">
      <c r="A8" t="s">
        <v>80</v>
      </c>
      <c r="B8" s="54">
        <v>0.96</v>
      </c>
    </row>
    <row r="9" spans="1:9" x14ac:dyDescent="0.2">
      <c r="A9" t="s">
        <v>81</v>
      </c>
      <c r="B9" s="54">
        <v>1.1499999999999999</v>
      </c>
    </row>
    <row r="11" spans="1:9" ht="15" x14ac:dyDescent="0.25">
      <c r="A11" s="56" t="s">
        <v>95</v>
      </c>
      <c r="F11" s="66"/>
    </row>
    <row r="12" spans="1:9" s="41" customFormat="1" x14ac:dyDescent="0.2">
      <c r="C12" s="67">
        <f ca="1">NOW()-TODAY()</f>
        <v>0.87771064815024147</v>
      </c>
      <c r="D12" s="68" t="s">
        <v>96</v>
      </c>
      <c r="F12" s="66"/>
    </row>
    <row r="13" spans="1:9" s="41" customFormat="1" x14ac:dyDescent="0.2"/>
    <row r="14" spans="1:9" s="41" customFormat="1" x14ac:dyDescent="0.2"/>
    <row r="15" spans="1:9" s="41" customFormat="1" x14ac:dyDescent="0.2"/>
    <row r="16" spans="1:9" s="41" customFormat="1" x14ac:dyDescent="0.2"/>
    <row r="17" spans="1:4" s="41" customFormat="1" x14ac:dyDescent="0.2"/>
    <row r="18" spans="1:4" s="41" customFormat="1" x14ac:dyDescent="0.2"/>
    <row r="19" spans="1:4" s="41" customFormat="1" x14ac:dyDescent="0.2"/>
    <row r="20" spans="1:4" s="41" customFormat="1" x14ac:dyDescent="0.2"/>
    <row r="21" spans="1:4" s="41" customFormat="1" x14ac:dyDescent="0.2"/>
    <row r="22" spans="1:4" s="41" customFormat="1" x14ac:dyDescent="0.2"/>
    <row r="23" spans="1:4" s="59" customFormat="1" x14ac:dyDescent="0.2">
      <c r="B23" s="60" t="s">
        <v>83</v>
      </c>
      <c r="C23" s="60" t="s">
        <v>85</v>
      </c>
      <c r="D23" s="60" t="s">
        <v>86</v>
      </c>
    </row>
    <row r="24" spans="1:4" s="59" customFormat="1" x14ac:dyDescent="0.2">
      <c r="A24" s="61" t="s">
        <v>84</v>
      </c>
      <c r="C24" s="61">
        <v>0</v>
      </c>
      <c r="D24" s="61">
        <v>0</v>
      </c>
    </row>
    <row r="25" spans="1:4" s="59" customFormat="1" x14ac:dyDescent="0.2">
      <c r="A25" s="61" t="s">
        <v>79</v>
      </c>
      <c r="B25" s="59">
        <f ca="1">-(MOD(C12,0.5)*24)*360/12+90</f>
        <v>-181.95166666817386</v>
      </c>
      <c r="C25" s="59">
        <f ca="1">$B$5*COS(RADIANS(B25))</f>
        <v>-0.59965194707546343</v>
      </c>
      <c r="D25" s="59">
        <f ca="1">$B$5*SIN(RADIANS(B25))</f>
        <v>2.0433853493787971E-2</v>
      </c>
    </row>
    <row r="26" spans="1:4" s="59" customFormat="1" x14ac:dyDescent="0.2">
      <c r="A26" s="61" t="s">
        <v>78</v>
      </c>
      <c r="B26" s="59">
        <f ca="1">-(MOD(C12,1/24)*24*60)*360/60+90</f>
        <v>66.579999981913289</v>
      </c>
      <c r="C26" s="59">
        <f ca="1">$B$6*COS(RADIANS(B26))</f>
        <v>0.33784798999300314</v>
      </c>
      <c r="D26" s="59">
        <f ca="1">$B$6*SIN(RADIANS(B26))</f>
        <v>0.77997354804998842</v>
      </c>
    </row>
    <row r="27" spans="1:4" s="59" customFormat="1" x14ac:dyDescent="0.2">
      <c r="A27" s="61" t="s">
        <v>77</v>
      </c>
      <c r="B27" s="59">
        <f ca="1">-(MOD(C12,1/1440)*1440*60)*360/60+90</f>
        <v>-235.20000108515973</v>
      </c>
      <c r="C27" s="59">
        <f ca="1">$B$7*COS(RADIANS(B27))</f>
        <v>-0.54217787452557631</v>
      </c>
      <c r="D27" s="59">
        <f ca="1">$B$7*SIN(RADIANS(B27))</f>
        <v>0.78009175894565663</v>
      </c>
    </row>
    <row r="28" spans="1:4" s="41" customFormat="1" x14ac:dyDescent="0.2">
      <c r="A28" s="65" t="str">
        <f ca="1">IF(C12&gt;=0.5,"PM","AM")</f>
        <v>PM</v>
      </c>
      <c r="C28" s="41">
        <v>0.95</v>
      </c>
      <c r="D28" s="41">
        <v>-1</v>
      </c>
    </row>
    <row r="30" spans="1:4" x14ac:dyDescent="0.2">
      <c r="A30" s="58" t="s">
        <v>80</v>
      </c>
      <c r="B30" s="58" t="s">
        <v>83</v>
      </c>
      <c r="C30" s="58" t="s">
        <v>85</v>
      </c>
      <c r="D30" s="58" t="s">
        <v>86</v>
      </c>
    </row>
    <row r="31" spans="1:4" ht="15" x14ac:dyDescent="0.25">
      <c r="A31" s="56">
        <v>12</v>
      </c>
      <c r="B31" s="41">
        <f>-A31*360/12+90</f>
        <v>-270</v>
      </c>
      <c r="C31" s="57">
        <f>$B$8*COS(RADIANS(B31))</f>
        <v>-1.7642137750684129E-16</v>
      </c>
      <c r="D31" s="57">
        <f>$B$8*SIN(RADIANS(B31))</f>
        <v>0.96</v>
      </c>
    </row>
    <row r="32" spans="1:4" ht="15" x14ac:dyDescent="0.25">
      <c r="A32" s="56">
        <v>1</v>
      </c>
      <c r="B32" s="41">
        <f t="shared" ref="B32:B42" si="0">-A32*360/12+90</f>
        <v>60</v>
      </c>
      <c r="C32" s="57">
        <f t="shared" ref="C32:C42" si="1">$B$8*COS(RADIANS(B32))</f>
        <v>0.48000000000000009</v>
      </c>
      <c r="D32" s="57">
        <f t="shared" ref="D32:D42" si="2">$B$8*SIN(RADIANS(B32))</f>
        <v>0.83138438763306099</v>
      </c>
    </row>
    <row r="33" spans="1:4" ht="15" x14ac:dyDescent="0.25">
      <c r="A33" s="56">
        <v>2</v>
      </c>
      <c r="B33" s="41">
        <f t="shared" si="0"/>
        <v>30</v>
      </c>
      <c r="C33" s="57">
        <f t="shared" si="1"/>
        <v>0.83138438763306111</v>
      </c>
      <c r="D33" s="57">
        <f t="shared" si="2"/>
        <v>0.47999999999999993</v>
      </c>
    </row>
    <row r="34" spans="1:4" ht="15" x14ac:dyDescent="0.25">
      <c r="A34" s="56">
        <v>3</v>
      </c>
      <c r="B34" s="41">
        <f t="shared" si="0"/>
        <v>0</v>
      </c>
      <c r="C34" s="57">
        <f t="shared" si="1"/>
        <v>0.96</v>
      </c>
      <c r="D34" s="57">
        <f t="shared" si="2"/>
        <v>0</v>
      </c>
    </row>
    <row r="35" spans="1:4" ht="15" x14ac:dyDescent="0.25">
      <c r="A35" s="56">
        <v>4</v>
      </c>
      <c r="B35" s="41">
        <f t="shared" si="0"/>
        <v>-30</v>
      </c>
      <c r="C35" s="57">
        <f t="shared" si="1"/>
        <v>0.83138438763306111</v>
      </c>
      <c r="D35" s="57">
        <f t="shared" si="2"/>
        <v>-0.47999999999999993</v>
      </c>
    </row>
    <row r="36" spans="1:4" ht="15" x14ac:dyDescent="0.25">
      <c r="A36" s="56">
        <v>5</v>
      </c>
      <c r="B36" s="41">
        <f t="shared" si="0"/>
        <v>-60</v>
      </c>
      <c r="C36" s="57">
        <f t="shared" si="1"/>
        <v>0.48000000000000009</v>
      </c>
      <c r="D36" s="57">
        <f t="shared" si="2"/>
        <v>-0.83138438763306099</v>
      </c>
    </row>
    <row r="37" spans="1:4" ht="15" x14ac:dyDescent="0.25">
      <c r="A37" s="56">
        <v>6</v>
      </c>
      <c r="B37" s="41">
        <f t="shared" si="0"/>
        <v>-90</v>
      </c>
      <c r="C37" s="57">
        <f t="shared" si="1"/>
        <v>5.8807125835613758E-17</v>
      </c>
      <c r="D37" s="57">
        <f t="shared" si="2"/>
        <v>-0.96</v>
      </c>
    </row>
    <row r="38" spans="1:4" ht="15" x14ac:dyDescent="0.25">
      <c r="A38" s="56">
        <v>7</v>
      </c>
      <c r="B38" s="41">
        <f t="shared" si="0"/>
        <v>-120</v>
      </c>
      <c r="C38" s="57">
        <f t="shared" si="1"/>
        <v>-0.47999999999999976</v>
      </c>
      <c r="D38" s="57">
        <f t="shared" si="2"/>
        <v>-0.83138438763306111</v>
      </c>
    </row>
    <row r="39" spans="1:4" ht="15" x14ac:dyDescent="0.25">
      <c r="A39" s="56">
        <v>8</v>
      </c>
      <c r="B39" s="41">
        <f t="shared" si="0"/>
        <v>-150</v>
      </c>
      <c r="C39" s="57">
        <f t="shared" si="1"/>
        <v>-0.83138438763306111</v>
      </c>
      <c r="D39" s="57">
        <f t="shared" si="2"/>
        <v>-0.47999999999999993</v>
      </c>
    </row>
    <row r="40" spans="1:4" ht="15" x14ac:dyDescent="0.25">
      <c r="A40" s="56">
        <v>9</v>
      </c>
      <c r="B40" s="41">
        <f t="shared" si="0"/>
        <v>-180</v>
      </c>
      <c r="C40" s="57">
        <f t="shared" si="1"/>
        <v>-0.96</v>
      </c>
      <c r="D40" s="57">
        <f t="shared" si="2"/>
        <v>-1.1761425167122752E-16</v>
      </c>
    </row>
    <row r="41" spans="1:4" ht="15" x14ac:dyDescent="0.25">
      <c r="A41" s="56">
        <v>10</v>
      </c>
      <c r="B41" s="41">
        <f t="shared" si="0"/>
        <v>-210</v>
      </c>
      <c r="C41" s="57">
        <f t="shared" si="1"/>
        <v>-0.83138438763306099</v>
      </c>
      <c r="D41" s="57">
        <f t="shared" si="2"/>
        <v>0.48000000000000009</v>
      </c>
    </row>
    <row r="42" spans="1:4" ht="15" x14ac:dyDescent="0.25">
      <c r="A42" s="56">
        <v>11</v>
      </c>
      <c r="B42" s="41">
        <f t="shared" si="0"/>
        <v>-240</v>
      </c>
      <c r="C42" s="57">
        <f t="shared" si="1"/>
        <v>-0.48000000000000043</v>
      </c>
      <c r="D42" s="57">
        <f t="shared" si="2"/>
        <v>0.83138438763306077</v>
      </c>
    </row>
    <row r="43" spans="1:4" s="41" customFormat="1" ht="15" x14ac:dyDescent="0.25">
      <c r="A43" s="56"/>
      <c r="C43" s="57"/>
      <c r="D43" s="57"/>
    </row>
    <row r="44" spans="1:4" x14ac:dyDescent="0.2">
      <c r="A44" s="62" t="s">
        <v>81</v>
      </c>
      <c r="B44" s="58" t="s">
        <v>83</v>
      </c>
      <c r="C44" s="58" t="s">
        <v>85</v>
      </c>
      <c r="D44" s="58" t="s">
        <v>86</v>
      </c>
    </row>
    <row r="45" spans="1:4" x14ac:dyDescent="0.2">
      <c r="A45" s="41">
        <v>0</v>
      </c>
      <c r="B45" s="41">
        <f>-A45*360/60+90</f>
        <v>90</v>
      </c>
      <c r="C45" s="41">
        <f>$B$9*COS(RADIANS(B45))</f>
        <v>7.0446036157245651E-17</v>
      </c>
      <c r="D45" s="41">
        <f>$B$9*SIN(RADIANS(B45))</f>
        <v>1.1499999999999999</v>
      </c>
    </row>
    <row r="46" spans="1:4" x14ac:dyDescent="0.2">
      <c r="A46" s="41">
        <v>1</v>
      </c>
      <c r="B46" s="41">
        <f t="shared" ref="B46:B103" si="3">-A46*360/60+90</f>
        <v>84</v>
      </c>
      <c r="C46" s="41">
        <f t="shared" ref="C46:C105" si="4">$B$9*COS(RADIANS(B46))</f>
        <v>0.12020773275780147</v>
      </c>
      <c r="D46" s="41">
        <f t="shared" ref="D46:D103" si="5">$B$9*SIN(RADIANS(B46))</f>
        <v>1.1437001796735142</v>
      </c>
    </row>
    <row r="47" spans="1:4" x14ac:dyDescent="0.2">
      <c r="A47" s="41">
        <v>2</v>
      </c>
      <c r="B47" s="41">
        <f t="shared" si="3"/>
        <v>78</v>
      </c>
      <c r="C47" s="41">
        <f t="shared" si="4"/>
        <v>0.23909844444042336</v>
      </c>
      <c r="D47" s="41">
        <f t="shared" si="5"/>
        <v>1.1248697408438764</v>
      </c>
    </row>
    <row r="48" spans="1:4" x14ac:dyDescent="0.2">
      <c r="A48" s="41">
        <v>3</v>
      </c>
      <c r="B48" s="41">
        <f t="shared" si="3"/>
        <v>72</v>
      </c>
      <c r="C48" s="41">
        <f t="shared" si="4"/>
        <v>0.35536954353118955</v>
      </c>
      <c r="D48" s="41">
        <f t="shared" si="5"/>
        <v>1.0937149937394264</v>
      </c>
    </row>
    <row r="49" spans="1:4" x14ac:dyDescent="0.2">
      <c r="A49" s="41">
        <v>4</v>
      </c>
      <c r="B49" s="41">
        <f t="shared" si="3"/>
        <v>66</v>
      </c>
      <c r="C49" s="41">
        <f t="shared" si="4"/>
        <v>0.46774713953717018</v>
      </c>
      <c r="D49" s="41">
        <f t="shared" si="5"/>
        <v>1.0505772762889909</v>
      </c>
    </row>
    <row r="50" spans="1:4" x14ac:dyDescent="0.2">
      <c r="A50" s="41">
        <v>5</v>
      </c>
      <c r="B50" s="41">
        <f t="shared" si="3"/>
        <v>60</v>
      </c>
      <c r="C50" s="41">
        <f t="shared" si="4"/>
        <v>0.57500000000000007</v>
      </c>
      <c r="D50" s="41">
        <f t="shared" si="5"/>
        <v>0.99592921435210435</v>
      </c>
    </row>
    <row r="51" spans="1:4" x14ac:dyDescent="0.2">
      <c r="A51" s="41">
        <v>6</v>
      </c>
      <c r="B51" s="41">
        <f t="shared" si="3"/>
        <v>54</v>
      </c>
      <c r="C51" s="41">
        <f t="shared" si="4"/>
        <v>0.67595304013634405</v>
      </c>
      <c r="D51" s="41">
        <f t="shared" si="5"/>
        <v>0.9303695435311895</v>
      </c>
    </row>
    <row r="52" spans="1:4" x14ac:dyDescent="0.2">
      <c r="A52" s="41">
        <v>7</v>
      </c>
      <c r="B52" s="41">
        <f t="shared" si="3"/>
        <v>48</v>
      </c>
      <c r="C52" s="41">
        <f t="shared" si="4"/>
        <v>0.76950019731268693</v>
      </c>
      <c r="D52" s="41">
        <f t="shared" si="5"/>
        <v>0.85461654929900333</v>
      </c>
    </row>
    <row r="53" spans="1:4" x14ac:dyDescent="0.2">
      <c r="A53" s="41">
        <v>8</v>
      </c>
      <c r="B53" s="41">
        <f t="shared" si="3"/>
        <v>42</v>
      </c>
      <c r="C53" s="41">
        <f t="shared" si="4"/>
        <v>0.85461654929900333</v>
      </c>
      <c r="D53" s="41">
        <f t="shared" si="5"/>
        <v>0.76950019731268693</v>
      </c>
    </row>
    <row r="54" spans="1:4" x14ac:dyDescent="0.2">
      <c r="A54" s="41">
        <v>9</v>
      </c>
      <c r="B54" s="41">
        <f t="shared" si="3"/>
        <v>36</v>
      </c>
      <c r="C54" s="41">
        <f t="shared" si="4"/>
        <v>0.9303695435311895</v>
      </c>
      <c r="D54" s="41">
        <f t="shared" si="5"/>
        <v>0.67595304013634405</v>
      </c>
    </row>
    <row r="55" spans="1:4" x14ac:dyDescent="0.2">
      <c r="A55" s="41">
        <v>10</v>
      </c>
      <c r="B55" s="41">
        <f t="shared" si="3"/>
        <v>30</v>
      </c>
      <c r="C55" s="41">
        <f t="shared" si="4"/>
        <v>0.99592921435210446</v>
      </c>
      <c r="D55" s="41">
        <f t="shared" si="5"/>
        <v>0.57499999999999984</v>
      </c>
    </row>
    <row r="56" spans="1:4" x14ac:dyDescent="0.2">
      <c r="A56" s="41">
        <v>11</v>
      </c>
      <c r="B56" s="41">
        <f t="shared" si="3"/>
        <v>24</v>
      </c>
      <c r="C56" s="41">
        <f t="shared" si="4"/>
        <v>1.0505772762889909</v>
      </c>
      <c r="D56" s="41">
        <f t="shared" si="5"/>
        <v>0.46774713953717018</v>
      </c>
    </row>
    <row r="57" spans="1:4" x14ac:dyDescent="0.2">
      <c r="A57" s="41">
        <v>12</v>
      </c>
      <c r="B57" s="41">
        <f t="shared" si="3"/>
        <v>18</v>
      </c>
      <c r="C57" s="41">
        <f t="shared" si="4"/>
        <v>1.0937149937394264</v>
      </c>
      <c r="D57" s="41">
        <f t="shared" si="5"/>
        <v>0.35536954353118949</v>
      </c>
    </row>
    <row r="58" spans="1:4" x14ac:dyDescent="0.2">
      <c r="A58" s="41">
        <v>13</v>
      </c>
      <c r="B58" s="41">
        <f t="shared" si="3"/>
        <v>12</v>
      </c>
      <c r="C58" s="41">
        <f t="shared" si="4"/>
        <v>1.1248697408438764</v>
      </c>
      <c r="D58" s="41">
        <f t="shared" si="5"/>
        <v>0.23909844444042322</v>
      </c>
    </row>
    <row r="59" spans="1:4" x14ac:dyDescent="0.2">
      <c r="A59" s="41">
        <v>14</v>
      </c>
      <c r="B59" s="41">
        <f t="shared" si="3"/>
        <v>6</v>
      </c>
      <c r="C59" s="41">
        <f t="shared" si="4"/>
        <v>1.1437001796735142</v>
      </c>
      <c r="D59" s="41">
        <f t="shared" si="5"/>
        <v>0.12020773275780149</v>
      </c>
    </row>
    <row r="60" spans="1:4" x14ac:dyDescent="0.2">
      <c r="A60" s="41">
        <v>15</v>
      </c>
      <c r="B60" s="41">
        <f t="shared" si="3"/>
        <v>0</v>
      </c>
      <c r="C60" s="41">
        <f t="shared" si="4"/>
        <v>1.1499999999999999</v>
      </c>
      <c r="D60" s="41">
        <f t="shared" si="5"/>
        <v>0</v>
      </c>
    </row>
    <row r="61" spans="1:4" x14ac:dyDescent="0.2">
      <c r="A61" s="41">
        <v>16</v>
      </c>
      <c r="B61" s="41">
        <f t="shared" si="3"/>
        <v>-6</v>
      </c>
      <c r="C61" s="41">
        <f t="shared" si="4"/>
        <v>1.1437001796735142</v>
      </c>
      <c r="D61" s="41">
        <f t="shared" si="5"/>
        <v>-0.12020773275780149</v>
      </c>
    </row>
    <row r="62" spans="1:4" x14ac:dyDescent="0.2">
      <c r="A62" s="41">
        <v>17</v>
      </c>
      <c r="B62" s="41">
        <f t="shared" si="3"/>
        <v>-12</v>
      </c>
      <c r="C62" s="41">
        <f t="shared" si="4"/>
        <v>1.1248697408438764</v>
      </c>
      <c r="D62" s="41">
        <f t="shared" si="5"/>
        <v>-0.23909844444042322</v>
      </c>
    </row>
    <row r="63" spans="1:4" x14ac:dyDescent="0.2">
      <c r="A63" s="41">
        <v>18</v>
      </c>
      <c r="B63" s="41">
        <f t="shared" si="3"/>
        <v>-18</v>
      </c>
      <c r="C63" s="41">
        <f t="shared" si="4"/>
        <v>1.0937149937394264</v>
      </c>
      <c r="D63" s="41">
        <f t="shared" si="5"/>
        <v>-0.35536954353118949</v>
      </c>
    </row>
    <row r="64" spans="1:4" x14ac:dyDescent="0.2">
      <c r="A64" s="41">
        <v>19</v>
      </c>
      <c r="B64" s="41">
        <f t="shared" si="3"/>
        <v>-24</v>
      </c>
      <c r="C64" s="41">
        <f t="shared" si="4"/>
        <v>1.0505772762889909</v>
      </c>
      <c r="D64" s="41">
        <f t="shared" si="5"/>
        <v>-0.46774713953717018</v>
      </c>
    </row>
    <row r="65" spans="1:4" x14ac:dyDescent="0.2">
      <c r="A65" s="41">
        <v>20</v>
      </c>
      <c r="B65" s="41">
        <f t="shared" si="3"/>
        <v>-30</v>
      </c>
      <c r="C65" s="41">
        <f t="shared" si="4"/>
        <v>0.99592921435210446</v>
      </c>
      <c r="D65" s="41">
        <f t="shared" si="5"/>
        <v>-0.57499999999999984</v>
      </c>
    </row>
    <row r="66" spans="1:4" x14ac:dyDescent="0.2">
      <c r="A66" s="41">
        <v>21</v>
      </c>
      <c r="B66" s="41">
        <f t="shared" si="3"/>
        <v>-36</v>
      </c>
      <c r="C66" s="41">
        <f t="shared" si="4"/>
        <v>0.9303695435311895</v>
      </c>
      <c r="D66" s="41">
        <f t="shared" si="5"/>
        <v>-0.67595304013634405</v>
      </c>
    </row>
    <row r="67" spans="1:4" x14ac:dyDescent="0.2">
      <c r="A67" s="41">
        <v>22</v>
      </c>
      <c r="B67" s="41">
        <f t="shared" si="3"/>
        <v>-42</v>
      </c>
      <c r="C67" s="41">
        <f t="shared" si="4"/>
        <v>0.85461654929900333</v>
      </c>
      <c r="D67" s="41">
        <f t="shared" si="5"/>
        <v>-0.76950019731268693</v>
      </c>
    </row>
    <row r="68" spans="1:4" x14ac:dyDescent="0.2">
      <c r="A68" s="41">
        <v>23</v>
      </c>
      <c r="B68" s="41">
        <f t="shared" si="3"/>
        <v>-48</v>
      </c>
      <c r="C68" s="41">
        <f t="shared" si="4"/>
        <v>0.76950019731268693</v>
      </c>
      <c r="D68" s="41">
        <f t="shared" si="5"/>
        <v>-0.85461654929900333</v>
      </c>
    </row>
    <row r="69" spans="1:4" x14ac:dyDescent="0.2">
      <c r="A69" s="41">
        <v>24</v>
      </c>
      <c r="B69" s="41">
        <f t="shared" si="3"/>
        <v>-54</v>
      </c>
      <c r="C69" s="41">
        <f t="shared" si="4"/>
        <v>0.67595304013634405</v>
      </c>
      <c r="D69" s="41">
        <f t="shared" si="5"/>
        <v>-0.9303695435311895</v>
      </c>
    </row>
    <row r="70" spans="1:4" x14ac:dyDescent="0.2">
      <c r="A70" s="41">
        <v>25</v>
      </c>
      <c r="B70" s="41">
        <f t="shared" si="3"/>
        <v>-60</v>
      </c>
      <c r="C70" s="41">
        <f t="shared" si="4"/>
        <v>0.57500000000000007</v>
      </c>
      <c r="D70" s="41">
        <f t="shared" si="5"/>
        <v>-0.99592921435210435</v>
      </c>
    </row>
    <row r="71" spans="1:4" x14ac:dyDescent="0.2">
      <c r="A71" s="41">
        <v>26</v>
      </c>
      <c r="B71" s="41">
        <f t="shared" si="3"/>
        <v>-66</v>
      </c>
      <c r="C71" s="41">
        <f t="shared" si="4"/>
        <v>0.46774713953717018</v>
      </c>
      <c r="D71" s="41">
        <f t="shared" si="5"/>
        <v>-1.0505772762889909</v>
      </c>
    </row>
    <row r="72" spans="1:4" x14ac:dyDescent="0.2">
      <c r="A72" s="41">
        <v>27</v>
      </c>
      <c r="B72" s="41">
        <f t="shared" si="3"/>
        <v>-72</v>
      </c>
      <c r="C72" s="41">
        <f t="shared" si="4"/>
        <v>0.35536954353118955</v>
      </c>
      <c r="D72" s="41">
        <f t="shared" si="5"/>
        <v>-1.0937149937394264</v>
      </c>
    </row>
    <row r="73" spans="1:4" x14ac:dyDescent="0.2">
      <c r="A73" s="41">
        <v>28</v>
      </c>
      <c r="B73" s="41">
        <f t="shared" si="3"/>
        <v>-78</v>
      </c>
      <c r="C73" s="41">
        <f t="shared" si="4"/>
        <v>0.23909844444042336</v>
      </c>
      <c r="D73" s="41">
        <f t="shared" si="5"/>
        <v>-1.1248697408438764</v>
      </c>
    </row>
    <row r="74" spans="1:4" x14ac:dyDescent="0.2">
      <c r="A74" s="41">
        <v>29</v>
      </c>
      <c r="B74" s="41">
        <f t="shared" si="3"/>
        <v>-84</v>
      </c>
      <c r="C74" s="41">
        <f t="shared" si="4"/>
        <v>0.12020773275780147</v>
      </c>
      <c r="D74" s="41">
        <f t="shared" si="5"/>
        <v>-1.1437001796735142</v>
      </c>
    </row>
    <row r="75" spans="1:4" x14ac:dyDescent="0.2">
      <c r="A75" s="41">
        <v>30</v>
      </c>
      <c r="B75" s="41">
        <f t="shared" si="3"/>
        <v>-90</v>
      </c>
      <c r="C75" s="41">
        <f t="shared" si="4"/>
        <v>7.0446036157245651E-17</v>
      </c>
      <c r="D75" s="41">
        <f t="shared" si="5"/>
        <v>-1.1499999999999999</v>
      </c>
    </row>
    <row r="76" spans="1:4" x14ac:dyDescent="0.2">
      <c r="A76" s="41">
        <v>31</v>
      </c>
      <c r="B76" s="41">
        <f t="shared" si="3"/>
        <v>-96</v>
      </c>
      <c r="C76" s="41">
        <f t="shared" si="4"/>
        <v>-0.12020773275780158</v>
      </c>
      <c r="D76" s="41">
        <f t="shared" si="5"/>
        <v>-1.1437001796735142</v>
      </c>
    </row>
    <row r="77" spans="1:4" x14ac:dyDescent="0.2">
      <c r="A77" s="41">
        <v>32</v>
      </c>
      <c r="B77" s="41">
        <f t="shared" si="3"/>
        <v>-102</v>
      </c>
      <c r="C77" s="41">
        <f t="shared" si="4"/>
        <v>-0.23909844444042322</v>
      </c>
      <c r="D77" s="41">
        <f t="shared" si="5"/>
        <v>-1.1248697408438764</v>
      </c>
    </row>
    <row r="78" spans="1:4" x14ac:dyDescent="0.2">
      <c r="A78" s="41">
        <v>33</v>
      </c>
      <c r="B78" s="41">
        <f t="shared" si="3"/>
        <v>-108</v>
      </c>
      <c r="C78" s="41">
        <f t="shared" si="4"/>
        <v>-0.35536954353118944</v>
      </c>
      <c r="D78" s="41">
        <f t="shared" si="5"/>
        <v>-1.0937149937394266</v>
      </c>
    </row>
    <row r="79" spans="1:4" x14ac:dyDescent="0.2">
      <c r="A79" s="41">
        <v>34</v>
      </c>
      <c r="B79" s="41">
        <f t="shared" si="3"/>
        <v>-114</v>
      </c>
      <c r="C79" s="41">
        <f t="shared" si="4"/>
        <v>-0.46774713953717029</v>
      </c>
      <c r="D79" s="41">
        <f t="shared" si="5"/>
        <v>-1.0505772762889909</v>
      </c>
    </row>
    <row r="80" spans="1:4" x14ac:dyDescent="0.2">
      <c r="A80" s="41">
        <v>35</v>
      </c>
      <c r="B80" s="41">
        <f t="shared" si="3"/>
        <v>-120</v>
      </c>
      <c r="C80" s="41">
        <f t="shared" si="4"/>
        <v>-0.57499999999999973</v>
      </c>
      <c r="D80" s="41">
        <f t="shared" si="5"/>
        <v>-0.99592921435210446</v>
      </c>
    </row>
    <row r="81" spans="1:4" x14ac:dyDescent="0.2">
      <c r="A81" s="41">
        <v>36</v>
      </c>
      <c r="B81" s="41">
        <f t="shared" si="3"/>
        <v>-126</v>
      </c>
      <c r="C81" s="41">
        <f t="shared" si="4"/>
        <v>-0.67595304013634394</v>
      </c>
      <c r="D81" s="41">
        <f t="shared" si="5"/>
        <v>-0.9303695435311895</v>
      </c>
    </row>
    <row r="82" spans="1:4" x14ac:dyDescent="0.2">
      <c r="A82" s="41">
        <v>37</v>
      </c>
      <c r="B82" s="41">
        <f t="shared" si="3"/>
        <v>-132</v>
      </c>
      <c r="C82" s="41">
        <f t="shared" si="4"/>
        <v>-0.76950019731268693</v>
      </c>
      <c r="D82" s="41">
        <f t="shared" si="5"/>
        <v>-0.85461654929900333</v>
      </c>
    </row>
    <row r="83" spans="1:4" x14ac:dyDescent="0.2">
      <c r="A83" s="41">
        <v>38</v>
      </c>
      <c r="B83" s="41">
        <f t="shared" si="3"/>
        <v>-138</v>
      </c>
      <c r="C83" s="41">
        <f t="shared" si="4"/>
        <v>-0.8546165492990031</v>
      </c>
      <c r="D83" s="41">
        <f t="shared" si="5"/>
        <v>-0.76950019731268704</v>
      </c>
    </row>
    <row r="84" spans="1:4" x14ac:dyDescent="0.2">
      <c r="A84" s="41">
        <v>39</v>
      </c>
      <c r="B84" s="41">
        <f t="shared" si="3"/>
        <v>-144</v>
      </c>
      <c r="C84" s="41">
        <f t="shared" si="4"/>
        <v>-0.93036954353118939</v>
      </c>
      <c r="D84" s="41">
        <f t="shared" si="5"/>
        <v>-0.67595304013634416</v>
      </c>
    </row>
    <row r="85" spans="1:4" x14ac:dyDescent="0.2">
      <c r="A85" s="41">
        <v>40</v>
      </c>
      <c r="B85" s="41">
        <f t="shared" si="3"/>
        <v>-150</v>
      </c>
      <c r="C85" s="41">
        <f t="shared" si="4"/>
        <v>-0.99592921435210446</v>
      </c>
      <c r="D85" s="41">
        <f t="shared" si="5"/>
        <v>-0.57499999999999984</v>
      </c>
    </row>
    <row r="86" spans="1:4" x14ac:dyDescent="0.2">
      <c r="A86" s="41">
        <v>41</v>
      </c>
      <c r="B86" s="41">
        <f t="shared" si="3"/>
        <v>-156</v>
      </c>
      <c r="C86" s="41">
        <f t="shared" si="4"/>
        <v>-1.0505772762889909</v>
      </c>
      <c r="D86" s="41">
        <f t="shared" si="5"/>
        <v>-0.46774713953717045</v>
      </c>
    </row>
    <row r="87" spans="1:4" x14ac:dyDescent="0.2">
      <c r="A87" s="41">
        <v>42</v>
      </c>
      <c r="B87" s="41">
        <f t="shared" si="3"/>
        <v>-162</v>
      </c>
      <c r="C87" s="41">
        <f t="shared" si="4"/>
        <v>-1.0937149937394264</v>
      </c>
      <c r="D87" s="41">
        <f t="shared" si="5"/>
        <v>-0.3553695435311896</v>
      </c>
    </row>
    <row r="88" spans="1:4" x14ac:dyDescent="0.2">
      <c r="A88" s="41">
        <v>43</v>
      </c>
      <c r="B88" s="41">
        <f t="shared" si="3"/>
        <v>-168</v>
      </c>
      <c r="C88" s="41">
        <f t="shared" si="4"/>
        <v>-1.1248697408438764</v>
      </c>
      <c r="D88" s="41">
        <f t="shared" si="5"/>
        <v>-0.23909844444042319</v>
      </c>
    </row>
    <row r="89" spans="1:4" x14ac:dyDescent="0.2">
      <c r="A89" s="41">
        <v>44</v>
      </c>
      <c r="B89" s="41">
        <f t="shared" si="3"/>
        <v>-174</v>
      </c>
      <c r="C89" s="41">
        <f t="shared" si="4"/>
        <v>-1.1437001796735142</v>
      </c>
      <c r="D89" s="41">
        <f t="shared" si="5"/>
        <v>-0.12020773275780179</v>
      </c>
    </row>
    <row r="90" spans="1:4" x14ac:dyDescent="0.2">
      <c r="A90" s="41">
        <v>45</v>
      </c>
      <c r="B90" s="41">
        <f t="shared" si="3"/>
        <v>-180</v>
      </c>
      <c r="C90" s="41">
        <f t="shared" si="4"/>
        <v>-1.1499999999999999</v>
      </c>
      <c r="D90" s="41">
        <f t="shared" si="5"/>
        <v>-1.408920723144913E-16</v>
      </c>
    </row>
    <row r="91" spans="1:4" x14ac:dyDescent="0.2">
      <c r="A91" s="41">
        <v>46</v>
      </c>
      <c r="B91" s="41">
        <f t="shared" si="3"/>
        <v>-186</v>
      </c>
      <c r="C91" s="41">
        <f t="shared" si="4"/>
        <v>-1.1437001796735142</v>
      </c>
      <c r="D91" s="41">
        <f t="shared" si="5"/>
        <v>0.12020773275780151</v>
      </c>
    </row>
    <row r="92" spans="1:4" x14ac:dyDescent="0.2">
      <c r="A92" s="41">
        <v>47</v>
      </c>
      <c r="B92" s="41">
        <f t="shared" si="3"/>
        <v>-192</v>
      </c>
      <c r="C92" s="41">
        <f t="shared" si="4"/>
        <v>-1.1248697408438764</v>
      </c>
      <c r="D92" s="41">
        <f t="shared" si="5"/>
        <v>0.23909844444042341</v>
      </c>
    </row>
    <row r="93" spans="1:4" x14ac:dyDescent="0.2">
      <c r="A93" s="41">
        <v>48</v>
      </c>
      <c r="B93" s="41">
        <f t="shared" si="3"/>
        <v>-198</v>
      </c>
      <c r="C93" s="41">
        <f t="shared" si="4"/>
        <v>-1.0937149937394266</v>
      </c>
      <c r="D93" s="41">
        <f t="shared" si="5"/>
        <v>0.35536954353118932</v>
      </c>
    </row>
    <row r="94" spans="1:4" x14ac:dyDescent="0.2">
      <c r="A94" s="41">
        <v>49</v>
      </c>
      <c r="B94" s="41">
        <f t="shared" si="3"/>
        <v>-204</v>
      </c>
      <c r="C94" s="41">
        <f t="shared" si="4"/>
        <v>-1.0505772762889909</v>
      </c>
      <c r="D94" s="41">
        <f t="shared" si="5"/>
        <v>0.46774713953717018</v>
      </c>
    </row>
    <row r="95" spans="1:4" x14ac:dyDescent="0.2">
      <c r="A95" s="41">
        <v>50</v>
      </c>
      <c r="B95" s="41">
        <f t="shared" si="3"/>
        <v>-210</v>
      </c>
      <c r="C95" s="41">
        <f t="shared" si="4"/>
        <v>-0.99592921435210435</v>
      </c>
      <c r="D95" s="41">
        <f t="shared" si="5"/>
        <v>0.57500000000000007</v>
      </c>
    </row>
    <row r="96" spans="1:4" x14ac:dyDescent="0.2">
      <c r="A96" s="41">
        <v>51</v>
      </c>
      <c r="B96" s="41">
        <f t="shared" si="3"/>
        <v>-216</v>
      </c>
      <c r="C96" s="41">
        <f t="shared" si="4"/>
        <v>-0.93036954353118961</v>
      </c>
      <c r="D96" s="41">
        <f t="shared" si="5"/>
        <v>0.67595304013634394</v>
      </c>
    </row>
    <row r="97" spans="1:4" x14ac:dyDescent="0.2">
      <c r="A97" s="41">
        <v>52</v>
      </c>
      <c r="B97" s="41">
        <f t="shared" si="3"/>
        <v>-222</v>
      </c>
      <c r="C97" s="41">
        <f t="shared" si="4"/>
        <v>-0.85461654929900333</v>
      </c>
      <c r="D97" s="41">
        <f t="shared" si="5"/>
        <v>0.76950019731268693</v>
      </c>
    </row>
    <row r="98" spans="1:4" x14ac:dyDescent="0.2">
      <c r="A98" s="41">
        <v>53</v>
      </c>
      <c r="B98" s="41">
        <f t="shared" si="3"/>
        <v>-228</v>
      </c>
      <c r="C98" s="41">
        <f t="shared" si="4"/>
        <v>-0.76950019731268682</v>
      </c>
      <c r="D98" s="41">
        <f t="shared" si="5"/>
        <v>0.85461654929900344</v>
      </c>
    </row>
    <row r="99" spans="1:4" x14ac:dyDescent="0.2">
      <c r="A99" s="41">
        <v>54</v>
      </c>
      <c r="B99" s="41">
        <f t="shared" si="3"/>
        <v>-234</v>
      </c>
      <c r="C99" s="41">
        <f t="shared" si="4"/>
        <v>-0.67595304013634416</v>
      </c>
      <c r="D99" s="41">
        <f t="shared" si="5"/>
        <v>0.93036954353118939</v>
      </c>
    </row>
    <row r="100" spans="1:4" x14ac:dyDescent="0.2">
      <c r="A100" s="41">
        <v>55</v>
      </c>
      <c r="B100" s="41">
        <f t="shared" si="3"/>
        <v>-240</v>
      </c>
      <c r="C100" s="41">
        <f t="shared" si="4"/>
        <v>-0.57500000000000051</v>
      </c>
      <c r="D100" s="41">
        <f t="shared" si="5"/>
        <v>0.99592921435210402</v>
      </c>
    </row>
    <row r="101" spans="1:4" x14ac:dyDescent="0.2">
      <c r="A101" s="41">
        <v>56</v>
      </c>
      <c r="B101" s="41">
        <f t="shared" si="3"/>
        <v>-246</v>
      </c>
      <c r="C101" s="41">
        <f t="shared" si="4"/>
        <v>-0.46774713953717006</v>
      </c>
      <c r="D101" s="41">
        <f t="shared" si="5"/>
        <v>1.0505772762889911</v>
      </c>
    </row>
    <row r="102" spans="1:4" x14ac:dyDescent="0.2">
      <c r="A102" s="41">
        <v>57</v>
      </c>
      <c r="B102" s="41">
        <f t="shared" si="3"/>
        <v>-252</v>
      </c>
      <c r="C102" s="41">
        <f t="shared" si="4"/>
        <v>-0.35536954353118966</v>
      </c>
      <c r="D102" s="41">
        <f t="shared" si="5"/>
        <v>1.0937149937394264</v>
      </c>
    </row>
    <row r="103" spans="1:4" x14ac:dyDescent="0.2">
      <c r="A103" s="41">
        <v>58</v>
      </c>
      <c r="B103" s="41">
        <f t="shared" si="3"/>
        <v>-258</v>
      </c>
      <c r="C103" s="41">
        <f t="shared" si="4"/>
        <v>-0.23909844444042375</v>
      </c>
      <c r="D103" s="41">
        <f t="shared" si="5"/>
        <v>1.1248697408438764</v>
      </c>
    </row>
    <row r="104" spans="1:4" s="41" customFormat="1" x14ac:dyDescent="0.2">
      <c r="A104" s="41">
        <v>59</v>
      </c>
      <c r="B104" s="41">
        <f t="shared" ref="B104:B105" si="6">-A104*360/60+90</f>
        <v>-264</v>
      </c>
      <c r="C104" s="41">
        <f t="shared" si="4"/>
        <v>-0.12020773275780136</v>
      </c>
      <c r="D104" s="41">
        <f t="shared" ref="D104:D105" si="7">$B$9*SIN(RADIANS(B104))</f>
        <v>1.1437001796735142</v>
      </c>
    </row>
    <row r="105" spans="1:4" s="41" customFormat="1" x14ac:dyDescent="0.2">
      <c r="A105" s="41">
        <v>60</v>
      </c>
      <c r="B105" s="41">
        <f t="shared" si="6"/>
        <v>-270</v>
      </c>
      <c r="C105" s="41">
        <f t="shared" si="4"/>
        <v>-2.1133810847173693E-16</v>
      </c>
      <c r="D105" s="41">
        <f t="shared" si="7"/>
        <v>1.1499999999999999</v>
      </c>
    </row>
    <row r="107" spans="1:4" ht="15" x14ac:dyDescent="0.25">
      <c r="A107" s="56" t="s">
        <v>87</v>
      </c>
      <c r="B107" s="41"/>
      <c r="C107" s="41"/>
      <c r="D107" s="41"/>
    </row>
    <row r="108" spans="1:4" x14ac:dyDescent="0.2">
      <c r="A108" s="41"/>
      <c r="B108" s="41" t="s">
        <v>88</v>
      </c>
      <c r="C108" s="64">
        <f ca="1">Planner!B23</f>
        <v>44273.87771064815</v>
      </c>
      <c r="D108" s="41"/>
    </row>
    <row r="109" spans="1:4" x14ac:dyDescent="0.2">
      <c r="A109" s="41"/>
      <c r="B109" s="41"/>
      <c r="C109" s="41"/>
      <c r="D109" s="41"/>
    </row>
    <row r="110" spans="1:4" x14ac:dyDescent="0.2">
      <c r="A110" s="41"/>
      <c r="B110" s="41"/>
      <c r="C110" s="41"/>
      <c r="D110" s="41"/>
    </row>
    <row r="111" spans="1:4" x14ac:dyDescent="0.2">
      <c r="A111" s="41"/>
      <c r="B111" s="41"/>
      <c r="C111" s="41"/>
      <c r="D111" s="41"/>
    </row>
    <row r="112" spans="1:4" x14ac:dyDescent="0.2">
      <c r="A112" s="41"/>
      <c r="B112" s="41"/>
      <c r="C112" s="41"/>
      <c r="D112" s="41"/>
    </row>
    <row r="113" spans="1:4" x14ac:dyDescent="0.2">
      <c r="A113" s="41"/>
      <c r="B113" s="41"/>
      <c r="C113" s="41"/>
      <c r="D113" s="41"/>
    </row>
    <row r="114" spans="1:4" x14ac:dyDescent="0.2">
      <c r="A114" s="41"/>
      <c r="B114" s="41"/>
      <c r="C114" s="41"/>
      <c r="D114" s="41"/>
    </row>
    <row r="115" spans="1:4" x14ac:dyDescent="0.2">
      <c r="A115" s="41"/>
      <c r="B115" s="41"/>
      <c r="C115" s="41"/>
      <c r="D115" s="41"/>
    </row>
    <row r="116" spans="1:4" x14ac:dyDescent="0.2">
      <c r="A116" s="59"/>
      <c r="B116" s="60" t="s">
        <v>83</v>
      </c>
      <c r="C116" s="60" t="s">
        <v>85</v>
      </c>
      <c r="D116" s="60" t="s">
        <v>86</v>
      </c>
    </row>
    <row r="117" spans="1:4" x14ac:dyDescent="0.2">
      <c r="A117" s="61" t="s">
        <v>84</v>
      </c>
      <c r="B117" s="59"/>
      <c r="C117" s="61">
        <v>0</v>
      </c>
      <c r="D117" s="61">
        <v>0</v>
      </c>
    </row>
    <row r="118" spans="1:4" x14ac:dyDescent="0.2">
      <c r="A118" s="61" t="s">
        <v>79</v>
      </c>
      <c r="B118" s="59">
        <f ca="1">-(MOD(C108,0.5)*24)*360/12+90</f>
        <v>-181.95166666817386</v>
      </c>
      <c r="C118" s="59">
        <f ca="1">$B$5*COS(RADIANS(B118))</f>
        <v>-0.59965194707546343</v>
      </c>
      <c r="D118" s="59">
        <f ca="1">$B$5*SIN(RADIANS(B118))</f>
        <v>2.0433853493787971E-2</v>
      </c>
    </row>
    <row r="119" spans="1:4" x14ac:dyDescent="0.2">
      <c r="A119" s="61" t="s">
        <v>78</v>
      </c>
      <c r="B119" s="59">
        <f ca="1">-(MOD(C108,1/24)*24*60)*360/60+90</f>
        <v>66.579999960679231</v>
      </c>
      <c r="C119" s="59">
        <f ca="1">$B$6*COS(RADIANS(B119))</f>
        <v>0.33784799028206464</v>
      </c>
      <c r="D119" s="59">
        <f ca="1">$B$6*SIN(RADIANS(B119))</f>
        <v>0.77997354792478057</v>
      </c>
    </row>
    <row r="120" spans="1:4" x14ac:dyDescent="0.2">
      <c r="A120" s="65" t="str">
        <f ca="1">IF(MOD(C108,1)&gt;=0.5,"PM","AM")</f>
        <v>PM</v>
      </c>
      <c r="B120" s="41"/>
      <c r="C120" s="41">
        <v>0.95</v>
      </c>
      <c r="D120" s="41">
        <v>-1</v>
      </c>
    </row>
    <row r="122" spans="1:4" s="41" customFormat="1" ht="15" x14ac:dyDescent="0.25">
      <c r="A122" s="56" t="s">
        <v>89</v>
      </c>
    </row>
    <row r="123" spans="1:4" s="41" customFormat="1" x14ac:dyDescent="0.2">
      <c r="B123" s="41" t="s">
        <v>88</v>
      </c>
      <c r="C123" s="64">
        <f ca="1">Planner!C23</f>
        <v>44273.919377314814</v>
      </c>
    </row>
    <row r="124" spans="1:4" s="41" customFormat="1" x14ac:dyDescent="0.2"/>
    <row r="125" spans="1:4" s="41" customFormat="1" x14ac:dyDescent="0.2"/>
    <row r="126" spans="1:4" s="41" customFormat="1" x14ac:dyDescent="0.2"/>
    <row r="127" spans="1:4" s="41" customFormat="1" x14ac:dyDescent="0.2"/>
    <row r="128" spans="1:4" s="41" customFormat="1" x14ac:dyDescent="0.2"/>
    <row r="129" spans="1:4" s="41" customFormat="1" x14ac:dyDescent="0.2"/>
    <row r="130" spans="1:4" s="41" customFormat="1" x14ac:dyDescent="0.2"/>
    <row r="131" spans="1:4" s="41" customFormat="1" x14ac:dyDescent="0.2">
      <c r="A131" s="59"/>
      <c r="B131" s="60" t="s">
        <v>83</v>
      </c>
      <c r="C131" s="60" t="s">
        <v>85</v>
      </c>
      <c r="D131" s="60" t="s">
        <v>86</v>
      </c>
    </row>
    <row r="132" spans="1:4" s="41" customFormat="1" x14ac:dyDescent="0.2">
      <c r="A132" s="61" t="s">
        <v>84</v>
      </c>
      <c r="B132" s="59"/>
      <c r="C132" s="61">
        <v>0</v>
      </c>
      <c r="D132" s="61">
        <v>0</v>
      </c>
    </row>
    <row r="133" spans="1:4" s="41" customFormat="1" x14ac:dyDescent="0.2">
      <c r="A133" s="61" t="s">
        <v>79</v>
      </c>
      <c r="B133" s="59">
        <f ca="1">-(MOD(C123,0.5)*24)*360/12+90</f>
        <v>-211.95166666642763</v>
      </c>
      <c r="C133" s="59">
        <f ca="1">$B$5*COS(RADIANS(B133))</f>
        <v>-0.50909689285893633</v>
      </c>
      <c r="D133" s="59">
        <f ca="1">$B$5*SIN(RADIANS(B133))</f>
        <v>0.31752220974504547</v>
      </c>
    </row>
    <row r="134" spans="1:4" s="41" customFormat="1" x14ac:dyDescent="0.2">
      <c r="A134" s="61" t="s">
        <v>78</v>
      </c>
      <c r="B134" s="59">
        <f ca="1">-(MOD(C123,1/24)*24*60)*360/60+90</f>
        <v>66.579999981633975</v>
      </c>
      <c r="C134" s="59">
        <f ca="1">$B$6*COS(RADIANS(B134))</f>
        <v>0.33784798999680538</v>
      </c>
      <c r="D134" s="59">
        <f ca="1">$B$6*SIN(RADIANS(B134))</f>
        <v>0.77997354804834151</v>
      </c>
    </row>
    <row r="135" spans="1:4" s="41" customFormat="1" x14ac:dyDescent="0.2">
      <c r="A135" s="65" t="str">
        <f ca="1">IF(MOD(C123,1)&gt;=0.5,"PM","AM")</f>
        <v>PM</v>
      </c>
      <c r="C135" s="41">
        <v>0.95</v>
      </c>
      <c r="D135" s="41">
        <v>-1</v>
      </c>
    </row>
    <row r="136" spans="1:4" s="41" customFormat="1" x14ac:dyDescent="0.2"/>
    <row r="137" spans="1:4" ht="15" x14ac:dyDescent="0.25">
      <c r="A137" s="56" t="s">
        <v>90</v>
      </c>
      <c r="B137" s="41"/>
      <c r="C137" s="41"/>
      <c r="D137" s="41"/>
    </row>
    <row r="138" spans="1:4" x14ac:dyDescent="0.2">
      <c r="A138" s="41"/>
      <c r="B138" s="41" t="s">
        <v>88</v>
      </c>
      <c r="C138" s="64">
        <f ca="1">Planner!D23</f>
        <v>44273.961043981486</v>
      </c>
      <c r="D138" s="41"/>
    </row>
    <row r="139" spans="1:4" x14ac:dyDescent="0.2">
      <c r="A139" s="41"/>
      <c r="B139" s="41"/>
      <c r="C139" s="41"/>
      <c r="D139" s="41"/>
    </row>
    <row r="140" spans="1:4" x14ac:dyDescent="0.2">
      <c r="A140" s="41"/>
      <c r="B140" s="41"/>
      <c r="C140" s="41"/>
      <c r="D140" s="41"/>
    </row>
    <row r="141" spans="1:4" x14ac:dyDescent="0.2">
      <c r="A141" s="41"/>
      <c r="B141" s="41"/>
      <c r="C141" s="41"/>
      <c r="D141" s="41"/>
    </row>
    <row r="142" spans="1:4" x14ac:dyDescent="0.2">
      <c r="A142" s="41"/>
      <c r="B142" s="41"/>
      <c r="C142" s="41"/>
      <c r="D142" s="41"/>
    </row>
    <row r="143" spans="1:4" x14ac:dyDescent="0.2">
      <c r="A143" s="41"/>
      <c r="B143" s="41"/>
      <c r="C143" s="41"/>
      <c r="D143" s="41"/>
    </row>
    <row r="144" spans="1:4" x14ac:dyDescent="0.2">
      <c r="A144" s="41"/>
      <c r="B144" s="41"/>
      <c r="C144" s="41"/>
      <c r="D144" s="41"/>
    </row>
    <row r="145" spans="1:4" x14ac:dyDescent="0.2">
      <c r="A145" s="41"/>
      <c r="B145" s="41"/>
      <c r="C145" s="41"/>
      <c r="D145" s="41"/>
    </row>
    <row r="146" spans="1:4" x14ac:dyDescent="0.2">
      <c r="A146" s="59"/>
      <c r="B146" s="60" t="s">
        <v>83</v>
      </c>
      <c r="C146" s="60" t="s">
        <v>85</v>
      </c>
      <c r="D146" s="60" t="s">
        <v>86</v>
      </c>
    </row>
    <row r="147" spans="1:4" x14ac:dyDescent="0.2">
      <c r="A147" s="61" t="s">
        <v>84</v>
      </c>
      <c r="B147" s="59"/>
      <c r="C147" s="61">
        <v>0</v>
      </c>
      <c r="D147" s="61">
        <v>0</v>
      </c>
    </row>
    <row r="148" spans="1:4" x14ac:dyDescent="0.2">
      <c r="A148" s="61" t="s">
        <v>79</v>
      </c>
      <c r="B148" s="59">
        <f ca="1">-(MOD(C138,0.5)*24)*360/12+90</f>
        <v>-241.95166666992009</v>
      </c>
      <c r="C148" s="59">
        <f ca="1">$B$5*COS(RADIANS(B148))</f>
        <v>-0.28212973729876289</v>
      </c>
      <c r="D148" s="59">
        <f ca="1">$B$5*SIN(RADIANS(B148))</f>
        <v>0.52953074635164576</v>
      </c>
    </row>
    <row r="149" spans="1:4" x14ac:dyDescent="0.2">
      <c r="A149" s="61" t="s">
        <v>78</v>
      </c>
      <c r="B149" s="59">
        <f ca="1">-(MOD(C138,1/24)*24*60)*360/60+90</f>
        <v>66.579999939724445</v>
      </c>
      <c r="C149" s="59">
        <f ca="1">$B$6*COS(RADIANS(B149))</f>
        <v>0.33784799056732429</v>
      </c>
      <c r="D149" s="59">
        <f ca="1">$B$6*SIN(RADIANS(B149))</f>
        <v>0.77997354780121941</v>
      </c>
    </row>
    <row r="150" spans="1:4" x14ac:dyDescent="0.2">
      <c r="A150" s="65" t="str">
        <f ca="1">IF(MOD(C138,1)&gt;=0.5,"PM","AM")</f>
        <v>PM</v>
      </c>
      <c r="B150" s="41"/>
      <c r="C150" s="41">
        <v>0.95</v>
      </c>
      <c r="D150" s="41">
        <v>-1</v>
      </c>
    </row>
    <row r="152" spans="1:4" ht="15" x14ac:dyDescent="0.25">
      <c r="A152" s="56" t="s">
        <v>91</v>
      </c>
      <c r="B152" s="41"/>
      <c r="C152" s="41"/>
      <c r="D152" s="41"/>
    </row>
    <row r="153" spans="1:4" x14ac:dyDescent="0.2">
      <c r="A153" s="41"/>
      <c r="B153" s="41" t="s">
        <v>88</v>
      </c>
      <c r="C153" s="64">
        <f ca="1">Planner!E23</f>
        <v>44274.50271064815</v>
      </c>
      <c r="D153" s="41"/>
    </row>
    <row r="154" spans="1:4" x14ac:dyDescent="0.2">
      <c r="A154" s="41"/>
      <c r="B154" s="41"/>
      <c r="C154" s="41"/>
      <c r="D154" s="41"/>
    </row>
    <row r="155" spans="1:4" x14ac:dyDescent="0.2">
      <c r="A155" s="41"/>
      <c r="B155" s="41"/>
      <c r="C155" s="41"/>
      <c r="D155" s="41"/>
    </row>
    <row r="156" spans="1:4" x14ac:dyDescent="0.2">
      <c r="A156" s="41"/>
      <c r="B156" s="41"/>
      <c r="C156" s="41"/>
      <c r="D156" s="41"/>
    </row>
    <row r="157" spans="1:4" x14ac:dyDescent="0.2">
      <c r="A157" s="41"/>
      <c r="B157" s="41"/>
      <c r="C157" s="41"/>
      <c r="D157" s="41"/>
    </row>
    <row r="158" spans="1:4" x14ac:dyDescent="0.2">
      <c r="A158" s="41"/>
      <c r="B158" s="41"/>
      <c r="C158" s="41"/>
      <c r="D158" s="41"/>
    </row>
    <row r="159" spans="1:4" x14ac:dyDescent="0.2">
      <c r="A159" s="41"/>
      <c r="B159" s="41"/>
      <c r="C159" s="41"/>
      <c r="D159" s="41"/>
    </row>
    <row r="160" spans="1:4" x14ac:dyDescent="0.2">
      <c r="A160" s="41"/>
      <c r="B160" s="41"/>
      <c r="C160" s="41"/>
      <c r="D160" s="41"/>
    </row>
    <row r="161" spans="1:4" x14ac:dyDescent="0.2">
      <c r="A161" s="59"/>
      <c r="B161" s="60" t="s">
        <v>83</v>
      </c>
      <c r="C161" s="60" t="s">
        <v>85</v>
      </c>
      <c r="D161" s="60" t="s">
        <v>86</v>
      </c>
    </row>
    <row r="162" spans="1:4" x14ac:dyDescent="0.2">
      <c r="A162" s="61" t="s">
        <v>84</v>
      </c>
      <c r="B162" s="59"/>
      <c r="C162" s="61">
        <v>0</v>
      </c>
      <c r="D162" s="61">
        <v>0</v>
      </c>
    </row>
    <row r="163" spans="1:4" x14ac:dyDescent="0.2">
      <c r="A163" s="61" t="s">
        <v>79</v>
      </c>
      <c r="B163" s="59">
        <f ca="1">-(MOD(C153,0.5)*24)*360/12+90</f>
        <v>88.048333331826143</v>
      </c>
      <c r="C163" s="59">
        <f ca="1">$B$5*COS(RADIANS(B163))</f>
        <v>2.0433853493788078E-2</v>
      </c>
      <c r="D163" s="59">
        <f ca="1">$B$5*SIN(RADIANS(B163))</f>
        <v>0.59965194707546343</v>
      </c>
    </row>
    <row r="164" spans="1:4" x14ac:dyDescent="0.2">
      <c r="A164" s="61" t="s">
        <v>78</v>
      </c>
      <c r="B164" s="59">
        <f ca="1">-(MOD(C153,1/24)*24*60)*360/60+90</f>
        <v>66.579999960678947</v>
      </c>
      <c r="C164" s="59">
        <f ca="1">$B$6*COS(RADIANS(B164))</f>
        <v>0.33784799028206847</v>
      </c>
      <c r="D164" s="59">
        <f ca="1">$B$6*SIN(RADIANS(B164))</f>
        <v>0.77997354792477891</v>
      </c>
    </row>
    <row r="165" spans="1:4" x14ac:dyDescent="0.2">
      <c r="A165" s="65" t="str">
        <f ca="1">IF(MOD(C153,1)&gt;=0.5,"PM","AM")</f>
        <v>PM</v>
      </c>
      <c r="B165" s="41"/>
      <c r="C165" s="41">
        <v>0.95</v>
      </c>
      <c r="D165" s="41">
        <v>-1</v>
      </c>
    </row>
    <row r="167" spans="1:4" ht="15" x14ac:dyDescent="0.25">
      <c r="A167" s="56" t="s">
        <v>92</v>
      </c>
      <c r="B167" s="41"/>
      <c r="C167" s="41"/>
      <c r="D167" s="41"/>
    </row>
    <row r="168" spans="1:4" x14ac:dyDescent="0.2">
      <c r="A168" s="41"/>
      <c r="B168" s="41" t="s">
        <v>88</v>
      </c>
      <c r="C168" s="64">
        <f ca="1">Planner!F23</f>
        <v>44273.836043981486</v>
      </c>
      <c r="D168" s="41"/>
    </row>
    <row r="169" spans="1:4" x14ac:dyDescent="0.2">
      <c r="A169" s="41"/>
      <c r="B169" s="41"/>
      <c r="C169" s="41"/>
      <c r="D169" s="41"/>
    </row>
    <row r="170" spans="1:4" x14ac:dyDescent="0.2">
      <c r="A170" s="41"/>
      <c r="B170" s="41"/>
      <c r="C170" s="41"/>
      <c r="D170" s="41"/>
    </row>
    <row r="171" spans="1:4" x14ac:dyDescent="0.2">
      <c r="A171" s="41"/>
      <c r="B171" s="41"/>
      <c r="C171" s="41"/>
      <c r="D171" s="41"/>
    </row>
    <row r="172" spans="1:4" x14ac:dyDescent="0.2">
      <c r="A172" s="41"/>
      <c r="B172" s="41"/>
      <c r="C172" s="41"/>
      <c r="D172" s="41"/>
    </row>
    <row r="173" spans="1:4" x14ac:dyDescent="0.2">
      <c r="A173" s="41"/>
      <c r="B173" s="41"/>
      <c r="C173" s="41"/>
      <c r="D173" s="41"/>
    </row>
    <row r="174" spans="1:4" x14ac:dyDescent="0.2">
      <c r="A174" s="41"/>
      <c r="B174" s="41"/>
      <c r="C174" s="41"/>
      <c r="D174" s="41"/>
    </row>
    <row r="175" spans="1:4" x14ac:dyDescent="0.2">
      <c r="A175" s="41"/>
      <c r="B175" s="41"/>
      <c r="C175" s="41"/>
      <c r="D175" s="41"/>
    </row>
    <row r="176" spans="1:4" x14ac:dyDescent="0.2">
      <c r="A176" s="59"/>
      <c r="B176" s="60" t="s">
        <v>83</v>
      </c>
      <c r="C176" s="60" t="s">
        <v>85</v>
      </c>
      <c r="D176" s="60" t="s">
        <v>86</v>
      </c>
    </row>
    <row r="177" spans="1:4" x14ac:dyDescent="0.2">
      <c r="A177" s="61" t="s">
        <v>84</v>
      </c>
      <c r="B177" s="59"/>
      <c r="C177" s="61">
        <v>0</v>
      </c>
      <c r="D177" s="61">
        <v>0</v>
      </c>
    </row>
    <row r="178" spans="1:4" x14ac:dyDescent="0.2">
      <c r="A178" s="61" t="s">
        <v>79</v>
      </c>
      <c r="B178" s="59">
        <f ca="1">-(MOD(C168,0.5)*24)*360/12+90</f>
        <v>-151.95166666992009</v>
      </c>
      <c r="C178" s="59">
        <f ca="1">$B$5*COS(RADIANS(B178))</f>
        <v>-0.52953074635164565</v>
      </c>
      <c r="D178" s="59">
        <f ca="1">$B$5*SIN(RADIANS(B178))</f>
        <v>-0.28212973729876312</v>
      </c>
    </row>
    <row r="179" spans="1:4" x14ac:dyDescent="0.2">
      <c r="A179" s="61" t="s">
        <v>78</v>
      </c>
      <c r="B179" s="59">
        <f ca="1">-(MOD(C168,1/24)*24*60)*360/60+90</f>
        <v>66.579999939724502</v>
      </c>
      <c r="C179" s="59">
        <f ca="1">$B$6*COS(RADIANS(B179))</f>
        <v>0.33784799056732356</v>
      </c>
      <c r="D179" s="59">
        <f ca="1">$B$6*SIN(RADIANS(B179))</f>
        <v>0.77997354780121975</v>
      </c>
    </row>
    <row r="180" spans="1:4" x14ac:dyDescent="0.2">
      <c r="A180" s="65" t="str">
        <f ca="1">IF(MOD(C168,1)&gt;=0.5,"PM","AM")</f>
        <v>PM</v>
      </c>
      <c r="B180" s="41"/>
      <c r="C180" s="41">
        <v>0.95</v>
      </c>
      <c r="D180" s="41">
        <v>-1</v>
      </c>
    </row>
    <row r="181" spans="1:4" x14ac:dyDescent="0.2">
      <c r="A181" s="41"/>
      <c r="B181" s="41"/>
      <c r="C181" s="41"/>
      <c r="D181" s="41"/>
    </row>
    <row r="182" spans="1:4" ht="15" x14ac:dyDescent="0.25">
      <c r="A182" s="56" t="s">
        <v>93</v>
      </c>
      <c r="B182" s="41"/>
      <c r="C182" s="41"/>
      <c r="D182" s="41"/>
    </row>
    <row r="183" spans="1:4" x14ac:dyDescent="0.2">
      <c r="A183" s="41"/>
      <c r="B183" s="41" t="s">
        <v>88</v>
      </c>
      <c r="C183" s="64">
        <f ca="1">Planner!G23</f>
        <v>44274.586043981486</v>
      </c>
      <c r="D183" s="41"/>
    </row>
    <row r="184" spans="1:4" x14ac:dyDescent="0.2">
      <c r="A184" s="41"/>
      <c r="B184" s="41"/>
      <c r="C184" s="41"/>
      <c r="D184" s="41"/>
    </row>
    <row r="185" spans="1:4" x14ac:dyDescent="0.2">
      <c r="A185" s="41"/>
      <c r="B185" s="41"/>
      <c r="C185" s="41"/>
      <c r="D185" s="41"/>
    </row>
    <row r="186" spans="1:4" x14ac:dyDescent="0.2">
      <c r="A186" s="41"/>
      <c r="B186" s="41"/>
      <c r="C186" s="41"/>
      <c r="D186" s="41"/>
    </row>
    <row r="187" spans="1:4" x14ac:dyDescent="0.2">
      <c r="A187" s="41"/>
      <c r="B187" s="41"/>
      <c r="C187" s="41"/>
      <c r="D187" s="41"/>
    </row>
    <row r="188" spans="1:4" x14ac:dyDescent="0.2">
      <c r="A188" s="41"/>
      <c r="B188" s="41"/>
      <c r="C188" s="41"/>
      <c r="D188" s="41"/>
    </row>
    <row r="189" spans="1:4" x14ac:dyDescent="0.2">
      <c r="A189" s="41"/>
      <c r="B189" s="41"/>
      <c r="C189" s="41"/>
      <c r="D189" s="41"/>
    </row>
    <row r="190" spans="1:4" x14ac:dyDescent="0.2">
      <c r="A190" s="41"/>
      <c r="B190" s="41"/>
      <c r="C190" s="41"/>
      <c r="D190" s="41"/>
    </row>
    <row r="191" spans="1:4" x14ac:dyDescent="0.2">
      <c r="A191" s="59"/>
      <c r="B191" s="60" t="s">
        <v>83</v>
      </c>
      <c r="C191" s="60" t="s">
        <v>85</v>
      </c>
      <c r="D191" s="60" t="s">
        <v>86</v>
      </c>
    </row>
    <row r="192" spans="1:4" x14ac:dyDescent="0.2">
      <c r="A192" s="61" t="s">
        <v>84</v>
      </c>
      <c r="B192" s="59"/>
      <c r="C192" s="61">
        <v>0</v>
      </c>
      <c r="D192" s="61">
        <v>0</v>
      </c>
    </row>
    <row r="193" spans="1:4" x14ac:dyDescent="0.2">
      <c r="A193" s="61" t="s">
        <v>79</v>
      </c>
      <c r="B193" s="59">
        <f ca="1">-(MOD(C183,0.5)*24)*360/12+90</f>
        <v>28.048333330079913</v>
      </c>
      <c r="C193" s="59">
        <f ca="1">$B$5*COS(RADIANS(B193))</f>
        <v>0.52953074635164565</v>
      </c>
      <c r="D193" s="59">
        <f ca="1">$B$5*SIN(RADIANS(B193))</f>
        <v>0.28212973729876312</v>
      </c>
    </row>
    <row r="194" spans="1:4" x14ac:dyDescent="0.2">
      <c r="A194" s="61" t="s">
        <v>78</v>
      </c>
      <c r="B194" s="59">
        <f ca="1">-(MOD(C183,1/24)*24*60)*360/60+90</f>
        <v>66.579999939724146</v>
      </c>
      <c r="C194" s="59">
        <f ca="1">$B$6*COS(RADIANS(B194))</f>
        <v>0.33784799056732845</v>
      </c>
      <c r="D194" s="59">
        <f ca="1">$B$6*SIN(RADIANS(B194))</f>
        <v>0.77997354780121764</v>
      </c>
    </row>
    <row r="195" spans="1:4" x14ac:dyDescent="0.2">
      <c r="A195" s="65" t="str">
        <f ca="1">IF(MOD(C183,1)&gt;=0.5,"PM","AM")</f>
        <v>PM</v>
      </c>
      <c r="B195" s="41"/>
      <c r="C195" s="41">
        <v>0.95</v>
      </c>
      <c r="D195" s="41">
        <v>-1</v>
      </c>
    </row>
    <row r="197" spans="1:4" ht="15" x14ac:dyDescent="0.25">
      <c r="A197" s="56" t="s">
        <v>94</v>
      </c>
      <c r="B197" s="41"/>
      <c r="C197" s="41"/>
      <c r="D197" s="41"/>
    </row>
    <row r="198" spans="1:4" x14ac:dyDescent="0.2">
      <c r="A198" s="41"/>
      <c r="B198" s="41" t="s">
        <v>88</v>
      </c>
      <c r="C198" s="64">
        <f ca="1">Planner!H23</f>
        <v>44274.12771064815</v>
      </c>
      <c r="D198" s="41"/>
    </row>
    <row r="199" spans="1:4" x14ac:dyDescent="0.2">
      <c r="A199" s="41"/>
      <c r="B199" s="41"/>
      <c r="C199" s="41"/>
      <c r="D199" s="41"/>
    </row>
    <row r="200" spans="1:4" x14ac:dyDescent="0.2">
      <c r="A200" s="41"/>
      <c r="B200" s="41"/>
      <c r="C200" s="41"/>
      <c r="D200" s="41"/>
    </row>
    <row r="201" spans="1:4" x14ac:dyDescent="0.2">
      <c r="A201" s="41"/>
      <c r="B201" s="41"/>
      <c r="C201" s="41"/>
      <c r="D201" s="41"/>
    </row>
    <row r="202" spans="1:4" x14ac:dyDescent="0.2">
      <c r="A202" s="41"/>
      <c r="B202" s="41"/>
      <c r="C202" s="41"/>
      <c r="D202" s="41"/>
    </row>
    <row r="203" spans="1:4" x14ac:dyDescent="0.2">
      <c r="A203" s="41"/>
      <c r="B203" s="41"/>
      <c r="C203" s="41"/>
      <c r="D203" s="41"/>
    </row>
    <row r="204" spans="1:4" x14ac:dyDescent="0.2">
      <c r="A204" s="41"/>
      <c r="B204" s="41"/>
      <c r="C204" s="41"/>
      <c r="D204" s="41"/>
    </row>
    <row r="205" spans="1:4" x14ac:dyDescent="0.2">
      <c r="A205" s="41"/>
      <c r="B205" s="41"/>
      <c r="C205" s="41"/>
      <c r="D205" s="41"/>
    </row>
    <row r="206" spans="1:4" x14ac:dyDescent="0.2">
      <c r="A206" s="59"/>
      <c r="B206" s="60" t="s">
        <v>83</v>
      </c>
      <c r="C206" s="60" t="s">
        <v>85</v>
      </c>
      <c r="D206" s="60" t="s">
        <v>86</v>
      </c>
    </row>
    <row r="207" spans="1:4" x14ac:dyDescent="0.2">
      <c r="A207" s="61" t="s">
        <v>84</v>
      </c>
      <c r="B207" s="59"/>
      <c r="C207" s="61">
        <v>0</v>
      </c>
      <c r="D207" s="61">
        <v>0</v>
      </c>
    </row>
    <row r="208" spans="1:4" x14ac:dyDescent="0.2">
      <c r="A208" s="61" t="s">
        <v>79</v>
      </c>
      <c r="B208" s="59">
        <f ca="1">-(MOD(C198,0.5)*24)*360/12+90</f>
        <v>-1.951666668173857</v>
      </c>
      <c r="C208" s="59">
        <f ca="1">$B$5*COS(RADIANS(B208))</f>
        <v>0.59965194707546343</v>
      </c>
      <c r="D208" s="59">
        <f ca="1">$B$5*SIN(RADIANS(B208))</f>
        <v>-2.0433853493788044E-2</v>
      </c>
    </row>
    <row r="209" spans="1:4" x14ac:dyDescent="0.2">
      <c r="A209" s="61" t="s">
        <v>78</v>
      </c>
      <c r="B209" s="59">
        <f ca="1">-(MOD(C198,1/24)*24*60)*360/60+90</f>
        <v>66.579999960679118</v>
      </c>
      <c r="C209" s="59">
        <f ca="1">$B$6*COS(RADIANS(B209))</f>
        <v>0.33784799028206619</v>
      </c>
      <c r="D209" s="59">
        <f ca="1">$B$6*SIN(RADIANS(B209))</f>
        <v>0.7799735479247798</v>
      </c>
    </row>
    <row r="210" spans="1:4" x14ac:dyDescent="0.2">
      <c r="A210" s="65" t="str">
        <f ca="1">IF(MOD(C198,1)&gt;=0.5,"PM","AM")</f>
        <v>AM</v>
      </c>
      <c r="B210" s="41"/>
      <c r="C210" s="41">
        <v>0.95</v>
      </c>
      <c r="D210" s="41">
        <v>-1</v>
      </c>
    </row>
  </sheetData>
  <hyperlinks>
    <hyperlink ref="A2" r:id="rId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heetViews>
  <sheetFormatPr defaultRowHeight="14.25" x14ac:dyDescent="0.2"/>
  <cols>
    <col min="1" max="1" width="2.625" style="47" customWidth="1"/>
    <col min="2" max="2" width="68.5" style="47" customWidth="1"/>
    <col min="3" max="16384" width="9" style="41"/>
  </cols>
  <sheetData>
    <row r="1" spans="1:3" ht="37.5" customHeight="1" x14ac:dyDescent="0.2">
      <c r="A1" s="38"/>
      <c r="B1" s="39" t="s">
        <v>121</v>
      </c>
      <c r="C1" s="40"/>
    </row>
    <row r="2" spans="1:3" ht="15" x14ac:dyDescent="0.2">
      <c r="A2" s="38"/>
      <c r="B2" s="42"/>
      <c r="C2" s="40"/>
    </row>
    <row r="3" spans="1:3" x14ac:dyDescent="0.2">
      <c r="A3" s="38"/>
      <c r="B3" s="43" t="s">
        <v>67</v>
      </c>
      <c r="C3" s="40"/>
    </row>
    <row r="4" spans="1:3" x14ac:dyDescent="0.2">
      <c r="A4" s="38"/>
      <c r="B4" s="48" t="s">
        <v>122</v>
      </c>
      <c r="C4" s="40"/>
    </row>
    <row r="5" spans="1:3" ht="15" x14ac:dyDescent="0.2">
      <c r="A5" s="38"/>
      <c r="B5" s="44"/>
      <c r="C5" s="40"/>
    </row>
    <row r="6" spans="1:3" ht="15.75" x14ac:dyDescent="0.25">
      <c r="A6" s="38"/>
      <c r="B6" s="45" t="s">
        <v>29</v>
      </c>
      <c r="C6" s="40"/>
    </row>
    <row r="7" spans="1:3" ht="15" x14ac:dyDescent="0.2">
      <c r="A7" s="38"/>
      <c r="B7" s="44"/>
      <c r="C7" s="40"/>
    </row>
    <row r="8" spans="1:3" ht="30" x14ac:dyDescent="0.2">
      <c r="A8" s="38"/>
      <c r="B8" s="44" t="s">
        <v>68</v>
      </c>
      <c r="C8" s="40"/>
    </row>
    <row r="9" spans="1:3" ht="15" x14ac:dyDescent="0.2">
      <c r="A9" s="38"/>
      <c r="B9" s="44"/>
      <c r="C9" s="40"/>
    </row>
    <row r="10" spans="1:3" ht="30" x14ac:dyDescent="0.2">
      <c r="A10" s="38"/>
      <c r="B10" s="44" t="s">
        <v>69</v>
      </c>
      <c r="C10" s="40"/>
    </row>
    <row r="11" spans="1:3" ht="15" x14ac:dyDescent="0.2">
      <c r="A11" s="38"/>
      <c r="B11" s="44"/>
      <c r="C11" s="40"/>
    </row>
    <row r="12" spans="1:3" ht="30" x14ac:dyDescent="0.2">
      <c r="A12" s="38"/>
      <c r="B12" s="44" t="s">
        <v>70</v>
      </c>
      <c r="C12" s="40"/>
    </row>
    <row r="13" spans="1:3" ht="15" x14ac:dyDescent="0.2">
      <c r="A13" s="38"/>
      <c r="B13" s="44"/>
      <c r="C13" s="40"/>
    </row>
    <row r="14" spans="1:3" ht="15.75" x14ac:dyDescent="0.25">
      <c r="A14" s="38"/>
      <c r="B14" s="45" t="s">
        <v>124</v>
      </c>
      <c r="C14" s="40"/>
    </row>
    <row r="15" spans="1:3" ht="15" x14ac:dyDescent="0.2">
      <c r="A15" s="38"/>
      <c r="B15" s="92" t="s">
        <v>123</v>
      </c>
      <c r="C15" s="40"/>
    </row>
    <row r="16" spans="1:3" ht="15" x14ac:dyDescent="0.2">
      <c r="A16" s="38"/>
      <c r="B16" s="46"/>
      <c r="C16" s="40"/>
    </row>
    <row r="17" spans="1:3" ht="15" x14ac:dyDescent="0.2">
      <c r="A17" s="38"/>
      <c r="B17" s="93" t="s">
        <v>71</v>
      </c>
      <c r="C17" s="40"/>
    </row>
    <row r="18" spans="1:3" x14ac:dyDescent="0.2">
      <c r="A18" s="38"/>
      <c r="B18" s="38"/>
      <c r="C18" s="40"/>
    </row>
    <row r="19" spans="1:3" x14ac:dyDescent="0.2">
      <c r="A19" s="38"/>
      <c r="B19" s="38"/>
      <c r="C19" s="40"/>
    </row>
    <row r="20" spans="1:3" x14ac:dyDescent="0.2">
      <c r="A20" s="38"/>
      <c r="B20" s="38"/>
      <c r="C20" s="40"/>
    </row>
    <row r="21" spans="1:3" x14ac:dyDescent="0.2">
      <c r="A21" s="38"/>
      <c r="B21" s="38"/>
      <c r="C21" s="40"/>
    </row>
    <row r="22" spans="1:3" x14ac:dyDescent="0.2">
      <c r="A22" s="38"/>
      <c r="B22" s="38"/>
      <c r="C22" s="40"/>
    </row>
    <row r="23" spans="1:3" x14ac:dyDescent="0.2">
      <c r="A23" s="38"/>
      <c r="B23" s="38"/>
      <c r="C23" s="40"/>
    </row>
    <row r="24" spans="1:3" x14ac:dyDescent="0.2">
      <c r="A24" s="38"/>
      <c r="B24" s="38"/>
      <c r="C24" s="40"/>
    </row>
    <row r="25" spans="1:3" x14ac:dyDescent="0.2">
      <c r="A25" s="38"/>
      <c r="B25" s="38"/>
      <c r="C25" s="40"/>
    </row>
    <row r="26" spans="1:3" x14ac:dyDescent="0.2">
      <c r="A26" s="38"/>
      <c r="B26" s="38"/>
      <c r="C26" s="40"/>
    </row>
    <row r="27" spans="1:3" x14ac:dyDescent="0.2">
      <c r="A27" s="38"/>
      <c r="B27" s="38"/>
      <c r="C27" s="40"/>
    </row>
    <row r="28" spans="1:3" x14ac:dyDescent="0.2">
      <c r="A28" s="38"/>
      <c r="B28" s="38"/>
      <c r="C28" s="40"/>
    </row>
    <row r="29" spans="1:3" x14ac:dyDescent="0.2">
      <c r="A29" s="38"/>
      <c r="B29" s="38"/>
      <c r="C29" s="40"/>
    </row>
  </sheetData>
  <hyperlinks>
    <hyperlink ref="B4" r:id="rId1" xr:uid="{00000000-0004-0000-0300-000000000000}"/>
    <hyperlink ref="B15" r:id="rId2" xr:uid="{00000000-0004-0000-03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Planner</vt:lpstr>
      <vt:lpstr>DST Rules</vt:lpstr>
      <vt:lpstr>Clocks</vt:lpstr>
      <vt:lpstr>©</vt:lpstr>
      <vt:lpstr>Planner!Print_Area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World Meeting Planner and Time Zone Converter</dc:title>
  <dc:creator>Vertex42.com</dc:creator>
  <dc:description>(c) 2016 Vertex42 LLC. All rights reserved.</dc:description>
  <cp:lastModifiedBy>Vertex42.com Templates</cp:lastModifiedBy>
  <cp:lastPrinted>2016-11-30T19:13:06Z</cp:lastPrinted>
  <dcterms:created xsi:type="dcterms:W3CDTF">2016-10-26T19:00:04Z</dcterms:created>
  <dcterms:modified xsi:type="dcterms:W3CDTF">2021-03-19T03:03:54Z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2016 Vertex42 LLC</vt:lpwstr>
  </property>
  <property fmtid="{D5CDD505-2E9C-101B-9397-08002B2CF9AE}" pid="3" name="Version">
    <vt:lpwstr>1.0.0</vt:lpwstr>
  </property>
  <property fmtid="{D5CDD505-2E9C-101B-9397-08002B2CF9AE}" pid="4" name="Source">
    <vt:lpwstr>https://www.vertex42.com/ExcelTemplates/world-meeting-planner.html</vt:lpwstr>
  </property>
</Properties>
</file>