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2.xml" ContentType="application/vnd.openxmlformats-officedocument.themeOverrid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external-bw of l1i" sheetId="2" r:id="rId1"/>
    <sheet name="IPC" sheetId="3" r:id="rId2"/>
    <sheet name="speedup" sheetId="8" r:id="rId3"/>
    <sheet name="PKI" sheetId="11" r:id="rId4"/>
    <sheet name="stacked_energy" sheetId="13" r:id="rId5"/>
    <sheet name="overprediction" sheetId="15" r:id="rId6"/>
  </sheets>
  <externalReferences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13" l="1"/>
  <c r="F2" i="13" l="1"/>
  <c r="E2" i="13"/>
  <c r="D2" i="13"/>
  <c r="C2" i="13"/>
  <c r="Q53" i="3" l="1"/>
  <c r="Q4" i="3"/>
  <c r="Q5" i="3"/>
  <c r="Q6" i="3"/>
  <c r="Q7" i="3"/>
  <c r="Q8" i="3"/>
  <c r="Q9" i="3"/>
  <c r="Q10" i="3"/>
  <c r="Q11" i="3"/>
  <c r="Q12" i="3"/>
  <c r="Q13" i="3"/>
  <c r="Q14" i="3"/>
  <c r="Q15" i="3"/>
  <c r="Q16" i="3"/>
  <c r="Q17" i="3"/>
  <c r="Q18" i="3"/>
  <c r="Q19" i="3"/>
  <c r="Q20" i="3"/>
  <c r="Q21" i="3"/>
  <c r="Q22" i="3"/>
  <c r="Q23" i="3"/>
  <c r="Q24" i="3"/>
  <c r="Q25" i="3"/>
  <c r="Q26" i="3"/>
  <c r="Q27" i="3"/>
  <c r="Q28" i="3"/>
  <c r="Q29" i="3"/>
  <c r="Q30" i="3"/>
  <c r="Q31" i="3"/>
  <c r="Q32" i="3"/>
  <c r="Q33" i="3"/>
  <c r="Q34" i="3"/>
  <c r="Q35" i="3"/>
  <c r="Q36" i="3"/>
  <c r="Q37" i="3"/>
  <c r="Q38" i="3"/>
  <c r="Q39" i="3"/>
  <c r="Q40" i="3"/>
  <c r="Q41" i="3"/>
  <c r="Q42" i="3"/>
  <c r="Q43" i="3"/>
  <c r="Q44" i="3"/>
  <c r="Q45" i="3"/>
  <c r="Q46" i="3"/>
  <c r="Q47" i="3"/>
  <c r="Q48" i="3"/>
  <c r="Q49" i="3"/>
  <c r="Q50" i="3"/>
  <c r="Q51" i="3"/>
  <c r="Q52" i="3"/>
  <c r="Q3" i="3"/>
  <c r="AE3" i="11" l="1"/>
  <c r="AD3" i="11"/>
  <c r="AC3" i="11"/>
  <c r="AB3" i="11"/>
  <c r="AA3" i="11"/>
  <c r="Z3" i="11"/>
  <c r="Y3" i="11"/>
  <c r="X3" i="11"/>
  <c r="W3" i="11"/>
  <c r="V3" i="11"/>
  <c r="U3" i="11"/>
  <c r="T3" i="11"/>
  <c r="S3" i="11"/>
  <c r="R3" i="11"/>
  <c r="Q3" i="11"/>
  <c r="P3" i="11"/>
  <c r="O3" i="11"/>
  <c r="N3" i="11"/>
  <c r="M3" i="11"/>
  <c r="L3" i="11"/>
  <c r="K3" i="11"/>
  <c r="J3" i="11"/>
  <c r="I3" i="11"/>
  <c r="H3" i="11"/>
  <c r="G3" i="11"/>
  <c r="F3" i="11"/>
  <c r="E3" i="11" l="1"/>
  <c r="D3" i="11"/>
  <c r="C3" i="11"/>
  <c r="B3" i="11"/>
  <c r="J4" i="15" l="1"/>
  <c r="K4" i="15"/>
  <c r="L4" i="15"/>
  <c r="M4" i="15"/>
  <c r="N4" i="15"/>
  <c r="O4" i="15"/>
  <c r="J5" i="15"/>
  <c r="K5" i="15"/>
  <c r="L5" i="15"/>
  <c r="M5" i="15"/>
  <c r="N5" i="15"/>
  <c r="O5" i="15"/>
  <c r="J6" i="15"/>
  <c r="K6" i="15"/>
  <c r="L6" i="15"/>
  <c r="M6" i="15"/>
  <c r="N6" i="15"/>
  <c r="O6" i="15"/>
  <c r="J7" i="15"/>
  <c r="K7" i="15"/>
  <c r="L7" i="15"/>
  <c r="M7" i="15"/>
  <c r="N7" i="15"/>
  <c r="O7" i="15"/>
  <c r="J8" i="15"/>
  <c r="K8" i="15"/>
  <c r="L8" i="15"/>
  <c r="M8" i="15"/>
  <c r="N8" i="15"/>
  <c r="O8" i="15"/>
  <c r="J9" i="15"/>
  <c r="K9" i="15"/>
  <c r="L9" i="15"/>
  <c r="M9" i="15"/>
  <c r="N9" i="15"/>
  <c r="O9" i="15"/>
  <c r="J10" i="15"/>
  <c r="K10" i="15"/>
  <c r="L10" i="15"/>
  <c r="M10" i="15"/>
  <c r="N10" i="15"/>
  <c r="O10" i="15"/>
  <c r="J11" i="15"/>
  <c r="K11" i="15"/>
  <c r="L11" i="15"/>
  <c r="M11" i="15"/>
  <c r="N11" i="15"/>
  <c r="O11" i="15"/>
  <c r="J12" i="15"/>
  <c r="K12" i="15"/>
  <c r="L12" i="15"/>
  <c r="M12" i="15"/>
  <c r="N12" i="15"/>
  <c r="O12" i="15"/>
  <c r="J13" i="15"/>
  <c r="K13" i="15"/>
  <c r="L13" i="15"/>
  <c r="M13" i="15"/>
  <c r="N13" i="15"/>
  <c r="O13" i="15"/>
  <c r="J14" i="15"/>
  <c r="K14" i="15"/>
  <c r="L14" i="15"/>
  <c r="M14" i="15"/>
  <c r="N14" i="15"/>
  <c r="O14" i="15"/>
  <c r="J15" i="15"/>
  <c r="K15" i="15"/>
  <c r="L15" i="15"/>
  <c r="M15" i="15"/>
  <c r="N15" i="15"/>
  <c r="O15" i="15"/>
  <c r="J16" i="15"/>
  <c r="K16" i="15"/>
  <c r="L16" i="15"/>
  <c r="M16" i="15"/>
  <c r="N16" i="15"/>
  <c r="O16" i="15"/>
  <c r="J17" i="15"/>
  <c r="K17" i="15"/>
  <c r="L17" i="15"/>
  <c r="M17" i="15"/>
  <c r="N17" i="15"/>
  <c r="O17" i="15"/>
  <c r="J18" i="15"/>
  <c r="K18" i="15"/>
  <c r="L18" i="15"/>
  <c r="M18" i="15"/>
  <c r="N18" i="15"/>
  <c r="O18" i="15"/>
  <c r="J19" i="15"/>
  <c r="K19" i="15"/>
  <c r="L19" i="15"/>
  <c r="M19" i="15"/>
  <c r="N19" i="15"/>
  <c r="O19" i="15"/>
  <c r="J20" i="15"/>
  <c r="K20" i="15"/>
  <c r="L20" i="15"/>
  <c r="M20" i="15"/>
  <c r="N20" i="15"/>
  <c r="O20" i="15"/>
  <c r="J21" i="15"/>
  <c r="K21" i="15"/>
  <c r="L21" i="15"/>
  <c r="M21" i="15"/>
  <c r="N21" i="15"/>
  <c r="O21" i="15"/>
  <c r="J22" i="15"/>
  <c r="K22" i="15"/>
  <c r="L22" i="15"/>
  <c r="M22" i="15"/>
  <c r="N22" i="15"/>
  <c r="O22" i="15"/>
  <c r="J23" i="15"/>
  <c r="K23" i="15"/>
  <c r="L23" i="15"/>
  <c r="M23" i="15"/>
  <c r="N23" i="15"/>
  <c r="O23" i="15"/>
  <c r="J24" i="15"/>
  <c r="K24" i="15"/>
  <c r="L24" i="15"/>
  <c r="M24" i="15"/>
  <c r="N24" i="15"/>
  <c r="O24" i="15"/>
  <c r="J25" i="15"/>
  <c r="K25" i="15"/>
  <c r="L25" i="15"/>
  <c r="M25" i="15"/>
  <c r="N25" i="15"/>
  <c r="O25" i="15"/>
  <c r="J26" i="15"/>
  <c r="K26" i="15"/>
  <c r="L26" i="15"/>
  <c r="M26" i="15"/>
  <c r="N26" i="15"/>
  <c r="O26" i="15"/>
  <c r="J27" i="15"/>
  <c r="K27" i="15"/>
  <c r="L27" i="15"/>
  <c r="M27" i="15"/>
  <c r="N27" i="15"/>
  <c r="O27" i="15"/>
  <c r="J28" i="15"/>
  <c r="K28" i="15"/>
  <c r="L28" i="15"/>
  <c r="M28" i="15"/>
  <c r="N28" i="15"/>
  <c r="O28" i="15"/>
  <c r="J29" i="15"/>
  <c r="K29" i="15"/>
  <c r="L29" i="15"/>
  <c r="M29" i="15"/>
  <c r="N29" i="15"/>
  <c r="O29" i="15"/>
  <c r="J30" i="15"/>
  <c r="K30" i="15"/>
  <c r="L30" i="15"/>
  <c r="M30" i="15"/>
  <c r="N30" i="15"/>
  <c r="O30" i="15"/>
  <c r="J31" i="15"/>
  <c r="K31" i="15"/>
  <c r="L31" i="15"/>
  <c r="M31" i="15"/>
  <c r="N31" i="15"/>
  <c r="O31" i="15"/>
  <c r="J32" i="15"/>
  <c r="K32" i="15"/>
  <c r="L32" i="15"/>
  <c r="M32" i="15"/>
  <c r="N32" i="15"/>
  <c r="O32" i="15"/>
  <c r="J33" i="15"/>
  <c r="K33" i="15"/>
  <c r="L33" i="15"/>
  <c r="M33" i="15"/>
  <c r="N33" i="15"/>
  <c r="O33" i="15"/>
  <c r="J34" i="15"/>
  <c r="K34" i="15"/>
  <c r="L34" i="15"/>
  <c r="M34" i="15"/>
  <c r="N34" i="15"/>
  <c r="O34" i="15"/>
  <c r="J35" i="15"/>
  <c r="K35" i="15"/>
  <c r="L35" i="15"/>
  <c r="M35" i="15"/>
  <c r="N35" i="15"/>
  <c r="O35" i="15"/>
  <c r="J36" i="15"/>
  <c r="K36" i="15"/>
  <c r="L36" i="15"/>
  <c r="M36" i="15"/>
  <c r="N36" i="15"/>
  <c r="O36" i="15"/>
  <c r="J37" i="15"/>
  <c r="K37" i="15"/>
  <c r="L37" i="15"/>
  <c r="M37" i="15"/>
  <c r="N37" i="15"/>
  <c r="O37" i="15"/>
  <c r="J38" i="15"/>
  <c r="K38" i="15"/>
  <c r="L38" i="15"/>
  <c r="M38" i="15"/>
  <c r="N38" i="15"/>
  <c r="O38" i="15"/>
  <c r="J39" i="15"/>
  <c r="K39" i="15"/>
  <c r="L39" i="15"/>
  <c r="M39" i="15"/>
  <c r="N39" i="15"/>
  <c r="O39" i="15"/>
  <c r="J40" i="15"/>
  <c r="K40" i="15"/>
  <c r="L40" i="15"/>
  <c r="M40" i="15"/>
  <c r="N40" i="15"/>
  <c r="O40" i="15"/>
  <c r="J41" i="15"/>
  <c r="K41" i="15"/>
  <c r="L41" i="15"/>
  <c r="M41" i="15"/>
  <c r="N41" i="15"/>
  <c r="O41" i="15"/>
  <c r="J42" i="15"/>
  <c r="K42" i="15"/>
  <c r="L42" i="15"/>
  <c r="M42" i="15"/>
  <c r="N42" i="15"/>
  <c r="O42" i="15"/>
  <c r="J43" i="15"/>
  <c r="K43" i="15"/>
  <c r="L43" i="15"/>
  <c r="M43" i="15"/>
  <c r="N43" i="15"/>
  <c r="O43" i="15"/>
  <c r="J44" i="15"/>
  <c r="K44" i="15"/>
  <c r="L44" i="15"/>
  <c r="M44" i="15"/>
  <c r="N44" i="15"/>
  <c r="O44" i="15"/>
  <c r="J45" i="15"/>
  <c r="K45" i="15"/>
  <c r="L45" i="15"/>
  <c r="M45" i="15"/>
  <c r="N45" i="15"/>
  <c r="O45" i="15"/>
  <c r="J46" i="15"/>
  <c r="K46" i="15"/>
  <c r="L46" i="15"/>
  <c r="M46" i="15"/>
  <c r="N46" i="15"/>
  <c r="O46" i="15"/>
  <c r="J47" i="15"/>
  <c r="K47" i="15"/>
  <c r="L47" i="15"/>
  <c r="M47" i="15"/>
  <c r="N47" i="15"/>
  <c r="O47" i="15"/>
  <c r="J48" i="15"/>
  <c r="K48" i="15"/>
  <c r="L48" i="15"/>
  <c r="M48" i="15"/>
  <c r="N48" i="15"/>
  <c r="O48" i="15"/>
  <c r="J49" i="15"/>
  <c r="K49" i="15"/>
  <c r="L49" i="15"/>
  <c r="M49" i="15"/>
  <c r="N49" i="15"/>
  <c r="O49" i="15"/>
  <c r="J50" i="15"/>
  <c r="K50" i="15"/>
  <c r="L50" i="15"/>
  <c r="M50" i="15"/>
  <c r="N50" i="15"/>
  <c r="O50" i="15"/>
  <c r="J51" i="15"/>
  <c r="K51" i="15"/>
  <c r="L51" i="15"/>
  <c r="M51" i="15"/>
  <c r="N51" i="15"/>
  <c r="O51" i="15"/>
  <c r="J52" i="15"/>
  <c r="K52" i="15"/>
  <c r="L52" i="15"/>
  <c r="M52" i="15"/>
  <c r="N52" i="15"/>
  <c r="O52" i="15"/>
  <c r="K3" i="15"/>
  <c r="L3" i="15"/>
  <c r="M3" i="15"/>
  <c r="M53" i="15" s="1"/>
  <c r="N3" i="15"/>
  <c r="N53" i="15" s="1"/>
  <c r="O3" i="15"/>
  <c r="J3" i="15"/>
  <c r="O53" i="15" l="1"/>
  <c r="L53" i="15"/>
  <c r="J53" i="15"/>
  <c r="K53" i="15"/>
  <c r="F8" i="13" l="1"/>
  <c r="E8" i="13"/>
  <c r="D8" i="13"/>
  <c r="C8" i="13"/>
  <c r="I2" i="13" s="1"/>
  <c r="AG3" i="11" l="1"/>
  <c r="AF3" i="11"/>
  <c r="B54" i="3" l="1"/>
  <c r="C54" i="3"/>
  <c r="D54" i="3"/>
  <c r="E54" i="3"/>
  <c r="F54" i="3"/>
  <c r="G54" i="3"/>
  <c r="A54" i="3"/>
  <c r="B55" i="3" l="1"/>
  <c r="C55" i="3"/>
  <c r="D55" i="3"/>
  <c r="E55" i="3"/>
  <c r="F55" i="3"/>
  <c r="G55" i="3"/>
  <c r="A55" i="3"/>
  <c r="M3" i="3" l="1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42" i="3"/>
  <c r="M43" i="3"/>
  <c r="M44" i="3"/>
  <c r="M45" i="3"/>
  <c r="M46" i="3"/>
  <c r="M47" i="3"/>
  <c r="M48" i="3"/>
  <c r="M49" i="3"/>
  <c r="M50" i="3"/>
  <c r="M51" i="3"/>
  <c r="M52" i="3"/>
  <c r="N4" i="3" l="1"/>
  <c r="N5" i="3"/>
  <c r="N6" i="3"/>
  <c r="N7" i="3"/>
  <c r="N8" i="3"/>
  <c r="N9" i="3"/>
  <c r="N10" i="3"/>
  <c r="N11" i="3"/>
  <c r="N12" i="3"/>
  <c r="N13" i="3"/>
  <c r="N14" i="3"/>
  <c r="N15" i="3"/>
  <c r="N16" i="3"/>
  <c r="N17" i="3"/>
  <c r="N18" i="3"/>
  <c r="N19" i="3"/>
  <c r="N20" i="3"/>
  <c r="N21" i="3"/>
  <c r="N22" i="3"/>
  <c r="N23" i="3"/>
  <c r="N24" i="3"/>
  <c r="N25" i="3"/>
  <c r="N26" i="3"/>
  <c r="N27" i="3"/>
  <c r="N28" i="3"/>
  <c r="N29" i="3"/>
  <c r="N30" i="3"/>
  <c r="N31" i="3"/>
  <c r="N32" i="3"/>
  <c r="N33" i="3"/>
  <c r="N34" i="3"/>
  <c r="N35" i="3"/>
  <c r="N36" i="3"/>
  <c r="N37" i="3"/>
  <c r="N38" i="3"/>
  <c r="N39" i="3"/>
  <c r="N40" i="3"/>
  <c r="N41" i="3"/>
  <c r="N42" i="3"/>
  <c r="N43" i="3"/>
  <c r="N44" i="3"/>
  <c r="N45" i="3"/>
  <c r="N46" i="3"/>
  <c r="N47" i="3"/>
  <c r="N48" i="3"/>
  <c r="N49" i="3"/>
  <c r="N50" i="3"/>
  <c r="N51" i="3"/>
  <c r="N52" i="3"/>
  <c r="N3" i="3"/>
  <c r="N53" i="3" l="1"/>
  <c r="C6" i="8" s="1"/>
  <c r="L28" i="3" l="1"/>
  <c r="L29" i="3"/>
  <c r="L30" i="3"/>
  <c r="L31" i="3"/>
  <c r="L32" i="3"/>
  <c r="L33" i="3"/>
  <c r="L34" i="3"/>
  <c r="L35" i="3"/>
  <c r="L36" i="3"/>
  <c r="L37" i="3"/>
  <c r="L38" i="3"/>
  <c r="L39" i="3"/>
  <c r="L40" i="3"/>
  <c r="L41" i="3"/>
  <c r="L42" i="3"/>
  <c r="L43" i="3"/>
  <c r="L44" i="3"/>
  <c r="L45" i="3"/>
  <c r="L46" i="3"/>
  <c r="L47" i="3"/>
  <c r="L48" i="3"/>
  <c r="L49" i="3"/>
  <c r="L50" i="3"/>
  <c r="L51" i="3"/>
  <c r="L52" i="3"/>
  <c r="L4" i="3"/>
  <c r="L5" i="3"/>
  <c r="L6" i="3"/>
  <c r="L7" i="3"/>
  <c r="L8" i="3"/>
  <c r="L9" i="3"/>
  <c r="L10" i="3"/>
  <c r="L11" i="3"/>
  <c r="L12" i="3"/>
  <c r="L13" i="3"/>
  <c r="L14" i="3"/>
  <c r="L15" i="3"/>
  <c r="L16" i="3"/>
  <c r="L17" i="3"/>
  <c r="L18" i="3"/>
  <c r="L19" i="3"/>
  <c r="L20" i="3"/>
  <c r="L21" i="3"/>
  <c r="L22" i="3"/>
  <c r="L23" i="3"/>
  <c r="L24" i="3"/>
  <c r="L25" i="3"/>
  <c r="L26" i="3"/>
  <c r="L27" i="3"/>
  <c r="L3" i="3"/>
  <c r="L53" i="3" l="1"/>
  <c r="C4" i="8" s="1"/>
  <c r="H2" i="2" l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 l="1"/>
  <c r="I52" i="2"/>
  <c r="J52" i="2"/>
  <c r="K52" i="2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8" i="2"/>
  <c r="K49" i="2"/>
  <c r="K50" i="2"/>
  <c r="K51" i="2"/>
  <c r="K2" i="2"/>
  <c r="J3" i="2"/>
  <c r="J4" i="2"/>
  <c r="J5" i="2"/>
  <c r="J6" i="2"/>
  <c r="J7" i="2"/>
  <c r="J8" i="2"/>
  <c r="J9" i="2"/>
  <c r="J10" i="2"/>
  <c r="J11" i="2"/>
  <c r="J12" i="2"/>
  <c r="J13" i="2"/>
  <c r="J14" i="2"/>
  <c r="J15" i="2"/>
  <c r="J16" i="2"/>
  <c r="J17" i="2"/>
  <c r="J18" i="2"/>
  <c r="J19" i="2"/>
  <c r="J20" i="2"/>
  <c r="J21" i="2"/>
  <c r="J22" i="2"/>
  <c r="J23" i="2"/>
  <c r="J24" i="2"/>
  <c r="J25" i="2"/>
  <c r="J26" i="2"/>
  <c r="J27" i="2"/>
  <c r="J28" i="2"/>
  <c r="J29" i="2"/>
  <c r="J30" i="2"/>
  <c r="J31" i="2"/>
  <c r="J32" i="2"/>
  <c r="J33" i="2"/>
  <c r="J34" i="2"/>
  <c r="J35" i="2"/>
  <c r="J36" i="2"/>
  <c r="J37" i="2"/>
  <c r="J38" i="2"/>
  <c r="J39" i="2"/>
  <c r="J40" i="2"/>
  <c r="J41" i="2"/>
  <c r="J42" i="2"/>
  <c r="J43" i="2"/>
  <c r="J44" i="2"/>
  <c r="J45" i="2"/>
  <c r="J46" i="2"/>
  <c r="J47" i="2"/>
  <c r="J48" i="2"/>
  <c r="J49" i="2"/>
  <c r="J50" i="2"/>
  <c r="J51" i="2"/>
  <c r="J2" i="2"/>
  <c r="I3" i="2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2" i="2"/>
  <c r="I4" i="3" l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3" i="3"/>
  <c r="K4" i="3"/>
  <c r="K5" i="3"/>
  <c r="K6" i="3"/>
  <c r="K7" i="3"/>
  <c r="K8" i="3"/>
  <c r="K9" i="3"/>
  <c r="K10" i="3"/>
  <c r="K11" i="3"/>
  <c r="K12" i="3"/>
  <c r="K13" i="3"/>
  <c r="K14" i="3"/>
  <c r="K15" i="3"/>
  <c r="K16" i="3"/>
  <c r="K17" i="3"/>
  <c r="K18" i="3"/>
  <c r="K19" i="3"/>
  <c r="K20" i="3"/>
  <c r="K21" i="3"/>
  <c r="K22" i="3"/>
  <c r="K23" i="3"/>
  <c r="K24" i="3"/>
  <c r="K25" i="3"/>
  <c r="K26" i="3"/>
  <c r="K27" i="3"/>
  <c r="K28" i="3"/>
  <c r="K29" i="3"/>
  <c r="K30" i="3"/>
  <c r="K31" i="3"/>
  <c r="K32" i="3"/>
  <c r="K33" i="3"/>
  <c r="K34" i="3"/>
  <c r="K35" i="3"/>
  <c r="K36" i="3"/>
  <c r="K37" i="3"/>
  <c r="K38" i="3"/>
  <c r="K39" i="3"/>
  <c r="K40" i="3"/>
  <c r="K41" i="3"/>
  <c r="K42" i="3"/>
  <c r="K43" i="3"/>
  <c r="K44" i="3"/>
  <c r="K45" i="3"/>
  <c r="K46" i="3"/>
  <c r="K47" i="3"/>
  <c r="K48" i="3"/>
  <c r="K49" i="3"/>
  <c r="K50" i="3"/>
  <c r="K51" i="3"/>
  <c r="K52" i="3"/>
  <c r="K3" i="3"/>
  <c r="K53" i="3" l="1"/>
  <c r="C3" i="8" s="1"/>
  <c r="I53" i="3"/>
  <c r="C1" i="8" s="1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42" i="3"/>
  <c r="J43" i="3"/>
  <c r="J44" i="3"/>
  <c r="J45" i="3"/>
  <c r="J46" i="3"/>
  <c r="J47" i="3"/>
  <c r="J48" i="3"/>
  <c r="J49" i="3"/>
  <c r="J50" i="3"/>
  <c r="J51" i="3"/>
  <c r="J52" i="3"/>
  <c r="J3" i="3"/>
  <c r="J53" i="3" l="1"/>
  <c r="C2" i="8" s="1"/>
  <c r="M53" i="3" l="1"/>
  <c r="C5" i="8" s="1"/>
  <c r="G2" i="13" l="1"/>
  <c r="J2" i="13" l="1"/>
  <c r="K2" i="13" s="1"/>
</calcChain>
</file>

<file path=xl/sharedStrings.xml><?xml version="1.0" encoding="utf-8"?>
<sst xmlns="http://schemas.openxmlformats.org/spreadsheetml/2006/main" count="171" uniqueCount="111">
  <si>
    <t>Mana16k-cache16k2w</t>
  </si>
  <si>
    <t>Mana16k-cache32k8w</t>
  </si>
  <si>
    <t>NoPref-cache16k2w</t>
  </si>
  <si>
    <t>NoPref-cache32k8w</t>
  </si>
  <si>
    <t>RDIP-cache16k2w</t>
  </si>
  <si>
    <t>FNL-MMA-cache16k2w</t>
  </si>
  <si>
    <t>Pif-cache16k2w</t>
  </si>
  <si>
    <t>mana-bw-change</t>
  </si>
  <si>
    <t>fnl-mma-bw-change</t>
  </si>
  <si>
    <t>RDIP-bw-change</t>
  </si>
  <si>
    <t>pif-bw-change</t>
  </si>
  <si>
    <t>PIF</t>
  </si>
  <si>
    <t>rdip</t>
  </si>
  <si>
    <t>history</t>
  </si>
  <si>
    <t>index</t>
  </si>
  <si>
    <t>ishadow</t>
  </si>
  <si>
    <t>fnlfilter</t>
  </si>
  <si>
    <t>l2</t>
  </si>
  <si>
    <t>RDIP</t>
  </si>
  <si>
    <t>FNL-MMA_12k</t>
  </si>
  <si>
    <t>normalized=&gt;</t>
  </si>
  <si>
    <t>MANA_16k</t>
  </si>
  <si>
    <t>FNL-MMA_96k</t>
  </si>
  <si>
    <t>MANA_122k</t>
  </si>
  <si>
    <t>pif</t>
  </si>
  <si>
    <t>FNL-MMA</t>
  </si>
  <si>
    <t>12k</t>
  </si>
  <si>
    <t>96k</t>
  </si>
  <si>
    <t>MANA</t>
  </si>
  <si>
    <t>122k</t>
  </si>
  <si>
    <t>16k</t>
  </si>
  <si>
    <t>l1i</t>
  </si>
  <si>
    <t>table</t>
  </si>
  <si>
    <t>hobpt</t>
  </si>
  <si>
    <t>manat</t>
  </si>
  <si>
    <t>worthpf</t>
  </si>
  <si>
    <t>missahead</t>
  </si>
  <si>
    <t>touched</t>
  </si>
  <si>
    <t>manamult</t>
  </si>
  <si>
    <t>avg</t>
  </si>
  <si>
    <t>l1i_dynamic</t>
  </si>
  <si>
    <t>l2_dynamic</t>
  </si>
  <si>
    <t>exec_time(ns)</t>
  </si>
  <si>
    <t>storage_dynamic</t>
  </si>
  <si>
    <t>storage_static</t>
  </si>
  <si>
    <t>l1i_static</t>
  </si>
  <si>
    <t>l2_static</t>
  </si>
  <si>
    <t>-</t>
  </si>
  <si>
    <t>l1i_overhead</t>
  </si>
  <si>
    <t>l2_overhead</t>
  </si>
  <si>
    <t>fnl-mma-96k</t>
  </si>
  <si>
    <t>fnl-mma-12k</t>
  </si>
  <si>
    <t>Baseline</t>
  </si>
  <si>
    <t xml:space="preserve">L1I-total_miss </t>
  </si>
  <si>
    <t>client_001</t>
  </si>
  <si>
    <t>client_002</t>
  </si>
  <si>
    <t>client_003</t>
  </si>
  <si>
    <t>client_004</t>
  </si>
  <si>
    <t>client_005</t>
  </si>
  <si>
    <t>client_006</t>
  </si>
  <si>
    <t>client_007</t>
  </si>
  <si>
    <t>client_008</t>
  </si>
  <si>
    <t>server_001</t>
  </si>
  <si>
    <t>server_002</t>
  </si>
  <si>
    <t>server_003</t>
  </si>
  <si>
    <t>server_004</t>
  </si>
  <si>
    <t>server_009</t>
  </si>
  <si>
    <t>server_010</t>
  </si>
  <si>
    <t>server_011</t>
  </si>
  <si>
    <t>server_012</t>
  </si>
  <si>
    <t>server_013</t>
  </si>
  <si>
    <t>server_014</t>
  </si>
  <si>
    <t>server_015</t>
  </si>
  <si>
    <t>server_016</t>
  </si>
  <si>
    <t>server_017</t>
  </si>
  <si>
    <t>server_018</t>
  </si>
  <si>
    <t>server_019</t>
  </si>
  <si>
    <t>server_020</t>
  </si>
  <si>
    <t>server_021</t>
  </si>
  <si>
    <t>server_022</t>
  </si>
  <si>
    <t>server_023</t>
  </si>
  <si>
    <t>server_024</t>
  </si>
  <si>
    <t>server_025</t>
  </si>
  <si>
    <t>server_026</t>
  </si>
  <si>
    <t>server_027</t>
  </si>
  <si>
    <t>server_028</t>
  </si>
  <si>
    <t>server_029</t>
  </si>
  <si>
    <t>server_030</t>
  </si>
  <si>
    <t>server_031</t>
  </si>
  <si>
    <t>server_032</t>
  </si>
  <si>
    <t>server_033</t>
  </si>
  <si>
    <t>server_034</t>
  </si>
  <si>
    <t>server_035</t>
  </si>
  <si>
    <t>server_036</t>
  </si>
  <si>
    <t>server_037</t>
  </si>
  <si>
    <t>server_038</t>
  </si>
  <si>
    <t>server_039</t>
  </si>
  <si>
    <t>spec_gcc_001</t>
  </si>
  <si>
    <t>spec_gcc_002</t>
  </si>
  <si>
    <t>spec_gcc_003</t>
  </si>
  <si>
    <t>spec_gobmk_001</t>
  </si>
  <si>
    <t>spec_gobmk_002</t>
  </si>
  <si>
    <t>spec_perlbench_001</t>
  </si>
  <si>
    <t>spec_x264_001</t>
  </si>
  <si>
    <t>baseline</t>
  </si>
  <si>
    <t xml:space="preserve">L1I-prefetch_useless </t>
  </si>
  <si>
    <t>mana16k</t>
  </si>
  <si>
    <t>mana122k</t>
  </si>
  <si>
    <t>overpred</t>
  </si>
  <si>
    <t>NoPref-l1i_32k2w</t>
  </si>
  <si>
    <t>overhead_sum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</si>
</sst>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0" fillId="7" borderId="0" xfId="0" applyFill="1"/>
    <xf numFmtId="0" fontId="2" fillId="0" borderId="0" xfId="0" applyFont="1"/>
    <xf numFmtId="0" fontId="0" fillId="8" borderId="0" xfId="0" applyFill="1"/>
    <xf numFmtId="0" fontId="0" fillId="9" borderId="0" xfId="0" applyFill="1"/>
    <xf numFmtId="0" fontId="1" fillId="9" borderId="0" xfId="0" applyFont="1" applyFill="1"/>
    <xf numFmtId="0" fontId="0" fillId="10" borderId="0" xfId="0" applyFill="1"/>
    <xf numFmtId="0" fontId="1" fillId="10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2.xml"/><Relationship Id="rId13" Type="http://schemas.openxmlformats.org/officeDocument/2006/relationships/externalLink" Target="externalLinks/externalLink7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12" Type="http://schemas.openxmlformats.org/officeDocument/2006/relationships/externalLink" Target="externalLinks/externalLink6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5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externalLink" Target="externalLinks/externalLink4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3.xml"/><Relationship Id="rId14" Type="http://schemas.openxmlformats.org/officeDocument/2006/relationships/externalLink" Target="externalLinks/externalLink8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" lastClr="FFFFFF">
                <a:lumMod val="50000"/>
              </a:sysClr>
            </a:solidFill>
            <a:ln w="12700" cap="flat" cmpd="sng" algn="ctr">
              <a:solidFill>
                <a:sysClr val="windowText" lastClr="000000"/>
              </a:solidFill>
              <a:round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5EFE-41E5-86F1-E6E5D5094469}"/>
              </c:ext>
            </c:extLst>
          </c:dPt>
          <c:dPt>
            <c:idx val="1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2-5EFE-41E5-86F1-E6E5D5094469}"/>
              </c:ext>
            </c:extLst>
          </c:dPt>
          <c:dPt>
            <c:idx val="2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3-5EFE-41E5-86F1-E6E5D5094469}"/>
              </c:ext>
            </c:extLst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4-5EFE-41E5-86F1-E6E5D5094469}"/>
              </c:ext>
            </c:extLst>
          </c:dPt>
          <c:dPt>
            <c:idx val="4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5-5EFE-41E5-86F1-E6E5D5094469}"/>
              </c:ext>
            </c:extLst>
          </c:dPt>
          <c:dPt>
            <c:idx val="5"/>
            <c:invertIfNegative val="0"/>
            <c:bubble3D val="0"/>
            <c:spPr>
              <a:solidFill>
                <a:sysClr val="window" lastClr="FFFFFF">
                  <a:lumMod val="50000"/>
                </a:sysClr>
              </a:solidFill>
              <a:ln w="12700" cap="flat" cmpd="sng" algn="ctr">
                <a:solidFill>
                  <a:sysClr val="windowText" lastClr="000000"/>
                </a:solidFill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6-5EFE-41E5-86F1-E6E5D5094469}"/>
              </c:ext>
            </c:extLst>
          </c:dPt>
          <c:cat>
            <c:multiLvlStrRef>
              <c:f>speedup!$A$1:$B$6</c:f>
              <c:multiLvlStrCache>
                <c:ptCount val="6"/>
                <c:lvl>
                  <c:pt idx="2">
                    <c:v>12k</c:v>
                  </c:pt>
                  <c:pt idx="3">
                    <c:v>96k</c:v>
                  </c:pt>
                  <c:pt idx="4">
                    <c:v>16k</c:v>
                  </c:pt>
                  <c:pt idx="5">
                    <c:v>122k</c:v>
                  </c:pt>
                </c:lvl>
                <c:lvl>
                  <c:pt idx="0">
                    <c:v>PIF</c:v>
                  </c:pt>
                  <c:pt idx="1">
                    <c:v>RDIP</c:v>
                  </c:pt>
                  <c:pt idx="2">
                    <c:v>FNL-MMA</c:v>
                  </c:pt>
                  <c:pt idx="4">
                    <c:v>MANA</c:v>
                  </c:pt>
                </c:lvl>
              </c:multiLvlStrCache>
            </c:multiLvlStrRef>
          </c:cat>
          <c:val>
            <c:numRef>
              <c:f>speedup!$C$1:$C$6</c:f>
              <c:numCache>
                <c:formatCode>General</c:formatCode>
                <c:ptCount val="6"/>
                <c:pt idx="0">
                  <c:v>0.25845669760923351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2-4EA5-BCEF-171FE3E01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4"/>
        <c:axId val="2021070320"/>
        <c:axId val="2021074896"/>
      </c:barChart>
      <c:catAx>
        <c:axId val="20210703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ysClr val="windowText" lastClr="00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74896"/>
        <c:crosses val="autoZero"/>
        <c:auto val="1"/>
        <c:lblAlgn val="ctr"/>
        <c:lblOffset val="100"/>
        <c:noMultiLvlLbl val="0"/>
      </c:catAx>
      <c:valAx>
        <c:axId val="2021074896"/>
        <c:scaling>
          <c:orientation val="minMax"/>
          <c:max val="0.30000000000000004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cap="none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 cap="none" baseline="0"/>
                  <a:t>Average Speedp(%)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cap="none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1">
                <a:lumMod val="50000"/>
              </a:schemeClr>
            </a:solidFill>
            <a:ln w="9525" cap="flat" cmpd="sng" algn="ctr">
              <a:solidFill>
                <a:schemeClr val="tx1"/>
              </a:solidFill>
              <a:round/>
            </a:ln>
            <a:effectLst/>
          </c:spPr>
          <c:invertIfNegative val="0"/>
          <c:cat>
            <c:multiLvlStrRef>
              <c:f>PKI!$B$1:$AG$2</c:f>
              <c:multiLvlStrCache>
                <c:ptCount val="32"/>
                <c:lvl>
                  <c:pt idx="0">
                    <c:v>l1i</c:v>
                  </c:pt>
                  <c:pt idx="1">
                    <c:v>l2</c:v>
                  </c:pt>
                  <c:pt idx="2">
                    <c:v>history</c:v>
                  </c:pt>
                  <c:pt idx="3">
                    <c:v>index</c:v>
                  </c:pt>
                  <c:pt idx="4">
                    <c:v>l1i</c:v>
                  </c:pt>
                  <c:pt idx="5">
                    <c:v>l2</c:v>
                  </c:pt>
                  <c:pt idx="6">
                    <c:v>table</c:v>
                  </c:pt>
                  <c:pt idx="7">
                    <c:v>l1i</c:v>
                  </c:pt>
                  <c:pt idx="8">
                    <c:v>l2</c:v>
                  </c:pt>
                  <c:pt idx="9">
                    <c:v>fnlfilter</c:v>
                  </c:pt>
                  <c:pt idx="10">
                    <c:v>ishadow</c:v>
                  </c:pt>
                  <c:pt idx="11">
                    <c:v>missahead</c:v>
                  </c:pt>
                  <c:pt idx="12">
                    <c:v>touched</c:v>
                  </c:pt>
                  <c:pt idx="13">
                    <c:v>worthpf</c:v>
                  </c:pt>
                  <c:pt idx="14">
                    <c:v>l1i</c:v>
                  </c:pt>
                  <c:pt idx="15">
                    <c:v>l2</c:v>
                  </c:pt>
                  <c:pt idx="16">
                    <c:v>fnlfilter</c:v>
                  </c:pt>
                  <c:pt idx="17">
                    <c:v>ishadow</c:v>
                  </c:pt>
                  <c:pt idx="18">
                    <c:v>missahead</c:v>
                  </c:pt>
                  <c:pt idx="19">
                    <c:v>touched</c:v>
                  </c:pt>
                  <c:pt idx="20">
                    <c:v>worthpf</c:v>
                  </c:pt>
                  <c:pt idx="21">
                    <c:v>l1i</c:v>
                  </c:pt>
                  <c:pt idx="22">
                    <c:v>l2</c:v>
                  </c:pt>
                  <c:pt idx="23">
                    <c:v>manat</c:v>
                  </c:pt>
                  <c:pt idx="24">
                    <c:v>hobpt</c:v>
                  </c:pt>
                  <c:pt idx="25">
                    <c:v>l1i</c:v>
                  </c:pt>
                  <c:pt idx="26">
                    <c:v>l2</c:v>
                  </c:pt>
                  <c:pt idx="27">
                    <c:v>manat</c:v>
                  </c:pt>
                  <c:pt idx="28">
                    <c:v>hobpt</c:v>
                  </c:pt>
                  <c:pt idx="29">
                    <c:v>manamult</c:v>
                  </c:pt>
                  <c:pt idx="30">
                    <c:v>l1i</c:v>
                  </c:pt>
                  <c:pt idx="31">
                    <c:v>l2</c:v>
                  </c:pt>
                </c:lvl>
                <c:lvl>
                  <c:pt idx="0">
                    <c:v>PIF</c:v>
                  </c:pt>
                  <c:pt idx="4">
                    <c:v>RDIP</c:v>
                  </c:pt>
                  <c:pt idx="7">
                    <c:v>FNL-MMA_12k</c:v>
                  </c:pt>
                  <c:pt idx="14">
                    <c:v>FNL-MMA_96k</c:v>
                  </c:pt>
                  <c:pt idx="21">
                    <c:v>MANA_16k</c:v>
                  </c:pt>
                  <c:pt idx="25">
                    <c:v>MANA_122k</c:v>
                  </c:pt>
                  <c:pt idx="30">
                    <c:v>Baseline</c:v>
                  </c:pt>
                </c:lvl>
              </c:multiLvlStrCache>
            </c:multiLvlStrRef>
          </c:cat>
          <c:val>
            <c:numRef>
              <c:f>PKI!$B$3:$AG$3</c:f>
              <c:numCache>
                <c:formatCode>General</c:formatCode>
                <c:ptCount val="32"/>
                <c:pt idx="0">
                  <c:v>325.61029600000001</c:v>
                </c:pt>
                <c:pt idx="1">
                  <c:v>108.37928119999999</c:v>
                </c:pt>
                <c:pt idx="2">
                  <c:v>132.9909452</c:v>
                </c:pt>
                <c:pt idx="3">
                  <c:v>52.113121599999985</c:v>
                </c:pt>
                <c:pt idx="4">
                  <c:v>237.49064320000002</c:v>
                </c:pt>
                <c:pt idx="5">
                  <c:v>107.3493072</c:v>
                </c:pt>
                <c:pt idx="6">
                  <c:v>144.69597200000001</c:v>
                </c:pt>
                <c:pt idx="7">
                  <c:v>270.09159640000001</c:v>
                </c:pt>
                <c:pt idx="8">
                  <c:v>125.23809079999998</c:v>
                </c:pt>
                <c:pt idx="9">
                  <c:v>494.2432108000001</c:v>
                </c:pt>
                <c:pt idx="10">
                  <c:v>834.75353759999973</c:v>
                </c:pt>
                <c:pt idx="11">
                  <c:v>83.158027199999978</c:v>
                </c:pt>
                <c:pt idx="12">
                  <c:v>312.0187032</c:v>
                </c:pt>
                <c:pt idx="13">
                  <c:v>485.3293084</c:v>
                </c:pt>
                <c:pt idx="14">
                  <c:v>269.28503039999998</c:v>
                </c:pt>
                <c:pt idx="15">
                  <c:v>115.55222200000001</c:v>
                </c:pt>
                <c:pt idx="16">
                  <c:v>443.12736919999998</c:v>
                </c:pt>
                <c:pt idx="17">
                  <c:v>833.08242320000022</c:v>
                </c:pt>
                <c:pt idx="18">
                  <c:v>137.27609000000001</c:v>
                </c:pt>
                <c:pt idx="19">
                  <c:v>1040.5362680000001</c:v>
                </c:pt>
                <c:pt idx="20">
                  <c:v>430.86107000000004</c:v>
                </c:pt>
                <c:pt idx="21">
                  <c:v>357.72788559999998</c:v>
                </c:pt>
                <c:pt idx="22">
                  <c:v>123.75217520000007</c:v>
                </c:pt>
                <c:pt idx="23">
                  <c:v>158.26189079999997</c:v>
                </c:pt>
                <c:pt idx="24">
                  <c:v>424.34257200000002</c:v>
                </c:pt>
                <c:pt idx="25">
                  <c:v>338.28127960000006</c:v>
                </c:pt>
                <c:pt idx="26">
                  <c:v>116.03526840000004</c:v>
                </c:pt>
                <c:pt idx="27">
                  <c:v>74.144531200000003</c:v>
                </c:pt>
                <c:pt idx="28">
                  <c:v>492.66711520000007</c:v>
                </c:pt>
                <c:pt idx="29">
                  <c:v>80.432688000000013</c:v>
                </c:pt>
                <c:pt idx="30">
                  <c:v>189.47552320000003</c:v>
                </c:pt>
                <c:pt idx="31">
                  <c:v>110.7533176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D2-4EA5-BCEF-171FE3E0139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0"/>
        <c:overlap val="-24"/>
        <c:axId val="2021070320"/>
        <c:axId val="2021074896"/>
      </c:barChart>
      <c:catAx>
        <c:axId val="202107032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74896"/>
        <c:crosses val="autoZero"/>
        <c:auto val="1"/>
        <c:lblAlgn val="ctr"/>
        <c:lblOffset val="100"/>
        <c:noMultiLvlLbl val="0"/>
      </c:catAx>
      <c:valAx>
        <c:axId val="2021074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cap="all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Access Per Kilo Instruction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cap="all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10703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chemeClr val="tx1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721205161854768"/>
          <c:y val="5.7060367454068242E-2"/>
          <c:w val="0.79732392825896758"/>
          <c:h val="0.70005067074948968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stacked_energy!$G$1</c:f>
              <c:strCache>
                <c:ptCount val="1"/>
                <c:pt idx="0">
                  <c:v>storage_dynamic</c:v>
                </c:pt>
              </c:strCache>
            </c:strRef>
          </c:tx>
          <c:spPr>
            <a:solidFill>
              <a:schemeClr val="tx1">
                <a:lumMod val="85000"/>
                <a:lumOff val="15000"/>
              </a:schemeClr>
            </a:solidFill>
            <a:ln>
              <a:solidFill>
                <a:schemeClr val="bg2">
                  <a:lumMod val="90000"/>
                </a:schemeClr>
              </a:solidFill>
            </a:ln>
            <a:effectLst/>
          </c:spPr>
          <c:invertIfNegative val="0"/>
          <c:cat>
            <c:multiLvlStrRef>
              <c:f>stacked_energy!$A$2:$B$7</c:f>
              <c:multiLvlStrCache>
                <c:ptCount val="6"/>
                <c:lvl>
                  <c:pt idx="2">
                    <c:v>12k</c:v>
                  </c:pt>
                  <c:pt idx="3">
                    <c:v>96k</c:v>
                  </c:pt>
                  <c:pt idx="4">
                    <c:v>16k</c:v>
                  </c:pt>
                  <c:pt idx="5">
                    <c:v>122k</c:v>
                  </c:pt>
                </c:lvl>
                <c:lvl>
                  <c:pt idx="0">
                    <c:v>PIF</c:v>
                  </c:pt>
                  <c:pt idx="1">
                    <c:v>RDIP</c:v>
                  </c:pt>
                  <c:pt idx="2">
                    <c:v>FNL-MMA</c:v>
                  </c:pt>
                  <c:pt idx="4">
                    <c:v>MANA</c:v>
                  </c:pt>
                </c:lvl>
              </c:multiLvlStrCache>
            </c:multiLvlStrRef>
          </c:cat>
          <c:val>
            <c:numRef>
              <c:f>stacked_energy!$G$2:$G$7</c:f>
              <c:numCache>
                <c:formatCode>General</c:formatCode>
                <c:ptCount val="6"/>
                <c:pt idx="0">
                  <c:v>17.456260548804959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2D5-4DA7-AA5C-5B7E5B1FCE54}"/>
            </c:ext>
          </c:extLst>
        </c:ser>
        <c:ser>
          <c:idx val="1"/>
          <c:order val="1"/>
          <c:tx>
            <c:strRef>
              <c:f>stacked_energy!$H$1</c:f>
              <c:strCache>
                <c:ptCount val="1"/>
                <c:pt idx="0">
                  <c:v>storage_static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 w="6350" cap="flat" cmpd="sng" algn="ctr">
              <a:solidFill>
                <a:schemeClr val="bg2">
                  <a:lumMod val="90000"/>
                </a:schemeClr>
              </a:solidFill>
              <a:prstDash val="solid"/>
              <a:miter lim="800000"/>
            </a:ln>
            <a:effectLst/>
          </c:spPr>
          <c:invertIfNegative val="0"/>
          <c:cat>
            <c:multiLvlStrRef>
              <c:f>stacked_energy!$A$2:$B$7</c:f>
              <c:multiLvlStrCache>
                <c:ptCount val="6"/>
                <c:lvl>
                  <c:pt idx="2">
                    <c:v>12k</c:v>
                  </c:pt>
                  <c:pt idx="3">
                    <c:v>96k</c:v>
                  </c:pt>
                  <c:pt idx="4">
                    <c:v>16k</c:v>
                  </c:pt>
                  <c:pt idx="5">
                    <c:v>122k</c:v>
                  </c:pt>
                </c:lvl>
                <c:lvl>
                  <c:pt idx="0">
                    <c:v>PIF</c:v>
                  </c:pt>
                  <c:pt idx="1">
                    <c:v>RDIP</c:v>
                  </c:pt>
                  <c:pt idx="2">
                    <c:v>FNL-MMA</c:v>
                  </c:pt>
                  <c:pt idx="4">
                    <c:v>MANA</c:v>
                  </c:pt>
                </c:lvl>
              </c:multiLvlStrCache>
            </c:multiLvlStrRef>
          </c:cat>
          <c:val>
            <c:numRef>
              <c:f>stacked_energy!$H$2:$H$7</c:f>
              <c:numCache>
                <c:formatCode>General</c:formatCode>
                <c:ptCount val="6"/>
                <c:pt idx="0">
                  <c:v>24.265448850748594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2D5-4DA7-AA5C-5B7E5B1FCE54}"/>
            </c:ext>
          </c:extLst>
        </c:ser>
        <c:ser>
          <c:idx val="2"/>
          <c:order val="2"/>
          <c:tx>
            <c:strRef>
              <c:f>stacked_energy!$I$1</c:f>
              <c:strCache>
                <c:ptCount val="1"/>
                <c:pt idx="0">
                  <c:v>l1i_overhead</c:v>
                </c:pt>
              </c:strCache>
            </c:strRef>
          </c:tx>
          <c:spPr>
            <a:solidFill>
              <a:srgbClr val="C00000"/>
            </a:solidFill>
            <a:ln w="9525" cap="flat" cmpd="sng" algn="ctr">
              <a:solidFill>
                <a:schemeClr val="bg2">
                  <a:lumMod val="90000"/>
                </a:schemeClr>
              </a:solidFill>
              <a:prstDash val="solid"/>
              <a:miter lim="800000"/>
            </a:ln>
            <a:effectLst/>
          </c:spPr>
          <c:invertIfNegative val="0"/>
          <c:cat>
            <c:multiLvlStrRef>
              <c:f>stacked_energy!$A$2:$B$7</c:f>
              <c:multiLvlStrCache>
                <c:ptCount val="6"/>
                <c:lvl>
                  <c:pt idx="2">
                    <c:v>12k</c:v>
                  </c:pt>
                  <c:pt idx="3">
                    <c:v>96k</c:v>
                  </c:pt>
                  <c:pt idx="4">
                    <c:v>16k</c:v>
                  </c:pt>
                  <c:pt idx="5">
                    <c:v>122k</c:v>
                  </c:pt>
                </c:lvl>
                <c:lvl>
                  <c:pt idx="0">
                    <c:v>PIF</c:v>
                  </c:pt>
                  <c:pt idx="1">
                    <c:v>RDIP</c:v>
                  </c:pt>
                  <c:pt idx="2">
                    <c:v>FNL-MMA</c:v>
                  </c:pt>
                  <c:pt idx="4">
                    <c:v>MANA</c:v>
                  </c:pt>
                </c:lvl>
              </c:multiLvlStrCache>
            </c:multiLvlStrRef>
          </c:cat>
          <c:val>
            <c:numRef>
              <c:f>stacked_energy!$I$2:$I$7</c:f>
              <c:numCache>
                <c:formatCode>General</c:formatCode>
                <c:ptCount val="6"/>
                <c:pt idx="0">
                  <c:v>-96.789093250124438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2D5-4DA7-AA5C-5B7E5B1FCE54}"/>
            </c:ext>
          </c:extLst>
        </c:ser>
        <c:ser>
          <c:idx val="3"/>
          <c:order val="3"/>
          <c:tx>
            <c:strRef>
              <c:f>stacked_energy!$J$1</c:f>
              <c:strCache>
                <c:ptCount val="1"/>
                <c:pt idx="0">
                  <c:v>l2_overhead</c:v>
                </c:pt>
              </c:strCache>
            </c:strRef>
          </c:tx>
          <c:spPr>
            <a:solidFill>
              <a:schemeClr val="accent4">
                <a:lumMod val="40000"/>
                <a:lumOff val="60000"/>
              </a:schemeClr>
            </a:solidFill>
            <a:ln w="6350">
              <a:solidFill>
                <a:schemeClr val="bg2">
                  <a:lumMod val="90000"/>
                </a:schemeClr>
              </a:solidFill>
            </a:ln>
            <a:effectLst/>
          </c:spPr>
          <c:invertIfNegative val="0"/>
          <c:cat>
            <c:multiLvlStrRef>
              <c:f>stacked_energy!$A$2:$B$7</c:f>
              <c:multiLvlStrCache>
                <c:ptCount val="6"/>
                <c:lvl>
                  <c:pt idx="2">
                    <c:v>12k</c:v>
                  </c:pt>
                  <c:pt idx="3">
                    <c:v>96k</c:v>
                  </c:pt>
                  <c:pt idx="4">
                    <c:v>16k</c:v>
                  </c:pt>
                  <c:pt idx="5">
                    <c:v>122k</c:v>
                  </c:pt>
                </c:lvl>
                <c:lvl>
                  <c:pt idx="0">
                    <c:v>PIF</c:v>
                  </c:pt>
                  <c:pt idx="1">
                    <c:v>RDIP</c:v>
                  </c:pt>
                  <c:pt idx="2">
                    <c:v>FNL-MMA</c:v>
                  </c:pt>
                  <c:pt idx="4">
                    <c:v>MANA</c:v>
                  </c:pt>
                </c:lvl>
              </c:multiLvlStrCache>
            </c:multiLvlStrRef>
          </c:cat>
          <c:val>
            <c:numRef>
              <c:f>stacked_energy!$J$2:$J$7</c:f>
              <c:numCache>
                <c:formatCode>General</c:formatCode>
                <c:ptCount val="6"/>
                <c:pt idx="0">
                  <c:v>10.202595102693671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2D5-4DA7-AA5C-5B7E5B1FCE5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21"/>
        <c:overlap val="100"/>
        <c:axId val="1953508400"/>
        <c:axId val="1953497584"/>
      </c:barChart>
      <c:catAx>
        <c:axId val="19535084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497584"/>
        <c:crosses val="autoZero"/>
        <c:auto val="1"/>
        <c:lblAlgn val="ctr"/>
        <c:lblOffset val="100"/>
        <c:noMultiLvlLbl val="0"/>
      </c:catAx>
      <c:valAx>
        <c:axId val="1953497584"/>
        <c:scaling>
          <c:orientation val="minMax"/>
          <c:min val="-100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75000"/>
                </a:schemeClr>
              </a:solidFill>
              <a:prstDash val="sysDot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>
                    <a:solidFill>
                      <a:sysClr val="windowText" lastClr="000000"/>
                    </a:solidFill>
                  </a:rPr>
                  <a:t>Energy Overhead (nj/ki)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3508400"/>
        <c:crosses val="autoZero"/>
        <c:crossBetween val="between"/>
        <c:minorUnit val="2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1.3985126859142603E-2"/>
          <c:y val="0.89117089530475357"/>
          <c:w val="0.97758530183727033"/>
          <c:h val="8.10513269174686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2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53340</xdr:colOff>
      <xdr:row>7</xdr:row>
      <xdr:rowOff>156210</xdr:rowOff>
    </xdr:from>
    <xdr:to>
      <xdr:col>15</xdr:col>
      <xdr:colOff>358140</xdr:colOff>
      <xdr:row>22</xdr:row>
      <xdr:rowOff>156210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0</xdr:colOff>
      <xdr:row>4</xdr:row>
      <xdr:rowOff>34290</xdr:rowOff>
    </xdr:from>
    <xdr:to>
      <xdr:col>28</xdr:col>
      <xdr:colOff>259080</xdr:colOff>
      <xdr:row>19</xdr:row>
      <xdr:rowOff>34290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861060</xdr:colOff>
      <xdr:row>9</xdr:row>
      <xdr:rowOff>95250</xdr:rowOff>
    </xdr:from>
    <xdr:to>
      <xdr:col>12</xdr:col>
      <xdr:colOff>259080</xdr:colOff>
      <xdr:row>24</xdr:row>
      <xdr:rowOff>95250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f-l1i_32k2w/Pif-l1i_32k2w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RDIP-l1i_32k2w/RDIP-l1i_32k2w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NLMMA_12k-l1i_32k2w/FNLMMA_12k-l1i_32k2w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NLMMA_96k-l1i_32k2w/FNLMMA_96k-l1i_32k2w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Mana_16k-l1i_32k2w/Mana_16k-l1i_32k2w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Mana_122k-l1i_32k2w/Mana_122k-l1i_32k2w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NoPref-l1i_32k8w/NoPref-l1i_32k8w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Pif-l1i_32k1w/Pif-l1i_32k1w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linkedrecords"/>
      <sheetName val="l1i_analysis"/>
      <sheetName val="l2_analysis"/>
      <sheetName val="stor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4">
          <cell r="B54">
            <v>325.61029600000001</v>
          </cell>
        </row>
      </sheetData>
      <sheetData sheetId="8">
        <row r="54">
          <cell r="B54">
            <v>108.37928119999999</v>
          </cell>
        </row>
      </sheetData>
      <sheetData sheetId="9">
        <row r="53">
          <cell r="A53">
            <v>132.9909452</v>
          </cell>
          <cell r="B53">
            <v>52.113121599999985</v>
          </cell>
        </row>
        <row r="54">
          <cell r="D54">
            <v>17.456260548804959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linkedrecords"/>
      <sheetName val="l1i_analysis"/>
      <sheetName val="l2_analysis"/>
      <sheetName val="stor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4">
          <cell r="B54">
            <v>237.49064320000002</v>
          </cell>
        </row>
      </sheetData>
      <sheetData sheetId="8">
        <row r="54">
          <cell r="B54">
            <v>107.3493072</v>
          </cell>
        </row>
      </sheetData>
      <sheetData sheetId="9">
        <row r="53">
          <cell r="A53">
            <v>144.69597200000001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linkedrecords"/>
      <sheetName val="l1i_analysis"/>
      <sheetName val="l2_analysis"/>
      <sheetName val="stor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4">
          <cell r="B54">
            <v>270.09159640000001</v>
          </cell>
        </row>
      </sheetData>
      <sheetData sheetId="8">
        <row r="54">
          <cell r="B54">
            <v>125.23809079999998</v>
          </cell>
        </row>
      </sheetData>
      <sheetData sheetId="9">
        <row r="53">
          <cell r="A53">
            <v>494.2432108000001</v>
          </cell>
          <cell r="B53">
            <v>834.75353759999973</v>
          </cell>
          <cell r="C53">
            <v>83.158027199999978</v>
          </cell>
          <cell r="D53">
            <v>312.0187032</v>
          </cell>
          <cell r="E53">
            <v>485.3293084</v>
          </cell>
        </row>
      </sheetData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linkedrecords"/>
      <sheetName val="l1i_analysis"/>
      <sheetName val="l2_analysis"/>
      <sheetName val="stor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4">
          <cell r="B54">
            <v>269.28503039999998</v>
          </cell>
        </row>
      </sheetData>
      <sheetData sheetId="8">
        <row r="54">
          <cell r="B54">
            <v>115.55222200000001</v>
          </cell>
        </row>
      </sheetData>
      <sheetData sheetId="9">
        <row r="53">
          <cell r="A53">
            <v>443.12736919999998</v>
          </cell>
          <cell r="B53">
            <v>833.08242320000022</v>
          </cell>
          <cell r="C53">
            <v>137.27609000000001</v>
          </cell>
          <cell r="D53">
            <v>1040.5362680000001</v>
          </cell>
          <cell r="E53">
            <v>430.86107000000004</v>
          </cell>
        </row>
      </sheetData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linkedrecords"/>
      <sheetName val="l1i_analysis"/>
      <sheetName val="l2_analysis"/>
      <sheetName val="stor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4">
          <cell r="B54">
            <v>357.72788559999998</v>
          </cell>
        </row>
      </sheetData>
      <sheetData sheetId="8">
        <row r="54">
          <cell r="B54">
            <v>123.75217520000007</v>
          </cell>
        </row>
      </sheetData>
      <sheetData sheetId="9">
        <row r="53">
          <cell r="A53">
            <v>158.26189079999997</v>
          </cell>
          <cell r="B53">
            <v>424.34257200000002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linkedrecords"/>
      <sheetName val="l1i_analysis"/>
      <sheetName val="l2_analysis"/>
      <sheetName val="stor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4">
          <cell r="B54">
            <v>338.28127960000006</v>
          </cell>
        </row>
      </sheetData>
      <sheetData sheetId="8">
        <row r="54">
          <cell r="B54">
            <v>116.03526840000004</v>
          </cell>
        </row>
      </sheetData>
      <sheetData sheetId="9">
        <row r="53">
          <cell r="A53">
            <v>74.144531200000003</v>
          </cell>
          <cell r="B53">
            <v>492.66711520000007</v>
          </cell>
          <cell r="C53">
            <v>80.432688000000013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linkedrecords"/>
      <sheetName val="l1i_analysis"/>
      <sheetName val="l2_analysis"/>
    </sheetNames>
    <sheetDataSet>
      <sheetData sheetId="0"/>
      <sheetData sheetId="1"/>
      <sheetData sheetId="2"/>
      <sheetData sheetId="3"/>
      <sheetData sheetId="4"/>
      <sheetData sheetId="5"/>
      <sheetData sheetId="6">
        <row r="54">
          <cell r="B54">
            <v>189.47552320000003</v>
          </cell>
        </row>
        <row r="58">
          <cell r="B58">
            <v>136.45995075653201</v>
          </cell>
        </row>
        <row r="59">
          <cell r="B59">
            <v>4.5709732874921887</v>
          </cell>
        </row>
      </sheetData>
      <sheetData sheetId="7">
        <row r="54">
          <cell r="B54">
            <v>110.7533176</v>
          </cell>
        </row>
        <row r="58">
          <cell r="B58">
            <v>97.239418764252193</v>
          </cell>
        </row>
        <row r="59">
          <cell r="B59">
            <v>63.735954988433335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Sheet4"/>
      <sheetName val="Sheet5"/>
      <sheetName val="Sheet6"/>
      <sheetName val="linkedrecords"/>
      <sheetName val="l1i_analysis"/>
      <sheetName val="l2_analysis"/>
      <sheetName val="storag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58">
          <cell r="B58">
            <v>40.57642176292925</v>
          </cell>
        </row>
        <row r="59">
          <cell r="B59">
            <v>3.6654090309705238</v>
          </cell>
        </row>
      </sheetData>
      <sheetData sheetId="8">
        <row r="58">
          <cell r="B58">
            <v>120.53184403478237</v>
          </cell>
        </row>
        <row r="59">
          <cell r="B59">
            <v>50.646124820596832</v>
          </cell>
        </row>
      </sheetData>
      <sheetData sheetId="9">
        <row r="55">
          <cell r="D55">
            <v>24.265448850748594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2"/>
  <sheetViews>
    <sheetView topLeftCell="C1" workbookViewId="0">
      <pane ySplit="1" topLeftCell="A2" activePane="bottomLeft" state="frozen"/>
      <selection pane="bottomLeft" activeCell="C3" sqref="C3"/>
    </sheetView>
  </sheetViews>
  <sheetFormatPr defaultRowHeight="14.4" x14ac:dyDescent="0.3"/>
  <cols>
    <col min="1" max="1" width="17.77734375" style="10" bestFit="1" customWidth="1"/>
    <col min="2" max="2" width="17.77734375" bestFit="1" customWidth="1"/>
    <col min="3" max="3" width="19.5546875" style="2" bestFit="1" customWidth="1"/>
    <col min="4" max="4" width="19.5546875" bestFit="1" customWidth="1"/>
    <col min="5" max="5" width="15.77734375" style="3" bestFit="1" customWidth="1"/>
    <col min="6" max="6" width="20.21875" style="4" bestFit="1" customWidth="1"/>
    <col min="7" max="7" width="14" style="5" bestFit="1" customWidth="1"/>
    <col min="8" max="8" width="15.21875" style="2" bestFit="1" customWidth="1"/>
    <col min="9" max="9" width="14.5546875" style="3" bestFit="1" customWidth="1"/>
    <col min="10" max="10" width="17.6640625" style="4" bestFit="1" customWidth="1"/>
    <col min="11" max="11" width="12.6640625" style="5" bestFit="1" customWidth="1"/>
  </cols>
  <sheetData>
    <row r="1" spans="1:11" x14ac:dyDescent="0.3">
      <c r="A1" s="10" t="s">
        <v>3</v>
      </c>
      <c r="B1" t="s">
        <v>2</v>
      </c>
      <c r="C1" s="2" t="s">
        <v>0</v>
      </c>
      <c r="D1" t="s">
        <v>1</v>
      </c>
      <c r="E1" s="3" t="s">
        <v>4</v>
      </c>
      <c r="F1" s="4" t="s">
        <v>5</v>
      </c>
      <c r="G1" s="5" t="s">
        <v>6</v>
      </c>
      <c r="H1" s="2" t="s">
        <v>7</v>
      </c>
      <c r="I1" s="3" t="s">
        <v>9</v>
      </c>
      <c r="J1" s="4" t="s">
        <v>8</v>
      </c>
      <c r="K1" s="5" t="s">
        <v>10</v>
      </c>
    </row>
    <row r="2" spans="1:11" x14ac:dyDescent="0.3">
      <c r="A2" s="10">
        <v>268486</v>
      </c>
      <c r="B2">
        <v>665038</v>
      </c>
      <c r="C2" s="2">
        <v>889510</v>
      </c>
      <c r="D2">
        <v>298115</v>
      </c>
      <c r="E2" s="3">
        <v>920662</v>
      </c>
      <c r="F2" s="4">
        <v>1059034</v>
      </c>
      <c r="G2" s="5">
        <v>1140342</v>
      </c>
      <c r="H2" s="2">
        <f>C2/A2</f>
        <v>3.3130591539223646</v>
      </c>
      <c r="I2" s="3">
        <f>E2/A2</f>
        <v>3.4290875501888367</v>
      </c>
      <c r="J2" s="4">
        <f>F2/A2</f>
        <v>3.9444663781351728</v>
      </c>
      <c r="K2" s="5">
        <f>G2/A2</f>
        <v>4.2473052598645742</v>
      </c>
    </row>
    <row r="3" spans="1:11" x14ac:dyDescent="0.3">
      <c r="A3" s="10">
        <v>466965</v>
      </c>
      <c r="B3">
        <v>1476067</v>
      </c>
      <c r="C3" s="2">
        <v>2256489</v>
      </c>
      <c r="D3">
        <v>646397</v>
      </c>
      <c r="E3" s="3">
        <v>1719762</v>
      </c>
      <c r="F3" s="4">
        <v>2550535</v>
      </c>
      <c r="G3" s="5">
        <v>3249517</v>
      </c>
      <c r="H3" s="2">
        <f t="shared" ref="H3:H51" si="0">C3/A3</f>
        <v>4.8322443866242653</v>
      </c>
      <c r="I3" s="3">
        <f t="shared" ref="I3:I51" si="1">E3/A3</f>
        <v>3.6828498923902218</v>
      </c>
      <c r="J3" s="4">
        <f t="shared" ref="J3:J51" si="2">F3/A3</f>
        <v>5.4619404023856175</v>
      </c>
      <c r="K3" s="5">
        <f t="shared" ref="K3:K51" si="3">G3/A3</f>
        <v>6.9588020515456188</v>
      </c>
    </row>
    <row r="4" spans="1:11" x14ac:dyDescent="0.3">
      <c r="A4" s="10">
        <v>406641</v>
      </c>
      <c r="B4">
        <v>1142640</v>
      </c>
      <c r="C4" s="2">
        <v>1862437</v>
      </c>
      <c r="D4">
        <v>618388</v>
      </c>
      <c r="E4" s="3">
        <v>1365164</v>
      </c>
      <c r="F4" s="4">
        <v>1842892</v>
      </c>
      <c r="G4" s="5">
        <v>2689232</v>
      </c>
      <c r="H4" s="2">
        <f t="shared" si="0"/>
        <v>4.580052183621425</v>
      </c>
      <c r="I4" s="3">
        <f t="shared" si="1"/>
        <v>3.3571725428572132</v>
      </c>
      <c r="J4" s="4">
        <f t="shared" si="2"/>
        <v>4.5319876746319236</v>
      </c>
      <c r="K4" s="5">
        <f t="shared" si="3"/>
        <v>6.6132829694988944</v>
      </c>
    </row>
    <row r="5" spans="1:11" x14ac:dyDescent="0.3">
      <c r="A5" s="10">
        <v>499913</v>
      </c>
      <c r="B5">
        <v>914362</v>
      </c>
      <c r="C5" s="2">
        <v>1477511</v>
      </c>
      <c r="D5">
        <v>699316</v>
      </c>
      <c r="E5" s="3">
        <v>1095431</v>
      </c>
      <c r="F5" s="4">
        <v>1600244</v>
      </c>
      <c r="G5" s="5">
        <v>2200951</v>
      </c>
      <c r="H5" s="2">
        <f t="shared" si="0"/>
        <v>2.9555362633098161</v>
      </c>
      <c r="I5" s="3">
        <f t="shared" si="1"/>
        <v>2.1912432763300815</v>
      </c>
      <c r="J5" s="4">
        <f t="shared" si="2"/>
        <v>3.2010449818268381</v>
      </c>
      <c r="K5" s="5">
        <f t="shared" si="3"/>
        <v>4.4026680642431781</v>
      </c>
    </row>
    <row r="6" spans="1:11" x14ac:dyDescent="0.3">
      <c r="A6" s="10">
        <v>595433</v>
      </c>
      <c r="B6">
        <v>1722516</v>
      </c>
      <c r="C6" s="2">
        <v>2663830</v>
      </c>
      <c r="D6">
        <v>843517</v>
      </c>
      <c r="E6" s="3">
        <v>2033559</v>
      </c>
      <c r="F6" s="4">
        <v>2772268</v>
      </c>
      <c r="G6" s="5">
        <v>3783932</v>
      </c>
      <c r="H6" s="2">
        <f t="shared" si="0"/>
        <v>4.4737695089120022</v>
      </c>
      <c r="I6" s="3">
        <f t="shared" si="1"/>
        <v>3.415260826994809</v>
      </c>
      <c r="J6" s="4">
        <f t="shared" si="2"/>
        <v>4.6558857167808974</v>
      </c>
      <c r="K6" s="5">
        <f t="shared" si="3"/>
        <v>6.3549249033896338</v>
      </c>
    </row>
    <row r="7" spans="1:11" x14ac:dyDescent="0.3">
      <c r="A7" s="10">
        <v>686837</v>
      </c>
      <c r="B7">
        <v>1182727</v>
      </c>
      <c r="C7" s="2">
        <v>1444456</v>
      </c>
      <c r="D7">
        <v>708465</v>
      </c>
      <c r="E7" s="3">
        <v>1585938</v>
      </c>
      <c r="F7" s="4">
        <v>1643555</v>
      </c>
      <c r="G7" s="5">
        <v>1652094</v>
      </c>
      <c r="H7" s="2">
        <f t="shared" si="0"/>
        <v>2.1030550188763857</v>
      </c>
      <c r="I7" s="3">
        <f t="shared" si="1"/>
        <v>2.3090456687685723</v>
      </c>
      <c r="J7" s="4">
        <f t="shared" si="2"/>
        <v>2.3929331122231332</v>
      </c>
      <c r="K7" s="5">
        <f t="shared" si="3"/>
        <v>2.4053654651685918</v>
      </c>
    </row>
    <row r="8" spans="1:11" x14ac:dyDescent="0.3">
      <c r="A8" s="10">
        <v>803283</v>
      </c>
      <c r="B8">
        <v>1061834</v>
      </c>
      <c r="C8" s="2">
        <v>1419519</v>
      </c>
      <c r="D8">
        <v>965511</v>
      </c>
      <c r="E8" s="3">
        <v>1305687</v>
      </c>
      <c r="F8" s="4">
        <v>1449320</v>
      </c>
      <c r="G8" s="5">
        <v>1508220</v>
      </c>
      <c r="H8" s="2">
        <f t="shared" si="0"/>
        <v>1.7671468212323678</v>
      </c>
      <c r="I8" s="3">
        <f t="shared" si="1"/>
        <v>1.6254383573410616</v>
      </c>
      <c r="J8" s="4">
        <f t="shared" si="2"/>
        <v>1.8042458261907697</v>
      </c>
      <c r="K8" s="5">
        <f t="shared" si="3"/>
        <v>1.8775699224308244</v>
      </c>
    </row>
    <row r="9" spans="1:11" x14ac:dyDescent="0.3">
      <c r="A9" s="10">
        <v>672588</v>
      </c>
      <c r="B9">
        <v>1099751</v>
      </c>
      <c r="C9" s="2">
        <v>1793597</v>
      </c>
      <c r="D9">
        <v>927731</v>
      </c>
      <c r="E9" s="3">
        <v>1296914</v>
      </c>
      <c r="F9" s="4">
        <v>1620993</v>
      </c>
      <c r="G9" s="5">
        <v>1828427</v>
      </c>
      <c r="H9" s="2">
        <f t="shared" si="0"/>
        <v>2.6667097837011662</v>
      </c>
      <c r="I9" s="3">
        <f t="shared" si="1"/>
        <v>1.928244333826949</v>
      </c>
      <c r="J9" s="4">
        <f t="shared" si="2"/>
        <v>2.4100831415368695</v>
      </c>
      <c r="K9" s="5">
        <f t="shared" si="3"/>
        <v>2.7184948289294488</v>
      </c>
    </row>
    <row r="10" spans="1:11" x14ac:dyDescent="0.3">
      <c r="A10" s="10">
        <v>501911</v>
      </c>
      <c r="B10">
        <v>1140863</v>
      </c>
      <c r="C10" s="2">
        <v>1755698</v>
      </c>
      <c r="D10">
        <v>633866</v>
      </c>
      <c r="E10" s="3">
        <v>1377620</v>
      </c>
      <c r="F10" s="4">
        <v>1820735</v>
      </c>
      <c r="G10" s="5">
        <v>2521224</v>
      </c>
      <c r="H10" s="2">
        <f t="shared" si="0"/>
        <v>3.4980265425543573</v>
      </c>
      <c r="I10" s="3">
        <f t="shared" si="1"/>
        <v>2.744749567154336</v>
      </c>
      <c r="J10" s="4">
        <f t="shared" si="2"/>
        <v>3.6276052925717908</v>
      </c>
      <c r="K10" s="5">
        <f t="shared" si="3"/>
        <v>5.0232491417801164</v>
      </c>
    </row>
    <row r="11" spans="1:11" x14ac:dyDescent="0.3">
      <c r="A11" s="10">
        <v>819601</v>
      </c>
      <c r="B11">
        <v>3200985</v>
      </c>
      <c r="C11" s="2">
        <v>4522488</v>
      </c>
      <c r="D11">
        <v>998496</v>
      </c>
      <c r="E11" s="3">
        <v>3754745</v>
      </c>
      <c r="F11" s="4">
        <v>4278727</v>
      </c>
      <c r="G11" s="5">
        <v>3851954</v>
      </c>
      <c r="H11" s="2">
        <f t="shared" si="0"/>
        <v>5.5179142045946747</v>
      </c>
      <c r="I11" s="3">
        <f t="shared" si="1"/>
        <v>4.5811864553605961</v>
      </c>
      <c r="J11" s="4">
        <f t="shared" si="2"/>
        <v>5.2204999749878294</v>
      </c>
      <c r="K11" s="5">
        <f t="shared" si="3"/>
        <v>4.6997917279261499</v>
      </c>
    </row>
    <row r="12" spans="1:11" x14ac:dyDescent="0.3">
      <c r="A12" s="10">
        <v>850928</v>
      </c>
      <c r="B12">
        <v>1273900</v>
      </c>
      <c r="C12" s="2">
        <v>2155585</v>
      </c>
      <c r="D12">
        <v>1239655</v>
      </c>
      <c r="E12" s="3">
        <v>1541938</v>
      </c>
      <c r="F12" s="4">
        <v>2275341</v>
      </c>
      <c r="G12" s="5">
        <v>2651428</v>
      </c>
      <c r="H12" s="2">
        <f t="shared" si="0"/>
        <v>2.5332166763815507</v>
      </c>
      <c r="I12" s="3">
        <f t="shared" si="1"/>
        <v>1.8120663557903842</v>
      </c>
      <c r="J12" s="4">
        <f t="shared" si="2"/>
        <v>2.6739524378090742</v>
      </c>
      <c r="K12" s="5">
        <f t="shared" si="3"/>
        <v>3.1159252016621855</v>
      </c>
    </row>
    <row r="13" spans="1:11" x14ac:dyDescent="0.3">
      <c r="A13" s="10">
        <v>1023044</v>
      </c>
      <c r="B13">
        <v>1631425</v>
      </c>
      <c r="C13" s="2">
        <v>2448255</v>
      </c>
      <c r="D13">
        <v>1491041</v>
      </c>
      <c r="E13" s="3">
        <v>1716349</v>
      </c>
      <c r="F13" s="4">
        <v>2773654</v>
      </c>
      <c r="G13" s="5">
        <v>2606128</v>
      </c>
      <c r="H13" s="2">
        <f t="shared" si="0"/>
        <v>2.3931082143094531</v>
      </c>
      <c r="I13" s="3">
        <f t="shared" si="1"/>
        <v>1.6776883496702</v>
      </c>
      <c r="J13" s="4">
        <f t="shared" si="2"/>
        <v>2.7111776228588407</v>
      </c>
      <c r="K13" s="5">
        <f t="shared" si="3"/>
        <v>2.5474251351848016</v>
      </c>
    </row>
    <row r="14" spans="1:11" x14ac:dyDescent="0.3">
      <c r="A14" s="10">
        <v>1022076</v>
      </c>
      <c r="B14">
        <v>1491903</v>
      </c>
      <c r="C14" s="2">
        <v>2239760</v>
      </c>
      <c r="D14">
        <v>1469864</v>
      </c>
      <c r="E14" s="3">
        <v>1726655</v>
      </c>
      <c r="F14" s="4">
        <v>2561345</v>
      </c>
      <c r="G14" s="5">
        <v>2411905</v>
      </c>
      <c r="H14" s="2">
        <f t="shared" si="0"/>
        <v>2.1913830282679565</v>
      </c>
      <c r="I14" s="3">
        <f t="shared" si="1"/>
        <v>1.689360673765943</v>
      </c>
      <c r="J14" s="4">
        <f t="shared" si="2"/>
        <v>2.5060220570681633</v>
      </c>
      <c r="K14" s="5">
        <f t="shared" si="3"/>
        <v>2.3598098380159596</v>
      </c>
    </row>
    <row r="15" spans="1:11" x14ac:dyDescent="0.3">
      <c r="A15" s="10">
        <v>1135905</v>
      </c>
      <c r="B15">
        <v>1983761</v>
      </c>
      <c r="C15" s="2">
        <v>2894945</v>
      </c>
      <c r="D15">
        <v>1627985</v>
      </c>
      <c r="E15" s="3">
        <v>2163632</v>
      </c>
      <c r="F15" s="4">
        <v>3144949</v>
      </c>
      <c r="G15" s="5">
        <v>2769910</v>
      </c>
      <c r="H15" s="2">
        <f t="shared" si="0"/>
        <v>2.5485802069715335</v>
      </c>
      <c r="I15" s="3">
        <f t="shared" si="1"/>
        <v>1.9047649231229724</v>
      </c>
      <c r="J15" s="4">
        <f t="shared" si="2"/>
        <v>2.7686725562437</v>
      </c>
      <c r="K15" s="5">
        <f t="shared" si="3"/>
        <v>2.4385049806101744</v>
      </c>
    </row>
    <row r="16" spans="1:11" x14ac:dyDescent="0.3">
      <c r="A16" s="10">
        <v>1178749</v>
      </c>
      <c r="B16">
        <v>1853847</v>
      </c>
      <c r="C16" s="2">
        <v>2867466</v>
      </c>
      <c r="D16">
        <v>1690489</v>
      </c>
      <c r="E16" s="3">
        <v>2130230</v>
      </c>
      <c r="F16" s="4">
        <v>3153268</v>
      </c>
      <c r="G16" s="5">
        <v>2858746</v>
      </c>
      <c r="H16" s="2">
        <f t="shared" si="0"/>
        <v>2.4326349375481975</v>
      </c>
      <c r="I16" s="3">
        <f t="shared" si="1"/>
        <v>1.8071955946516181</v>
      </c>
      <c r="J16" s="4">
        <f t="shared" si="2"/>
        <v>2.6750970732530845</v>
      </c>
      <c r="K16" s="5">
        <f t="shared" si="3"/>
        <v>2.425237264252186</v>
      </c>
    </row>
    <row r="17" spans="1:11" x14ac:dyDescent="0.3">
      <c r="A17" s="10">
        <v>1298544</v>
      </c>
      <c r="B17">
        <v>1899628</v>
      </c>
      <c r="C17" s="2">
        <v>3080486</v>
      </c>
      <c r="D17">
        <v>1864735</v>
      </c>
      <c r="E17" s="3">
        <v>2247042</v>
      </c>
      <c r="F17" s="4">
        <v>3331473</v>
      </c>
      <c r="G17" s="5">
        <v>2863128</v>
      </c>
      <c r="H17" s="2">
        <f t="shared" si="0"/>
        <v>2.3722615483187321</v>
      </c>
      <c r="I17" s="3">
        <f t="shared" si="1"/>
        <v>1.7304319299153514</v>
      </c>
      <c r="J17" s="4">
        <f t="shared" si="2"/>
        <v>2.5655449488041993</v>
      </c>
      <c r="K17" s="5">
        <f t="shared" si="3"/>
        <v>2.2048756145344326</v>
      </c>
    </row>
    <row r="18" spans="1:11" x14ac:dyDescent="0.3">
      <c r="A18" s="10">
        <v>1355380</v>
      </c>
      <c r="B18">
        <v>1913937</v>
      </c>
      <c r="C18" s="2">
        <v>3217136</v>
      </c>
      <c r="D18">
        <v>1962093</v>
      </c>
      <c r="E18" s="3">
        <v>2246847</v>
      </c>
      <c r="F18" s="4">
        <v>3421448</v>
      </c>
      <c r="G18" s="5">
        <v>2981749</v>
      </c>
      <c r="H18" s="2">
        <f t="shared" si="0"/>
        <v>2.3736044504124303</v>
      </c>
      <c r="I18" s="3">
        <f t="shared" si="1"/>
        <v>1.6577247709129543</v>
      </c>
      <c r="J18" s="4">
        <f t="shared" si="2"/>
        <v>2.5243459398840176</v>
      </c>
      <c r="K18" s="5">
        <f t="shared" si="3"/>
        <v>2.1999358113591758</v>
      </c>
    </row>
    <row r="19" spans="1:11" x14ac:dyDescent="0.3">
      <c r="A19" s="10">
        <v>1510549</v>
      </c>
      <c r="B19">
        <v>3614677</v>
      </c>
      <c r="C19" s="2">
        <v>4689425</v>
      </c>
      <c r="D19">
        <v>1661703</v>
      </c>
      <c r="E19" s="3">
        <v>4028750</v>
      </c>
      <c r="F19" s="4">
        <v>4755311</v>
      </c>
      <c r="G19" s="5">
        <v>4474729</v>
      </c>
      <c r="H19" s="2">
        <f t="shared" si="0"/>
        <v>3.1044507659135849</v>
      </c>
      <c r="I19" s="3">
        <f t="shared" si="1"/>
        <v>2.6670766721238439</v>
      </c>
      <c r="J19" s="4">
        <f t="shared" si="2"/>
        <v>3.1480680203025524</v>
      </c>
      <c r="K19" s="5">
        <f t="shared" si="3"/>
        <v>2.962319659938208</v>
      </c>
    </row>
    <row r="20" spans="1:11" x14ac:dyDescent="0.3">
      <c r="A20" s="10">
        <v>1620271</v>
      </c>
      <c r="B20">
        <v>3796734</v>
      </c>
      <c r="C20" s="2">
        <v>4874973</v>
      </c>
      <c r="D20">
        <v>1669741</v>
      </c>
      <c r="E20" s="3">
        <v>4235750</v>
      </c>
      <c r="F20" s="4">
        <v>4987030</v>
      </c>
      <c r="G20" s="5">
        <v>4643290</v>
      </c>
      <c r="H20" s="2">
        <f t="shared" si="0"/>
        <v>3.0087392787996574</v>
      </c>
      <c r="I20" s="3">
        <f t="shared" si="1"/>
        <v>2.6142231762464427</v>
      </c>
      <c r="J20" s="4">
        <f t="shared" si="2"/>
        <v>3.0778986971932474</v>
      </c>
      <c r="K20" s="5">
        <f t="shared" si="3"/>
        <v>2.8657490012473223</v>
      </c>
    </row>
    <row r="21" spans="1:11" x14ac:dyDescent="0.3">
      <c r="A21" s="10">
        <v>2075882</v>
      </c>
      <c r="B21">
        <v>2403382</v>
      </c>
      <c r="C21" s="2">
        <v>3771601</v>
      </c>
      <c r="D21">
        <v>2856295</v>
      </c>
      <c r="E21" s="3">
        <v>2447403</v>
      </c>
      <c r="F21" s="4">
        <v>4016963</v>
      </c>
      <c r="G21" s="5">
        <v>3025739</v>
      </c>
      <c r="H21" s="2">
        <f t="shared" si="0"/>
        <v>1.8168667583224865</v>
      </c>
      <c r="I21" s="3">
        <f t="shared" si="1"/>
        <v>1.1789701919473266</v>
      </c>
      <c r="J21" s="4">
        <f t="shared" si="2"/>
        <v>1.935063264674967</v>
      </c>
      <c r="K21" s="5">
        <f t="shared" si="3"/>
        <v>1.4575679157100452</v>
      </c>
    </row>
    <row r="22" spans="1:11" x14ac:dyDescent="0.3">
      <c r="A22" s="10">
        <v>2165536</v>
      </c>
      <c r="B22">
        <v>2806031</v>
      </c>
      <c r="C22" s="2">
        <v>3403417</v>
      </c>
      <c r="D22">
        <v>2279354</v>
      </c>
      <c r="E22" s="3">
        <v>3064091</v>
      </c>
      <c r="F22" s="4">
        <v>4073755</v>
      </c>
      <c r="G22" s="5">
        <v>3122541</v>
      </c>
      <c r="H22" s="2">
        <f t="shared" si="0"/>
        <v>1.5716279941778848</v>
      </c>
      <c r="I22" s="3">
        <f t="shared" si="1"/>
        <v>1.4149342241366571</v>
      </c>
      <c r="J22" s="4">
        <f t="shared" si="2"/>
        <v>1.8811763000014776</v>
      </c>
      <c r="K22" s="5">
        <f t="shared" si="3"/>
        <v>1.4419252323674139</v>
      </c>
    </row>
    <row r="23" spans="1:11" x14ac:dyDescent="0.3">
      <c r="A23" s="10">
        <v>2397154</v>
      </c>
      <c r="B23">
        <v>3100612</v>
      </c>
      <c r="C23" s="2">
        <v>3702963</v>
      </c>
      <c r="D23">
        <v>2441812</v>
      </c>
      <c r="E23" s="3">
        <v>3380923</v>
      </c>
      <c r="F23" s="4">
        <v>4532858</v>
      </c>
      <c r="G23" s="5">
        <v>3450510</v>
      </c>
      <c r="H23" s="2">
        <f t="shared" si="0"/>
        <v>1.5447330459369737</v>
      </c>
      <c r="I23" s="3">
        <f t="shared" si="1"/>
        <v>1.4103904046214804</v>
      </c>
      <c r="J23" s="4">
        <f t="shared" si="2"/>
        <v>1.8909331649113907</v>
      </c>
      <c r="K23" s="5">
        <f t="shared" si="3"/>
        <v>1.4394194115188261</v>
      </c>
    </row>
    <row r="24" spans="1:11" x14ac:dyDescent="0.3">
      <c r="A24" s="10">
        <v>2147840</v>
      </c>
      <c r="B24">
        <v>2720409</v>
      </c>
      <c r="C24" s="2">
        <v>3268898</v>
      </c>
      <c r="D24">
        <v>2188139</v>
      </c>
      <c r="E24" s="3">
        <v>3012988</v>
      </c>
      <c r="F24" s="4">
        <v>4082661</v>
      </c>
      <c r="G24" s="5">
        <v>3113652</v>
      </c>
      <c r="H24" s="2">
        <f t="shared" si="0"/>
        <v>1.5219466999404052</v>
      </c>
      <c r="I24" s="3">
        <f t="shared" si="1"/>
        <v>1.4027990911799761</v>
      </c>
      <c r="J24" s="4">
        <f t="shared" si="2"/>
        <v>1.9008217558104887</v>
      </c>
      <c r="K24" s="5">
        <f t="shared" si="3"/>
        <v>1.4496666418355184</v>
      </c>
    </row>
    <row r="25" spans="1:11" x14ac:dyDescent="0.3">
      <c r="A25" s="10">
        <v>2400942</v>
      </c>
      <c r="B25">
        <v>3084750</v>
      </c>
      <c r="C25" s="2">
        <v>3648463</v>
      </c>
      <c r="D25">
        <v>2444018</v>
      </c>
      <c r="E25" s="3">
        <v>3393471</v>
      </c>
      <c r="F25" s="4">
        <v>4409907</v>
      </c>
      <c r="G25" s="5">
        <v>3396865</v>
      </c>
      <c r="H25" s="2">
        <f t="shared" si="0"/>
        <v>1.5195964750502096</v>
      </c>
      <c r="I25" s="3">
        <f t="shared" si="1"/>
        <v>1.4133914938386682</v>
      </c>
      <c r="J25" s="4">
        <f t="shared" si="2"/>
        <v>1.8367403294207023</v>
      </c>
      <c r="K25" s="5">
        <f t="shared" si="3"/>
        <v>1.414805105662694</v>
      </c>
    </row>
    <row r="26" spans="1:11" x14ac:dyDescent="0.3">
      <c r="A26" s="10">
        <v>2441052</v>
      </c>
      <c r="B26">
        <v>3164011</v>
      </c>
      <c r="C26" s="2">
        <v>3747380</v>
      </c>
      <c r="D26">
        <v>2487082</v>
      </c>
      <c r="E26" s="3">
        <v>3434811</v>
      </c>
      <c r="F26" s="4">
        <v>4677154</v>
      </c>
      <c r="G26" s="5">
        <v>3432431</v>
      </c>
      <c r="H26" s="2">
        <f t="shared" si="0"/>
        <v>1.5351495994349977</v>
      </c>
      <c r="I26" s="3">
        <f t="shared" si="1"/>
        <v>1.4071027573357717</v>
      </c>
      <c r="J26" s="4">
        <f t="shared" si="2"/>
        <v>1.9160402973799822</v>
      </c>
      <c r="K26" s="5">
        <f t="shared" si="3"/>
        <v>1.4061277678640194</v>
      </c>
    </row>
    <row r="27" spans="1:11" x14ac:dyDescent="0.3">
      <c r="A27" s="10">
        <v>2448682</v>
      </c>
      <c r="B27">
        <v>3180603</v>
      </c>
      <c r="C27" s="2">
        <v>3798654</v>
      </c>
      <c r="D27">
        <v>2495851</v>
      </c>
      <c r="E27" s="3">
        <v>3494666</v>
      </c>
      <c r="F27" s="4">
        <v>4692249</v>
      </c>
      <c r="G27" s="5">
        <v>3593865</v>
      </c>
      <c r="H27" s="2">
        <f t="shared" si="0"/>
        <v>1.5513055594805696</v>
      </c>
      <c r="I27" s="3">
        <f t="shared" si="1"/>
        <v>1.4271620406406385</v>
      </c>
      <c r="J27" s="4">
        <f t="shared" si="2"/>
        <v>1.9162345294325682</v>
      </c>
      <c r="K27" s="5">
        <f t="shared" si="3"/>
        <v>1.467673221757664</v>
      </c>
    </row>
    <row r="28" spans="1:11" x14ac:dyDescent="0.3">
      <c r="A28" s="10">
        <v>2397938</v>
      </c>
      <c r="B28">
        <v>2778535</v>
      </c>
      <c r="C28" s="2">
        <v>4359343</v>
      </c>
      <c r="D28">
        <v>3337563</v>
      </c>
      <c r="E28" s="3">
        <v>2833692</v>
      </c>
      <c r="F28" s="4">
        <v>4639423</v>
      </c>
      <c r="G28" s="5">
        <v>3781629</v>
      </c>
      <c r="H28" s="2">
        <f t="shared" si="0"/>
        <v>1.8179548428691652</v>
      </c>
      <c r="I28" s="3">
        <f t="shared" si="1"/>
        <v>1.1817202946865182</v>
      </c>
      <c r="J28" s="4">
        <f t="shared" si="2"/>
        <v>1.9347551938373719</v>
      </c>
      <c r="K28" s="5">
        <f t="shared" si="3"/>
        <v>1.5770336847741684</v>
      </c>
    </row>
    <row r="29" spans="1:11" x14ac:dyDescent="0.3">
      <c r="A29" s="10">
        <v>2494805</v>
      </c>
      <c r="B29">
        <v>2879809</v>
      </c>
      <c r="C29" s="2">
        <v>4483023</v>
      </c>
      <c r="D29">
        <v>3474260</v>
      </c>
      <c r="E29" s="3">
        <v>2927343</v>
      </c>
      <c r="F29" s="4">
        <v>4822078</v>
      </c>
      <c r="G29" s="5">
        <v>3649824</v>
      </c>
      <c r="H29" s="2">
        <f t="shared" si="0"/>
        <v>1.7969432480694885</v>
      </c>
      <c r="I29" s="3">
        <f t="shared" si="1"/>
        <v>1.1733754742354612</v>
      </c>
      <c r="J29" s="4">
        <f t="shared" si="2"/>
        <v>1.932847657432144</v>
      </c>
      <c r="K29" s="5">
        <f t="shared" si="3"/>
        <v>1.4629696509346422</v>
      </c>
    </row>
    <row r="30" spans="1:11" x14ac:dyDescent="0.3">
      <c r="A30" s="10">
        <v>2427617</v>
      </c>
      <c r="B30">
        <v>2892552</v>
      </c>
      <c r="C30" s="2">
        <v>4510099</v>
      </c>
      <c r="D30">
        <v>3351713</v>
      </c>
      <c r="E30" s="3">
        <v>2960204</v>
      </c>
      <c r="F30" s="4">
        <v>4700178</v>
      </c>
      <c r="G30" s="5">
        <v>3692194</v>
      </c>
      <c r="H30" s="2">
        <f t="shared" si="0"/>
        <v>1.8578297153134122</v>
      </c>
      <c r="I30" s="3">
        <f t="shared" si="1"/>
        <v>1.2193867484038874</v>
      </c>
      <c r="J30" s="4">
        <f t="shared" si="2"/>
        <v>1.9361283101906108</v>
      </c>
      <c r="K30" s="5">
        <f t="shared" si="3"/>
        <v>1.520912895238417</v>
      </c>
    </row>
    <row r="31" spans="1:11" x14ac:dyDescent="0.3">
      <c r="A31" s="10">
        <v>2740097</v>
      </c>
      <c r="B31">
        <v>3151137</v>
      </c>
      <c r="C31" s="2">
        <v>4968304</v>
      </c>
      <c r="D31">
        <v>3822279</v>
      </c>
      <c r="E31" s="3">
        <v>3206544</v>
      </c>
      <c r="F31" s="4">
        <v>5313616</v>
      </c>
      <c r="G31" s="5">
        <v>3943476</v>
      </c>
      <c r="H31" s="2">
        <f t="shared" si="0"/>
        <v>1.8131854456247352</v>
      </c>
      <c r="I31" s="3">
        <f t="shared" si="1"/>
        <v>1.1702301049926336</v>
      </c>
      <c r="J31" s="4">
        <f t="shared" si="2"/>
        <v>1.9392072616407376</v>
      </c>
      <c r="K31" s="5">
        <f t="shared" si="3"/>
        <v>1.4391738686623137</v>
      </c>
    </row>
    <row r="32" spans="1:11" x14ac:dyDescent="0.3">
      <c r="A32" s="10">
        <v>2754393</v>
      </c>
      <c r="B32">
        <v>3188510</v>
      </c>
      <c r="C32" s="2">
        <v>5009291</v>
      </c>
      <c r="D32">
        <v>3824293</v>
      </c>
      <c r="E32" s="3">
        <v>3258444</v>
      </c>
      <c r="F32" s="4">
        <v>5289197</v>
      </c>
      <c r="G32" s="5">
        <v>3977617</v>
      </c>
      <c r="H32" s="2">
        <f t="shared" si="0"/>
        <v>1.8186551447088342</v>
      </c>
      <c r="I32" s="3">
        <f t="shared" si="1"/>
        <v>1.1829989402383756</v>
      </c>
      <c r="J32" s="4">
        <f t="shared" si="2"/>
        <v>1.9202768087197433</v>
      </c>
      <c r="K32" s="5">
        <f t="shared" si="3"/>
        <v>1.4440992988291794</v>
      </c>
    </row>
    <row r="33" spans="1:11" x14ac:dyDescent="0.3">
      <c r="A33" s="10">
        <v>2881688</v>
      </c>
      <c r="B33">
        <v>3329384</v>
      </c>
      <c r="C33" s="2">
        <v>4992861</v>
      </c>
      <c r="D33">
        <v>3851279</v>
      </c>
      <c r="E33" s="3">
        <v>3442794</v>
      </c>
      <c r="F33" s="4">
        <v>5167532</v>
      </c>
      <c r="G33" s="5">
        <v>4256633</v>
      </c>
      <c r="H33" s="2">
        <f t="shared" si="0"/>
        <v>1.7326167857172601</v>
      </c>
      <c r="I33" s="3">
        <f t="shared" si="1"/>
        <v>1.1947143479793787</v>
      </c>
      <c r="J33" s="4">
        <f t="shared" si="2"/>
        <v>1.7932309118822023</v>
      </c>
      <c r="K33" s="5">
        <f t="shared" si="3"/>
        <v>1.4771318060803251</v>
      </c>
    </row>
    <row r="34" spans="1:11" x14ac:dyDescent="0.3">
      <c r="A34" s="10">
        <v>2908582</v>
      </c>
      <c r="B34">
        <v>3351227</v>
      </c>
      <c r="C34" s="2">
        <v>5050497</v>
      </c>
      <c r="D34">
        <v>3866065</v>
      </c>
      <c r="E34" s="3">
        <v>3445496</v>
      </c>
      <c r="F34" s="4">
        <v>5150295</v>
      </c>
      <c r="G34" s="5">
        <v>4209294</v>
      </c>
      <c r="H34" s="2">
        <f t="shared" si="0"/>
        <v>1.7364121073430283</v>
      </c>
      <c r="I34" s="3">
        <f t="shared" si="1"/>
        <v>1.1845964803467806</v>
      </c>
      <c r="J34" s="4">
        <f t="shared" si="2"/>
        <v>1.7707236722224093</v>
      </c>
      <c r="K34" s="5">
        <f t="shared" si="3"/>
        <v>1.4471979816969232</v>
      </c>
    </row>
    <row r="35" spans="1:11" x14ac:dyDescent="0.3">
      <c r="A35" s="10">
        <v>2943541</v>
      </c>
      <c r="B35">
        <v>3378015</v>
      </c>
      <c r="C35" s="2">
        <v>5109278</v>
      </c>
      <c r="D35">
        <v>3924250</v>
      </c>
      <c r="E35" s="3">
        <v>3438703</v>
      </c>
      <c r="F35" s="4">
        <v>5302016</v>
      </c>
      <c r="G35" s="5">
        <v>4327220</v>
      </c>
      <c r="H35" s="2">
        <f t="shared" si="0"/>
        <v>1.7357590738501689</v>
      </c>
      <c r="I35" s="3">
        <f t="shared" si="1"/>
        <v>1.1682198413407525</v>
      </c>
      <c r="J35" s="4">
        <f t="shared" si="2"/>
        <v>1.8012373532422343</v>
      </c>
      <c r="K35" s="5">
        <f t="shared" si="3"/>
        <v>1.4700729495529363</v>
      </c>
    </row>
    <row r="36" spans="1:11" x14ac:dyDescent="0.3">
      <c r="A36" s="10">
        <v>2996774</v>
      </c>
      <c r="B36">
        <v>3434746</v>
      </c>
      <c r="C36" s="2">
        <v>5161277</v>
      </c>
      <c r="D36">
        <v>4021943</v>
      </c>
      <c r="E36" s="3">
        <v>3551187</v>
      </c>
      <c r="F36" s="4">
        <v>5339931</v>
      </c>
      <c r="G36" s="5">
        <v>4306386</v>
      </c>
      <c r="H36" s="2">
        <f t="shared" si="0"/>
        <v>1.7222776892752005</v>
      </c>
      <c r="I36" s="3">
        <f t="shared" si="1"/>
        <v>1.1850032735201252</v>
      </c>
      <c r="J36" s="4">
        <f t="shared" si="2"/>
        <v>1.7818931290781355</v>
      </c>
      <c r="K36" s="5">
        <f t="shared" si="3"/>
        <v>1.4370072618088652</v>
      </c>
    </row>
    <row r="37" spans="1:11" x14ac:dyDescent="0.3">
      <c r="A37" s="10">
        <v>3166016</v>
      </c>
      <c r="B37">
        <v>3606528</v>
      </c>
      <c r="C37" s="2">
        <v>5382957</v>
      </c>
      <c r="D37">
        <v>4116334</v>
      </c>
      <c r="E37" s="3">
        <v>3673595</v>
      </c>
      <c r="F37" s="4">
        <v>5584196</v>
      </c>
      <c r="G37" s="5">
        <v>4316075</v>
      </c>
      <c r="H37" s="2">
        <f t="shared" si="0"/>
        <v>1.7002305105217408</v>
      </c>
      <c r="I37" s="3">
        <f t="shared" si="1"/>
        <v>1.1603210470193455</v>
      </c>
      <c r="J37" s="4">
        <f t="shared" si="2"/>
        <v>1.7637927287796398</v>
      </c>
      <c r="K37" s="5">
        <f t="shared" si="3"/>
        <v>1.3632511648709293</v>
      </c>
    </row>
    <row r="38" spans="1:11" x14ac:dyDescent="0.3">
      <c r="A38" s="10">
        <v>3299369</v>
      </c>
      <c r="B38">
        <v>3747753</v>
      </c>
      <c r="C38" s="2">
        <v>5100824</v>
      </c>
      <c r="D38">
        <v>4016176</v>
      </c>
      <c r="E38" s="3">
        <v>3949653</v>
      </c>
      <c r="F38" s="4">
        <v>5631907</v>
      </c>
      <c r="G38" s="5">
        <v>4404621</v>
      </c>
      <c r="H38" s="2">
        <f t="shared" si="0"/>
        <v>1.5459998563361661</v>
      </c>
      <c r="I38" s="3">
        <f t="shared" si="1"/>
        <v>1.1970934442313061</v>
      </c>
      <c r="J38" s="4">
        <f t="shared" si="2"/>
        <v>1.7069648772234933</v>
      </c>
      <c r="K38" s="5">
        <f t="shared" si="3"/>
        <v>1.3349889024234634</v>
      </c>
    </row>
    <row r="39" spans="1:11" x14ac:dyDescent="0.3">
      <c r="A39" s="10">
        <v>3296275</v>
      </c>
      <c r="B39">
        <v>3701602</v>
      </c>
      <c r="C39" s="2">
        <v>5078930</v>
      </c>
      <c r="D39">
        <v>4017044</v>
      </c>
      <c r="E39" s="3">
        <v>3918178</v>
      </c>
      <c r="F39" s="4">
        <v>5619222</v>
      </c>
      <c r="G39" s="5">
        <v>4394400</v>
      </c>
      <c r="H39" s="2">
        <f t="shared" si="0"/>
        <v>1.540808943428567</v>
      </c>
      <c r="I39" s="3">
        <f t="shared" si="1"/>
        <v>1.1886684211723839</v>
      </c>
      <c r="J39" s="4">
        <f t="shared" si="2"/>
        <v>1.7047188113855791</v>
      </c>
      <c r="K39" s="5">
        <f t="shared" si="3"/>
        <v>1.333141197260544</v>
      </c>
    </row>
    <row r="40" spans="1:11" x14ac:dyDescent="0.3">
      <c r="A40" s="10">
        <v>3336080</v>
      </c>
      <c r="B40">
        <v>3748778</v>
      </c>
      <c r="C40" s="2">
        <v>5123510</v>
      </c>
      <c r="D40">
        <v>4047279</v>
      </c>
      <c r="E40" s="3">
        <v>3926042</v>
      </c>
      <c r="F40" s="4">
        <v>5727947</v>
      </c>
      <c r="G40" s="5">
        <v>4336856</v>
      </c>
      <c r="H40" s="2">
        <f t="shared" si="0"/>
        <v>1.5357875110908612</v>
      </c>
      <c r="I40" s="3">
        <f t="shared" si="1"/>
        <v>1.1768428814656724</v>
      </c>
      <c r="J40" s="4">
        <f t="shared" si="2"/>
        <v>1.7169693172825591</v>
      </c>
      <c r="K40" s="5">
        <f t="shared" si="3"/>
        <v>1.2999856118558308</v>
      </c>
    </row>
    <row r="41" spans="1:11" x14ac:dyDescent="0.3">
      <c r="A41" s="10">
        <v>3820792</v>
      </c>
      <c r="B41">
        <v>4356435</v>
      </c>
      <c r="C41" s="2">
        <v>5511922</v>
      </c>
      <c r="D41">
        <v>4105777</v>
      </c>
      <c r="E41" s="3">
        <v>4545337</v>
      </c>
      <c r="F41" s="4">
        <v>5699960</v>
      </c>
      <c r="G41" s="5">
        <v>4953172</v>
      </c>
      <c r="H41" s="2">
        <f t="shared" si="0"/>
        <v>1.4426124217178009</v>
      </c>
      <c r="I41" s="3">
        <f t="shared" si="1"/>
        <v>1.1896321495648023</v>
      </c>
      <c r="J41" s="4">
        <f t="shared" si="2"/>
        <v>1.4918268254330516</v>
      </c>
      <c r="K41" s="5">
        <f t="shared" si="3"/>
        <v>1.2963731079838945</v>
      </c>
    </row>
    <row r="42" spans="1:11" x14ac:dyDescent="0.3">
      <c r="A42" s="10">
        <v>4033919</v>
      </c>
      <c r="B42">
        <v>4513978</v>
      </c>
      <c r="C42" s="2">
        <v>5788451</v>
      </c>
      <c r="D42">
        <v>4607418</v>
      </c>
      <c r="E42" s="3">
        <v>4799165</v>
      </c>
      <c r="F42" s="4">
        <v>6202873</v>
      </c>
      <c r="G42" s="5">
        <v>5202464</v>
      </c>
      <c r="H42" s="2">
        <f t="shared" si="0"/>
        <v>1.4349447770270052</v>
      </c>
      <c r="I42" s="3">
        <f t="shared" si="1"/>
        <v>1.189702867112602</v>
      </c>
      <c r="J42" s="4">
        <f t="shared" si="2"/>
        <v>1.5376791155201679</v>
      </c>
      <c r="K42" s="5">
        <f t="shared" si="3"/>
        <v>1.2896798373988174</v>
      </c>
    </row>
    <row r="43" spans="1:11" x14ac:dyDescent="0.3">
      <c r="A43" s="10">
        <v>4040254</v>
      </c>
      <c r="B43">
        <v>4525198</v>
      </c>
      <c r="C43" s="2">
        <v>5927778</v>
      </c>
      <c r="D43">
        <v>4588400</v>
      </c>
      <c r="E43" s="3">
        <v>4809997</v>
      </c>
      <c r="F43" s="4">
        <v>6316807</v>
      </c>
      <c r="G43" s="5">
        <v>5311509</v>
      </c>
      <c r="H43" s="2">
        <f t="shared" si="0"/>
        <v>1.46717953871217</v>
      </c>
      <c r="I43" s="3">
        <f t="shared" si="1"/>
        <v>1.1905184674032869</v>
      </c>
      <c r="J43" s="4">
        <f t="shared" si="2"/>
        <v>1.5634677918764512</v>
      </c>
      <c r="K43" s="5">
        <f t="shared" si="3"/>
        <v>1.3146472969273715</v>
      </c>
    </row>
    <row r="44" spans="1:11" x14ac:dyDescent="0.3">
      <c r="A44" s="10">
        <v>4087300</v>
      </c>
      <c r="B44">
        <v>4553405</v>
      </c>
      <c r="C44" s="2">
        <v>5773714</v>
      </c>
      <c r="D44">
        <v>4650576</v>
      </c>
      <c r="E44" s="3">
        <v>4844450</v>
      </c>
      <c r="F44" s="4">
        <v>6194355</v>
      </c>
      <c r="G44" s="5">
        <v>5334332</v>
      </c>
      <c r="H44" s="2">
        <f t="shared" si="0"/>
        <v>1.4125985369314706</v>
      </c>
      <c r="I44" s="3">
        <f t="shared" si="1"/>
        <v>1.1852445379590439</v>
      </c>
      <c r="J44" s="4">
        <f t="shared" si="2"/>
        <v>1.5155126856359944</v>
      </c>
      <c r="K44" s="5">
        <f t="shared" si="3"/>
        <v>1.305099209747266</v>
      </c>
    </row>
    <row r="45" spans="1:11" x14ac:dyDescent="0.3">
      <c r="A45" s="10">
        <v>220057</v>
      </c>
      <c r="B45">
        <v>938435</v>
      </c>
      <c r="C45" s="2">
        <v>1612868</v>
      </c>
      <c r="D45">
        <v>341292</v>
      </c>
      <c r="E45" s="3">
        <v>1231079</v>
      </c>
      <c r="F45" s="4">
        <v>1523443</v>
      </c>
      <c r="G45" s="5">
        <v>2202643</v>
      </c>
      <c r="H45" s="2">
        <f t="shared" si="0"/>
        <v>7.3293192218379781</v>
      </c>
      <c r="I45" s="3">
        <f t="shared" si="1"/>
        <v>5.5943641874605214</v>
      </c>
      <c r="J45" s="4">
        <f t="shared" si="2"/>
        <v>6.9229472363978424</v>
      </c>
      <c r="K45" s="5">
        <f t="shared" si="3"/>
        <v>10.009420286562118</v>
      </c>
    </row>
    <row r="46" spans="1:11" x14ac:dyDescent="0.3">
      <c r="A46" s="10">
        <v>543520</v>
      </c>
      <c r="B46">
        <v>904918</v>
      </c>
      <c r="C46" s="2">
        <v>1548074</v>
      </c>
      <c r="D46">
        <v>813367</v>
      </c>
      <c r="E46" s="3">
        <v>1081060</v>
      </c>
      <c r="F46" s="4">
        <v>1588873</v>
      </c>
      <c r="G46" s="5">
        <v>1654913</v>
      </c>
      <c r="H46" s="2">
        <f t="shared" si="0"/>
        <v>2.8482374153665</v>
      </c>
      <c r="I46" s="3">
        <f t="shared" si="1"/>
        <v>1.9889976449808655</v>
      </c>
      <c r="J46" s="4">
        <f t="shared" si="2"/>
        <v>2.9233018104209596</v>
      </c>
      <c r="K46" s="5">
        <f t="shared" si="3"/>
        <v>3.0448060788931408</v>
      </c>
    </row>
    <row r="47" spans="1:11" x14ac:dyDescent="0.3">
      <c r="A47" s="10">
        <v>677377</v>
      </c>
      <c r="B47">
        <v>1063082</v>
      </c>
      <c r="C47" s="2">
        <v>1805823</v>
      </c>
      <c r="D47">
        <v>1009607</v>
      </c>
      <c r="E47" s="3">
        <v>1255079</v>
      </c>
      <c r="F47" s="4">
        <v>1899966</v>
      </c>
      <c r="G47" s="5">
        <v>1846358</v>
      </c>
      <c r="H47" s="2">
        <f t="shared" si="0"/>
        <v>2.6659053968469553</v>
      </c>
      <c r="I47" s="3">
        <f t="shared" si="1"/>
        <v>1.852851514001804</v>
      </c>
      <c r="J47" s="4">
        <f t="shared" si="2"/>
        <v>2.8048870865116471</v>
      </c>
      <c r="K47" s="5">
        <f t="shared" si="3"/>
        <v>2.7257465192942778</v>
      </c>
    </row>
    <row r="48" spans="1:11" x14ac:dyDescent="0.3">
      <c r="A48" s="10">
        <v>324489</v>
      </c>
      <c r="B48">
        <v>1234239</v>
      </c>
      <c r="C48" s="2">
        <v>2374149</v>
      </c>
      <c r="D48">
        <v>623295</v>
      </c>
      <c r="E48" s="3">
        <v>1858533</v>
      </c>
      <c r="F48" s="4">
        <v>2451546</v>
      </c>
      <c r="G48" s="5">
        <v>3085186</v>
      </c>
      <c r="H48" s="2">
        <f t="shared" si="0"/>
        <v>7.3165777576435564</v>
      </c>
      <c r="I48" s="3">
        <f t="shared" si="1"/>
        <v>5.727568577055</v>
      </c>
      <c r="J48" s="4">
        <f t="shared" si="2"/>
        <v>7.5550973992955077</v>
      </c>
      <c r="K48" s="5">
        <f t="shared" si="3"/>
        <v>9.5078292330402565</v>
      </c>
    </row>
    <row r="49" spans="1:11" x14ac:dyDescent="0.3">
      <c r="A49" s="10">
        <v>423479</v>
      </c>
      <c r="B49">
        <v>1747534</v>
      </c>
      <c r="C49" s="2">
        <v>3325166</v>
      </c>
      <c r="D49">
        <v>871968</v>
      </c>
      <c r="E49" s="3">
        <v>2654341</v>
      </c>
      <c r="F49" s="4">
        <v>3470755</v>
      </c>
      <c r="G49" s="5">
        <v>4096379</v>
      </c>
      <c r="H49" s="2">
        <f t="shared" si="0"/>
        <v>7.8520209974992854</v>
      </c>
      <c r="I49" s="3">
        <f t="shared" si="1"/>
        <v>6.267940086757549</v>
      </c>
      <c r="J49" s="4">
        <f t="shared" si="2"/>
        <v>8.1958137239390858</v>
      </c>
      <c r="K49" s="5">
        <f t="shared" si="3"/>
        <v>9.6731573466452883</v>
      </c>
    </row>
    <row r="50" spans="1:11" x14ac:dyDescent="0.3">
      <c r="A50" s="10">
        <v>307549</v>
      </c>
      <c r="B50">
        <v>857933</v>
      </c>
      <c r="C50" s="2">
        <v>1290078</v>
      </c>
      <c r="D50">
        <v>423257</v>
      </c>
      <c r="E50" s="3">
        <v>1112841</v>
      </c>
      <c r="F50" s="4">
        <v>1330117</v>
      </c>
      <c r="G50" s="5">
        <v>1920748</v>
      </c>
      <c r="H50" s="2">
        <f t="shared" si="0"/>
        <v>4.194707184871354</v>
      </c>
      <c r="I50" s="3">
        <f t="shared" si="1"/>
        <v>3.6184185284296162</v>
      </c>
      <c r="J50" s="4">
        <f t="shared" si="2"/>
        <v>4.3248945696458128</v>
      </c>
      <c r="K50" s="5">
        <f t="shared" si="3"/>
        <v>6.2453397669964783</v>
      </c>
    </row>
    <row r="51" spans="1:11" x14ac:dyDescent="0.3">
      <c r="A51" s="10">
        <v>260110</v>
      </c>
      <c r="B51">
        <v>331516</v>
      </c>
      <c r="C51" s="2">
        <v>436405</v>
      </c>
      <c r="D51">
        <v>288772</v>
      </c>
      <c r="E51" s="3">
        <v>399053</v>
      </c>
      <c r="F51" s="4">
        <v>452032</v>
      </c>
      <c r="G51" s="5">
        <v>458146</v>
      </c>
      <c r="H51" s="2">
        <f t="shared" si="0"/>
        <v>1.6777709430625505</v>
      </c>
      <c r="I51" s="3">
        <f t="shared" si="1"/>
        <v>1.5341701587789782</v>
      </c>
      <c r="J51" s="4">
        <f t="shared" si="2"/>
        <v>1.737849371419784</v>
      </c>
      <c r="K51" s="5">
        <f t="shared" si="3"/>
        <v>1.7613548114259352</v>
      </c>
    </row>
    <row r="52" spans="1:11" x14ac:dyDescent="0.3">
      <c r="H52" s="6">
        <f>GEOMEAN(H2:H51)</f>
        <v>2.3253249131155047</v>
      </c>
      <c r="I52" s="7">
        <f>GEOMEAN(I2:I51)</f>
        <v>1.8067291563572812</v>
      </c>
      <c r="J52" s="8">
        <f>GEOMEAN(J2:J51)</f>
        <v>2.4969959314359684</v>
      </c>
      <c r="K52" s="9">
        <f>GEOMEAN(K2:K51)</f>
        <v>2.32972374411536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5"/>
  <sheetViews>
    <sheetView tabSelected="1" workbookViewId="0">
      <pane ySplit="1" topLeftCell="A26" activePane="bottomLeft" state="frozen"/>
      <selection pane="bottomLeft" activeCell="I53" sqref="I53"/>
    </sheetView>
  </sheetViews>
  <sheetFormatPr defaultRowHeight="14.4" x14ac:dyDescent="0.3"/>
  <cols>
    <col min="1" max="1" width="17.77734375" style="1" bestFit="1" customWidth="1"/>
    <col min="2" max="2" width="12" style="2" bestFit="1" customWidth="1"/>
    <col min="3" max="3" width="12" style="15" bestFit="1" customWidth="1"/>
    <col min="4" max="4" width="11" style="3" bestFit="1" customWidth="1"/>
    <col min="5" max="5" width="13.21875" style="4" bestFit="1" customWidth="1"/>
    <col min="6" max="6" width="14" style="5" bestFit="1" customWidth="1"/>
    <col min="7" max="7" width="14" style="13" customWidth="1"/>
    <col min="8" max="8" width="14" style="12" customWidth="1"/>
    <col min="9" max="9" width="8.88671875" style="5"/>
    <col min="10" max="10" width="10.33203125" style="3" bestFit="1" customWidth="1"/>
    <col min="11" max="11" width="14.77734375" style="4" bestFit="1" customWidth="1"/>
    <col min="12" max="12" width="13.21875" style="13" bestFit="1" customWidth="1"/>
    <col min="13" max="13" width="14.109375" bestFit="1" customWidth="1"/>
    <col min="14" max="14" width="14.109375" style="15" customWidth="1"/>
    <col min="16" max="16" width="15.77734375" bestFit="1" customWidth="1"/>
  </cols>
  <sheetData>
    <row r="1" spans="1:17" x14ac:dyDescent="0.3">
      <c r="I1" s="5" t="s">
        <v>11</v>
      </c>
      <c r="J1" s="3" t="s">
        <v>18</v>
      </c>
      <c r="K1" s="4" t="s">
        <v>25</v>
      </c>
      <c r="L1" s="4" t="s">
        <v>25</v>
      </c>
      <c r="M1" t="s">
        <v>28</v>
      </c>
      <c r="N1" s="15" t="s">
        <v>28</v>
      </c>
      <c r="P1" t="s">
        <v>109</v>
      </c>
    </row>
    <row r="2" spans="1:17" x14ac:dyDescent="0.3">
      <c r="A2" s="1" t="s">
        <v>3</v>
      </c>
      <c r="B2" s="2" t="s">
        <v>21</v>
      </c>
      <c r="C2" s="15" t="s">
        <v>23</v>
      </c>
      <c r="D2" s="3" t="s">
        <v>18</v>
      </c>
      <c r="E2" s="4" t="s">
        <v>19</v>
      </c>
      <c r="F2" s="5" t="s">
        <v>11</v>
      </c>
      <c r="G2" s="13" t="s">
        <v>22</v>
      </c>
      <c r="H2" s="12" t="s">
        <v>20</v>
      </c>
      <c r="K2" s="4" t="s">
        <v>26</v>
      </c>
      <c r="L2" s="13" t="s">
        <v>27</v>
      </c>
      <c r="M2" s="2" t="s">
        <v>30</v>
      </c>
      <c r="N2" s="15" t="s">
        <v>29</v>
      </c>
    </row>
    <row r="3" spans="1:17" x14ac:dyDescent="0.3">
      <c r="A3" s="1">
        <v>1.2016199999999999</v>
      </c>
      <c r="F3" s="5">
        <v>1.18631</v>
      </c>
      <c r="I3" s="5">
        <f t="shared" ref="I3:I34" si="0">F3/A3</f>
        <v>0.98725886719595224</v>
      </c>
      <c r="J3" s="3">
        <f t="shared" ref="J3:J34" si="1">D3/A3</f>
        <v>0</v>
      </c>
      <c r="K3" s="4">
        <f t="shared" ref="K3:K34" si="2">E3/A3</f>
        <v>0</v>
      </c>
      <c r="L3" s="13">
        <f t="shared" ref="L3:L34" si="3">G3/A3</f>
        <v>0</v>
      </c>
      <c r="M3" s="2">
        <f t="shared" ref="M3:M34" si="4">B3/A3</f>
        <v>0</v>
      </c>
      <c r="N3" s="15">
        <f t="shared" ref="N3:N34" si="5">C3/A3</f>
        <v>0</v>
      </c>
      <c r="P3">
        <v>1.16405</v>
      </c>
      <c r="Q3">
        <f>P3/A3</f>
        <v>0.96873387593415561</v>
      </c>
    </row>
    <row r="4" spans="1:17" x14ac:dyDescent="0.3">
      <c r="A4" s="1">
        <v>1.4758599999999999</v>
      </c>
      <c r="F4" s="5">
        <v>1.51267</v>
      </c>
      <c r="I4" s="5">
        <f t="shared" si="0"/>
        <v>1.0249413901047524</v>
      </c>
      <c r="J4" s="3">
        <f t="shared" si="1"/>
        <v>0</v>
      </c>
      <c r="K4" s="4">
        <f t="shared" si="2"/>
        <v>0</v>
      </c>
      <c r="L4" s="13">
        <f t="shared" si="3"/>
        <v>0</v>
      </c>
      <c r="M4" s="2">
        <f t="shared" si="4"/>
        <v>0</v>
      </c>
      <c r="N4" s="15">
        <f t="shared" si="5"/>
        <v>0</v>
      </c>
      <c r="P4">
        <v>1.3971100000000001</v>
      </c>
      <c r="Q4">
        <f t="shared" ref="Q4:Q52" si="6">P4/A4</f>
        <v>0.94664128033824357</v>
      </c>
    </row>
    <row r="5" spans="1:17" x14ac:dyDescent="0.3">
      <c r="A5" s="1">
        <v>1.19584</v>
      </c>
      <c r="F5" s="5">
        <v>1.2333099999999999</v>
      </c>
      <c r="I5" s="5">
        <f t="shared" si="0"/>
        <v>1.0313336232271875</v>
      </c>
      <c r="J5" s="3">
        <f t="shared" si="1"/>
        <v>0</v>
      </c>
      <c r="K5" s="4">
        <f t="shared" si="2"/>
        <v>0</v>
      </c>
      <c r="L5" s="13">
        <f t="shared" si="3"/>
        <v>0</v>
      </c>
      <c r="M5" s="2">
        <f t="shared" si="4"/>
        <v>0</v>
      </c>
      <c r="N5" s="15">
        <f t="shared" si="5"/>
        <v>0</v>
      </c>
      <c r="P5">
        <v>1.16343</v>
      </c>
      <c r="Q5">
        <f t="shared" si="6"/>
        <v>0.97289771206850406</v>
      </c>
    </row>
    <row r="6" spans="1:17" x14ac:dyDescent="0.3">
      <c r="A6" s="1">
        <v>1.11433</v>
      </c>
      <c r="F6" s="5">
        <v>1.1633800000000001</v>
      </c>
      <c r="I6" s="5">
        <f t="shared" si="0"/>
        <v>1.0440174813565102</v>
      </c>
      <c r="J6" s="3">
        <f t="shared" si="1"/>
        <v>0</v>
      </c>
      <c r="K6" s="4">
        <f t="shared" si="2"/>
        <v>0</v>
      </c>
      <c r="L6" s="13">
        <f t="shared" si="3"/>
        <v>0</v>
      </c>
      <c r="M6" s="2">
        <f t="shared" si="4"/>
        <v>0</v>
      </c>
      <c r="N6" s="15">
        <f t="shared" si="5"/>
        <v>0</v>
      </c>
      <c r="P6">
        <v>1.09744</v>
      </c>
      <c r="Q6">
        <f t="shared" si="6"/>
        <v>0.98484291008947078</v>
      </c>
    </row>
    <row r="7" spans="1:17" x14ac:dyDescent="0.3">
      <c r="A7" s="1">
        <v>1.1750400000000001</v>
      </c>
      <c r="F7" s="5">
        <v>1.2094800000000001</v>
      </c>
      <c r="I7" s="5">
        <f t="shared" si="0"/>
        <v>1.0293096405228759</v>
      </c>
      <c r="J7" s="3">
        <f t="shared" si="1"/>
        <v>0</v>
      </c>
      <c r="K7" s="4">
        <f t="shared" si="2"/>
        <v>0</v>
      </c>
      <c r="L7" s="13">
        <f t="shared" si="3"/>
        <v>0</v>
      </c>
      <c r="M7" s="2">
        <f t="shared" si="4"/>
        <v>0</v>
      </c>
      <c r="N7" s="15">
        <f t="shared" si="5"/>
        <v>0</v>
      </c>
      <c r="P7">
        <v>1.1407</v>
      </c>
      <c r="Q7">
        <f t="shared" si="6"/>
        <v>0.97077546296296291</v>
      </c>
    </row>
    <row r="8" spans="1:17" x14ac:dyDescent="0.3">
      <c r="A8" s="1">
        <v>1.0678000000000001</v>
      </c>
      <c r="F8" s="5">
        <v>1.13859</v>
      </c>
      <c r="I8" s="5">
        <f t="shared" si="0"/>
        <v>1.0662951863644876</v>
      </c>
      <c r="J8" s="3">
        <f t="shared" si="1"/>
        <v>0</v>
      </c>
      <c r="K8" s="4">
        <f t="shared" si="2"/>
        <v>0</v>
      </c>
      <c r="L8" s="13">
        <f t="shared" si="3"/>
        <v>0</v>
      </c>
      <c r="M8" s="2">
        <f t="shared" si="4"/>
        <v>0</v>
      </c>
      <c r="N8" s="15">
        <f t="shared" si="5"/>
        <v>0</v>
      </c>
      <c r="P8">
        <v>1.03607</v>
      </c>
      <c r="Q8">
        <f t="shared" si="6"/>
        <v>0.97028469750889679</v>
      </c>
    </row>
    <row r="9" spans="1:17" x14ac:dyDescent="0.3">
      <c r="A9" s="1">
        <v>1.1740699999999999</v>
      </c>
      <c r="F9" s="5">
        <v>1.29416</v>
      </c>
      <c r="I9" s="5">
        <f t="shared" si="0"/>
        <v>1.1022852129770797</v>
      </c>
      <c r="J9" s="3">
        <f t="shared" si="1"/>
        <v>0</v>
      </c>
      <c r="K9" s="4">
        <f t="shared" si="2"/>
        <v>0</v>
      </c>
      <c r="L9" s="13">
        <f t="shared" si="3"/>
        <v>0</v>
      </c>
      <c r="M9" s="2">
        <f t="shared" si="4"/>
        <v>0</v>
      </c>
      <c r="N9" s="15">
        <f t="shared" si="5"/>
        <v>0</v>
      </c>
      <c r="P9">
        <v>1.16801</v>
      </c>
      <c r="Q9">
        <f t="shared" si="6"/>
        <v>0.9948384678937372</v>
      </c>
    </row>
    <row r="10" spans="1:17" x14ac:dyDescent="0.3">
      <c r="A10" s="1">
        <v>1.1626799999999999</v>
      </c>
      <c r="F10" s="5">
        <v>1.2032</v>
      </c>
      <c r="I10" s="5">
        <f t="shared" si="0"/>
        <v>1.0348505177692917</v>
      </c>
      <c r="J10" s="3">
        <f t="shared" si="1"/>
        <v>0</v>
      </c>
      <c r="K10" s="4">
        <f t="shared" si="2"/>
        <v>0</v>
      </c>
      <c r="L10" s="13">
        <f t="shared" si="3"/>
        <v>0</v>
      </c>
      <c r="M10" s="2">
        <f t="shared" si="4"/>
        <v>0</v>
      </c>
      <c r="N10" s="15">
        <f t="shared" si="5"/>
        <v>0</v>
      </c>
      <c r="P10">
        <v>1.1525099999999999</v>
      </c>
      <c r="Q10">
        <f t="shared" si="6"/>
        <v>0.99125296728248524</v>
      </c>
    </row>
    <row r="11" spans="1:17" x14ac:dyDescent="0.3">
      <c r="A11" s="1">
        <v>1.2304999999999999</v>
      </c>
      <c r="F11" s="5">
        <v>1.2884199999999999</v>
      </c>
      <c r="I11" s="5">
        <f t="shared" si="0"/>
        <v>1.0470702966273873</v>
      </c>
      <c r="J11" s="3">
        <f t="shared" si="1"/>
        <v>0</v>
      </c>
      <c r="K11" s="4">
        <f t="shared" si="2"/>
        <v>0</v>
      </c>
      <c r="L11" s="13">
        <f t="shared" si="3"/>
        <v>0</v>
      </c>
      <c r="M11" s="2">
        <f t="shared" si="4"/>
        <v>0</v>
      </c>
      <c r="N11" s="15">
        <f t="shared" si="5"/>
        <v>0</v>
      </c>
      <c r="P11">
        <v>1.19642</v>
      </c>
      <c r="Q11">
        <f t="shared" si="6"/>
        <v>0.97230394148720045</v>
      </c>
    </row>
    <row r="12" spans="1:17" x14ac:dyDescent="0.3">
      <c r="A12" s="1">
        <v>1.38697</v>
      </c>
      <c r="F12" s="5">
        <v>1.5429600000000001</v>
      </c>
      <c r="I12" s="5">
        <f t="shared" si="0"/>
        <v>1.112468186045841</v>
      </c>
      <c r="J12" s="3">
        <f t="shared" si="1"/>
        <v>0</v>
      </c>
      <c r="K12" s="4">
        <f t="shared" si="2"/>
        <v>0</v>
      </c>
      <c r="L12" s="13">
        <f t="shared" si="3"/>
        <v>0</v>
      </c>
      <c r="M12" s="2">
        <f t="shared" si="4"/>
        <v>0</v>
      </c>
      <c r="N12" s="15">
        <f t="shared" si="5"/>
        <v>0</v>
      </c>
      <c r="P12">
        <v>1.2262900000000001</v>
      </c>
      <c r="Q12">
        <f t="shared" si="6"/>
        <v>0.88415034211266286</v>
      </c>
    </row>
    <row r="13" spans="1:17" x14ac:dyDescent="0.3">
      <c r="A13" s="1">
        <v>0.82269800000000004</v>
      </c>
      <c r="F13" s="5">
        <v>0.98179000000000005</v>
      </c>
      <c r="I13" s="5">
        <f t="shared" si="0"/>
        <v>1.1933783721365556</v>
      </c>
      <c r="J13" s="3">
        <f t="shared" si="1"/>
        <v>0</v>
      </c>
      <c r="K13" s="4">
        <f t="shared" si="2"/>
        <v>0</v>
      </c>
      <c r="L13" s="13">
        <f t="shared" si="3"/>
        <v>0</v>
      </c>
      <c r="M13" s="2">
        <f t="shared" si="4"/>
        <v>0</v>
      </c>
      <c r="N13" s="15">
        <f t="shared" si="5"/>
        <v>0</v>
      </c>
      <c r="P13">
        <v>0.81679199999999996</v>
      </c>
      <c r="Q13">
        <f t="shared" si="6"/>
        <v>0.99282118104091654</v>
      </c>
    </row>
    <row r="14" spans="1:17" x14ac:dyDescent="0.3">
      <c r="A14" s="1">
        <v>0.66945100000000002</v>
      </c>
      <c r="F14" s="5">
        <v>0.790358</v>
      </c>
      <c r="I14" s="5">
        <f t="shared" si="0"/>
        <v>1.1806061982131626</v>
      </c>
      <c r="J14" s="3">
        <f t="shared" si="1"/>
        <v>0</v>
      </c>
      <c r="K14" s="4">
        <f t="shared" si="2"/>
        <v>0</v>
      </c>
      <c r="L14" s="13">
        <f t="shared" si="3"/>
        <v>0</v>
      </c>
      <c r="M14" s="2">
        <f t="shared" si="4"/>
        <v>0</v>
      </c>
      <c r="N14" s="15">
        <f t="shared" si="5"/>
        <v>0</v>
      </c>
      <c r="P14">
        <v>0.66150900000000001</v>
      </c>
      <c r="Q14">
        <f t="shared" si="6"/>
        <v>0.98813654770849546</v>
      </c>
    </row>
    <row r="15" spans="1:17" x14ac:dyDescent="0.3">
      <c r="A15" s="1">
        <v>0.69185200000000002</v>
      </c>
      <c r="F15" s="5">
        <v>0.82655699999999999</v>
      </c>
      <c r="I15" s="5">
        <f t="shared" si="0"/>
        <v>1.1947020461023454</v>
      </c>
      <c r="J15" s="3">
        <f t="shared" si="1"/>
        <v>0</v>
      </c>
      <c r="K15" s="4">
        <f t="shared" si="2"/>
        <v>0</v>
      </c>
      <c r="L15" s="13">
        <f t="shared" si="3"/>
        <v>0</v>
      </c>
      <c r="M15" s="2">
        <f t="shared" si="4"/>
        <v>0</v>
      </c>
      <c r="N15" s="15">
        <f t="shared" si="5"/>
        <v>0</v>
      </c>
      <c r="P15">
        <v>0.688639</v>
      </c>
      <c r="Q15">
        <f t="shared" si="6"/>
        <v>0.99535594317859888</v>
      </c>
    </row>
    <row r="16" spans="1:17" x14ac:dyDescent="0.3">
      <c r="A16" s="1">
        <v>0.76883199999999996</v>
      </c>
      <c r="F16" s="5">
        <v>0.96604299999999999</v>
      </c>
      <c r="I16" s="5">
        <f t="shared" si="0"/>
        <v>1.2565072733705154</v>
      </c>
      <c r="J16" s="3">
        <f t="shared" si="1"/>
        <v>0</v>
      </c>
      <c r="K16" s="4">
        <f t="shared" si="2"/>
        <v>0</v>
      </c>
      <c r="L16" s="13">
        <f t="shared" si="3"/>
        <v>0</v>
      </c>
      <c r="M16" s="2">
        <f t="shared" si="4"/>
        <v>0</v>
      </c>
      <c r="N16" s="15">
        <f t="shared" si="5"/>
        <v>0</v>
      </c>
      <c r="P16">
        <v>0.73763299999999998</v>
      </c>
      <c r="Q16">
        <f t="shared" si="6"/>
        <v>0.95942026346458009</v>
      </c>
    </row>
    <row r="17" spans="1:17" x14ac:dyDescent="0.3">
      <c r="A17" s="1">
        <v>0.906721</v>
      </c>
      <c r="F17" s="5">
        <v>1.20536</v>
      </c>
      <c r="I17" s="5">
        <f t="shared" si="0"/>
        <v>1.3293615125270066</v>
      </c>
      <c r="J17" s="3">
        <f t="shared" si="1"/>
        <v>0</v>
      </c>
      <c r="K17" s="4">
        <f t="shared" si="2"/>
        <v>0</v>
      </c>
      <c r="L17" s="13">
        <f t="shared" si="3"/>
        <v>0</v>
      </c>
      <c r="M17" s="2">
        <f t="shared" si="4"/>
        <v>0</v>
      </c>
      <c r="N17" s="15">
        <f t="shared" si="5"/>
        <v>0</v>
      </c>
      <c r="P17">
        <v>0.88657600000000003</v>
      </c>
      <c r="Q17">
        <f t="shared" si="6"/>
        <v>0.97778258141148167</v>
      </c>
    </row>
    <row r="18" spans="1:17" x14ac:dyDescent="0.3">
      <c r="A18" s="1">
        <v>0.92535699999999999</v>
      </c>
      <c r="F18" s="5">
        <v>1.3374999999999999</v>
      </c>
      <c r="I18" s="5">
        <f t="shared" si="0"/>
        <v>1.4453881042667855</v>
      </c>
      <c r="J18" s="3">
        <f t="shared" si="1"/>
        <v>0</v>
      </c>
      <c r="K18" s="4">
        <f t="shared" si="2"/>
        <v>0</v>
      </c>
      <c r="L18" s="13">
        <f t="shared" si="3"/>
        <v>0</v>
      </c>
      <c r="M18" s="2">
        <f t="shared" si="4"/>
        <v>0</v>
      </c>
      <c r="N18" s="15">
        <f t="shared" si="5"/>
        <v>0</v>
      </c>
      <c r="P18">
        <v>0.89786999999999995</v>
      </c>
      <c r="Q18">
        <f t="shared" si="6"/>
        <v>0.97029578854431309</v>
      </c>
    </row>
    <row r="19" spans="1:17" x14ac:dyDescent="0.3">
      <c r="A19" s="1">
        <v>0.88111499999999998</v>
      </c>
      <c r="F19" s="5">
        <v>1.26552</v>
      </c>
      <c r="I19" s="5">
        <f t="shared" si="0"/>
        <v>1.4362710883369367</v>
      </c>
      <c r="J19" s="3">
        <f t="shared" si="1"/>
        <v>0</v>
      </c>
      <c r="K19" s="4">
        <f t="shared" si="2"/>
        <v>0</v>
      </c>
      <c r="L19" s="13">
        <f t="shared" si="3"/>
        <v>0</v>
      </c>
      <c r="M19" s="2">
        <f t="shared" si="4"/>
        <v>0</v>
      </c>
      <c r="N19" s="15">
        <f t="shared" si="5"/>
        <v>0</v>
      </c>
      <c r="P19">
        <v>0.86977099999999996</v>
      </c>
      <c r="Q19">
        <f t="shared" si="6"/>
        <v>0.98712540360792855</v>
      </c>
    </row>
    <row r="20" spans="1:17" x14ac:dyDescent="0.3">
      <c r="A20" s="1">
        <v>1.1853199999999999</v>
      </c>
      <c r="F20" s="5">
        <v>1.4777400000000001</v>
      </c>
      <c r="I20" s="5">
        <f t="shared" si="0"/>
        <v>1.2467013127256776</v>
      </c>
      <c r="J20" s="3">
        <f t="shared" si="1"/>
        <v>0</v>
      </c>
      <c r="K20" s="4">
        <f t="shared" si="2"/>
        <v>0</v>
      </c>
      <c r="L20" s="13">
        <f t="shared" si="3"/>
        <v>0</v>
      </c>
      <c r="M20" s="2">
        <f t="shared" si="4"/>
        <v>0</v>
      </c>
      <c r="N20" s="15">
        <f t="shared" si="5"/>
        <v>0</v>
      </c>
      <c r="P20">
        <v>1.07301</v>
      </c>
      <c r="Q20">
        <f t="shared" si="6"/>
        <v>0.90524921540174808</v>
      </c>
    </row>
    <row r="21" spans="1:17" x14ac:dyDescent="0.3">
      <c r="A21" s="1">
        <v>1.2197499999999999</v>
      </c>
      <c r="F21" s="5">
        <v>1.56525</v>
      </c>
      <c r="I21" s="5">
        <f t="shared" si="0"/>
        <v>1.2832547653207627</v>
      </c>
      <c r="J21" s="3">
        <f t="shared" si="1"/>
        <v>0</v>
      </c>
      <c r="K21" s="4">
        <f t="shared" si="2"/>
        <v>0</v>
      </c>
      <c r="L21" s="13">
        <f t="shared" si="3"/>
        <v>0</v>
      </c>
      <c r="M21" s="2">
        <f t="shared" si="4"/>
        <v>0</v>
      </c>
      <c r="N21" s="15">
        <f t="shared" si="5"/>
        <v>0</v>
      </c>
      <c r="P21">
        <v>1.14696</v>
      </c>
      <c r="Q21">
        <f t="shared" si="6"/>
        <v>0.94032383685181398</v>
      </c>
    </row>
    <row r="22" spans="1:17" x14ac:dyDescent="0.3">
      <c r="A22" s="1">
        <v>1.0115700000000001</v>
      </c>
      <c r="F22" s="5">
        <v>1.4111400000000001</v>
      </c>
      <c r="I22" s="5">
        <f t="shared" si="0"/>
        <v>1.3949998517156499</v>
      </c>
      <c r="J22" s="3">
        <f t="shared" si="1"/>
        <v>0</v>
      </c>
      <c r="K22" s="4">
        <f t="shared" si="2"/>
        <v>0</v>
      </c>
      <c r="L22" s="13">
        <f t="shared" si="3"/>
        <v>0</v>
      </c>
      <c r="M22" s="2">
        <f t="shared" si="4"/>
        <v>0</v>
      </c>
      <c r="N22" s="15">
        <f t="shared" si="5"/>
        <v>0</v>
      </c>
      <c r="P22">
        <v>1.0012799999999999</v>
      </c>
      <c r="Q22">
        <f t="shared" si="6"/>
        <v>0.98982769358521894</v>
      </c>
    </row>
    <row r="23" spans="1:17" x14ac:dyDescent="0.3">
      <c r="A23" s="1">
        <v>0.47246700000000003</v>
      </c>
      <c r="F23" s="5">
        <v>0.52658000000000005</v>
      </c>
      <c r="I23" s="5">
        <f t="shared" si="0"/>
        <v>1.1145328668457268</v>
      </c>
      <c r="J23" s="3">
        <f t="shared" si="1"/>
        <v>0</v>
      </c>
      <c r="K23" s="4">
        <f t="shared" si="2"/>
        <v>0</v>
      </c>
      <c r="L23" s="13">
        <f t="shared" si="3"/>
        <v>0</v>
      </c>
      <c r="M23" s="2">
        <f t="shared" si="4"/>
        <v>0</v>
      </c>
      <c r="N23" s="15">
        <f t="shared" si="5"/>
        <v>0</v>
      </c>
      <c r="P23">
        <v>0.48169899999999999</v>
      </c>
      <c r="Q23">
        <f t="shared" si="6"/>
        <v>1.0195399890362713</v>
      </c>
    </row>
    <row r="24" spans="1:17" x14ac:dyDescent="0.3">
      <c r="A24" s="1">
        <v>0.51056699999999999</v>
      </c>
      <c r="F24" s="5">
        <v>0.57628500000000005</v>
      </c>
      <c r="I24" s="5">
        <f t="shared" si="0"/>
        <v>1.1287157219326749</v>
      </c>
      <c r="J24" s="3">
        <f t="shared" si="1"/>
        <v>0</v>
      </c>
      <c r="K24" s="4">
        <f t="shared" si="2"/>
        <v>0</v>
      </c>
      <c r="L24" s="13">
        <f t="shared" si="3"/>
        <v>0</v>
      </c>
      <c r="M24" s="2">
        <f t="shared" si="4"/>
        <v>0</v>
      </c>
      <c r="N24" s="15">
        <f t="shared" si="5"/>
        <v>0</v>
      </c>
      <c r="P24">
        <v>0.51907199999999998</v>
      </c>
      <c r="Q24">
        <f t="shared" si="6"/>
        <v>1.0166579508663898</v>
      </c>
    </row>
    <row r="25" spans="1:17" x14ac:dyDescent="0.3">
      <c r="A25" s="1">
        <v>0.45888699999999999</v>
      </c>
      <c r="F25" s="5">
        <v>0.50944</v>
      </c>
      <c r="I25" s="5">
        <f t="shared" si="0"/>
        <v>1.1101643759792716</v>
      </c>
      <c r="J25" s="3">
        <f t="shared" si="1"/>
        <v>0</v>
      </c>
      <c r="K25" s="4">
        <f t="shared" si="2"/>
        <v>0</v>
      </c>
      <c r="L25" s="13">
        <f t="shared" si="3"/>
        <v>0</v>
      </c>
      <c r="M25" s="2">
        <f t="shared" si="4"/>
        <v>0</v>
      </c>
      <c r="N25" s="15">
        <f t="shared" si="5"/>
        <v>0</v>
      </c>
      <c r="P25">
        <v>0.47028500000000001</v>
      </c>
      <c r="Q25">
        <f t="shared" si="6"/>
        <v>1.0248383588988139</v>
      </c>
    </row>
    <row r="26" spans="1:17" x14ac:dyDescent="0.3">
      <c r="A26" s="1">
        <v>0.50975000000000004</v>
      </c>
      <c r="F26" s="5">
        <v>0.57448200000000005</v>
      </c>
      <c r="I26" s="5">
        <f t="shared" si="0"/>
        <v>1.126987739087788</v>
      </c>
      <c r="J26" s="3">
        <f t="shared" si="1"/>
        <v>0</v>
      </c>
      <c r="K26" s="4">
        <f t="shared" si="2"/>
        <v>0</v>
      </c>
      <c r="L26" s="13">
        <f t="shared" si="3"/>
        <v>0</v>
      </c>
      <c r="M26" s="2">
        <f t="shared" si="4"/>
        <v>0</v>
      </c>
      <c r="N26" s="15">
        <f t="shared" si="5"/>
        <v>0</v>
      </c>
      <c r="P26">
        <v>0.51766100000000004</v>
      </c>
      <c r="Q26">
        <f t="shared" si="6"/>
        <v>1.0155193722412947</v>
      </c>
    </row>
    <row r="27" spans="1:17" x14ac:dyDescent="0.3">
      <c r="A27" s="1">
        <v>0.52634300000000001</v>
      </c>
      <c r="F27" s="5">
        <v>0.60001599999999999</v>
      </c>
      <c r="I27" s="5">
        <f t="shared" si="0"/>
        <v>1.1399714634753384</v>
      </c>
      <c r="J27" s="3">
        <f t="shared" si="1"/>
        <v>0</v>
      </c>
      <c r="K27" s="4">
        <f t="shared" si="2"/>
        <v>0</v>
      </c>
      <c r="L27" s="13">
        <f t="shared" si="3"/>
        <v>0</v>
      </c>
      <c r="M27" s="2">
        <f t="shared" si="4"/>
        <v>0</v>
      </c>
      <c r="N27" s="15">
        <f t="shared" si="5"/>
        <v>0</v>
      </c>
      <c r="P27">
        <v>0.53441099999999997</v>
      </c>
      <c r="Q27">
        <f t="shared" si="6"/>
        <v>1.0153284075213311</v>
      </c>
    </row>
    <row r="28" spans="1:17" x14ac:dyDescent="0.3">
      <c r="A28" s="1">
        <v>0.52571500000000004</v>
      </c>
      <c r="F28" s="5">
        <v>0.59607299999999996</v>
      </c>
      <c r="I28" s="5">
        <f t="shared" si="0"/>
        <v>1.133832970335638</v>
      </c>
      <c r="J28" s="3">
        <f t="shared" si="1"/>
        <v>0</v>
      </c>
      <c r="K28" s="4">
        <f t="shared" si="2"/>
        <v>0</v>
      </c>
      <c r="L28" s="13">
        <f t="shared" si="3"/>
        <v>0</v>
      </c>
      <c r="M28" s="2">
        <f t="shared" si="4"/>
        <v>0</v>
      </c>
      <c r="N28" s="15">
        <f t="shared" si="5"/>
        <v>0</v>
      </c>
      <c r="P28">
        <v>0.53888000000000003</v>
      </c>
      <c r="Q28">
        <f t="shared" si="6"/>
        <v>1.0250420855406446</v>
      </c>
    </row>
    <row r="29" spans="1:17" x14ac:dyDescent="0.3">
      <c r="A29" s="1">
        <v>0.982101</v>
      </c>
      <c r="F29" s="5">
        <v>1.4340299999999999</v>
      </c>
      <c r="I29" s="5">
        <f t="shared" si="0"/>
        <v>1.4601655023261355</v>
      </c>
      <c r="J29" s="3">
        <f t="shared" si="1"/>
        <v>0</v>
      </c>
      <c r="K29" s="4">
        <f t="shared" si="2"/>
        <v>0</v>
      </c>
      <c r="L29" s="13">
        <f t="shared" si="3"/>
        <v>0</v>
      </c>
      <c r="M29" s="2">
        <f t="shared" si="4"/>
        <v>0</v>
      </c>
      <c r="N29" s="15">
        <f t="shared" si="5"/>
        <v>0</v>
      </c>
      <c r="P29">
        <v>0.96843100000000004</v>
      </c>
      <c r="Q29">
        <f t="shared" si="6"/>
        <v>0.98608086133707229</v>
      </c>
    </row>
    <row r="30" spans="1:17" x14ac:dyDescent="0.3">
      <c r="A30" s="1">
        <v>0.96814</v>
      </c>
      <c r="F30" s="5">
        <v>1.45726</v>
      </c>
      <c r="I30" s="5">
        <f t="shared" si="0"/>
        <v>1.5052161877414423</v>
      </c>
      <c r="J30" s="3">
        <f t="shared" si="1"/>
        <v>0</v>
      </c>
      <c r="K30" s="4">
        <f t="shared" si="2"/>
        <v>0</v>
      </c>
      <c r="L30" s="13">
        <f t="shared" si="3"/>
        <v>0</v>
      </c>
      <c r="M30" s="2">
        <f t="shared" si="4"/>
        <v>0</v>
      </c>
      <c r="N30" s="15">
        <f t="shared" si="5"/>
        <v>0</v>
      </c>
      <c r="P30">
        <v>0.95835000000000004</v>
      </c>
      <c r="Q30">
        <f t="shared" si="6"/>
        <v>0.98988782614084747</v>
      </c>
    </row>
    <row r="31" spans="1:17" x14ac:dyDescent="0.3">
      <c r="A31" s="1">
        <v>0.98389800000000005</v>
      </c>
      <c r="F31" s="5">
        <v>1.48607</v>
      </c>
      <c r="I31" s="5">
        <f t="shared" si="0"/>
        <v>1.5103903046860547</v>
      </c>
      <c r="J31" s="3">
        <f t="shared" si="1"/>
        <v>0</v>
      </c>
      <c r="K31" s="4">
        <f t="shared" si="2"/>
        <v>0</v>
      </c>
      <c r="L31" s="13">
        <f t="shared" si="3"/>
        <v>0</v>
      </c>
      <c r="M31" s="2">
        <f t="shared" si="4"/>
        <v>0</v>
      </c>
      <c r="N31" s="15">
        <f t="shared" si="5"/>
        <v>0</v>
      </c>
      <c r="P31">
        <v>0.97363299999999997</v>
      </c>
      <c r="Q31">
        <f t="shared" si="6"/>
        <v>0.98956700796220742</v>
      </c>
    </row>
    <row r="32" spans="1:17" x14ac:dyDescent="0.3">
      <c r="A32" s="1">
        <v>0.92852100000000004</v>
      </c>
      <c r="F32" s="5">
        <v>1.4387799999999999</v>
      </c>
      <c r="I32" s="5">
        <f t="shared" si="0"/>
        <v>1.549539536531753</v>
      </c>
      <c r="J32" s="3">
        <f t="shared" si="1"/>
        <v>0</v>
      </c>
      <c r="K32" s="4">
        <f t="shared" si="2"/>
        <v>0</v>
      </c>
      <c r="L32" s="13">
        <f t="shared" si="3"/>
        <v>0</v>
      </c>
      <c r="M32" s="2">
        <f t="shared" si="4"/>
        <v>0</v>
      </c>
      <c r="N32" s="15">
        <f t="shared" si="5"/>
        <v>0</v>
      </c>
      <c r="P32">
        <v>0.91792799999999997</v>
      </c>
      <c r="Q32">
        <f t="shared" si="6"/>
        <v>0.98859153427870772</v>
      </c>
    </row>
    <row r="33" spans="1:17" x14ac:dyDescent="0.3">
      <c r="A33" s="1">
        <v>0.91481000000000001</v>
      </c>
      <c r="F33" s="5">
        <v>1.4567000000000001</v>
      </c>
      <c r="I33" s="5">
        <f t="shared" si="0"/>
        <v>1.5923525103573422</v>
      </c>
      <c r="J33" s="3">
        <f t="shared" si="1"/>
        <v>0</v>
      </c>
      <c r="K33" s="4">
        <f t="shared" si="2"/>
        <v>0</v>
      </c>
      <c r="L33" s="13">
        <f t="shared" si="3"/>
        <v>0</v>
      </c>
      <c r="M33" s="2">
        <f t="shared" si="4"/>
        <v>0</v>
      </c>
      <c r="N33" s="15">
        <f t="shared" si="5"/>
        <v>0</v>
      </c>
      <c r="P33">
        <v>0.90188000000000001</v>
      </c>
      <c r="Q33">
        <f t="shared" si="6"/>
        <v>0.98586591751292618</v>
      </c>
    </row>
    <row r="34" spans="1:17" x14ac:dyDescent="0.3">
      <c r="A34" s="1">
        <v>0.88702000000000003</v>
      </c>
      <c r="F34" s="5">
        <v>1.3088</v>
      </c>
      <c r="I34" s="5">
        <f t="shared" si="0"/>
        <v>1.475502243466889</v>
      </c>
      <c r="J34" s="3">
        <f t="shared" si="1"/>
        <v>0</v>
      </c>
      <c r="K34" s="4">
        <f t="shared" si="2"/>
        <v>0</v>
      </c>
      <c r="L34" s="13">
        <f t="shared" si="3"/>
        <v>0</v>
      </c>
      <c r="M34" s="2">
        <f t="shared" si="4"/>
        <v>0</v>
      </c>
      <c r="N34" s="15">
        <f t="shared" si="5"/>
        <v>0</v>
      </c>
      <c r="P34">
        <v>0.87784700000000004</v>
      </c>
      <c r="Q34">
        <f t="shared" si="6"/>
        <v>0.9896586322743568</v>
      </c>
    </row>
    <row r="35" spans="1:17" x14ac:dyDescent="0.3">
      <c r="A35" s="1">
        <v>0.88247500000000001</v>
      </c>
      <c r="F35" s="5">
        <v>1.3127</v>
      </c>
      <c r="I35" s="5">
        <f t="shared" ref="I35:I52" si="7">F35/A35</f>
        <v>1.4875208929431427</v>
      </c>
      <c r="J35" s="3">
        <f t="shared" ref="J35:J52" si="8">D35/A35</f>
        <v>0</v>
      </c>
      <c r="K35" s="4">
        <f t="shared" ref="K35:K52" si="9">E35/A35</f>
        <v>0</v>
      </c>
      <c r="L35" s="13">
        <f t="shared" ref="L35:L52" si="10">G35/A35</f>
        <v>0</v>
      </c>
      <c r="M35" s="2">
        <f t="shared" ref="M35:M52" si="11">B35/A35</f>
        <v>0</v>
      </c>
      <c r="N35" s="15">
        <f t="shared" ref="N35:N52" si="12">C35/A35</f>
        <v>0</v>
      </c>
      <c r="P35">
        <v>0.87035499999999999</v>
      </c>
      <c r="Q35">
        <f t="shared" si="6"/>
        <v>0.98626589988384938</v>
      </c>
    </row>
    <row r="36" spans="1:17" x14ac:dyDescent="0.3">
      <c r="A36" s="1">
        <v>0.91822300000000001</v>
      </c>
      <c r="F36" s="5">
        <v>1.3833599999999999</v>
      </c>
      <c r="I36" s="5">
        <f t="shared" si="7"/>
        <v>1.5065621314212341</v>
      </c>
      <c r="J36" s="3">
        <f t="shared" si="8"/>
        <v>0</v>
      </c>
      <c r="K36" s="4">
        <f t="shared" si="9"/>
        <v>0</v>
      </c>
      <c r="L36" s="13">
        <f t="shared" si="10"/>
        <v>0</v>
      </c>
      <c r="M36" s="2">
        <f t="shared" si="11"/>
        <v>0</v>
      </c>
      <c r="N36" s="15">
        <f t="shared" si="12"/>
        <v>0</v>
      </c>
      <c r="P36">
        <v>0.91062399999999999</v>
      </c>
      <c r="Q36">
        <f t="shared" si="6"/>
        <v>0.9917242325665987</v>
      </c>
    </row>
    <row r="37" spans="1:17" x14ac:dyDescent="0.3">
      <c r="A37" s="1">
        <v>0.87192000000000003</v>
      </c>
      <c r="F37" s="5">
        <v>1.3162700000000001</v>
      </c>
      <c r="I37" s="5">
        <f t="shared" si="7"/>
        <v>1.5096224424259106</v>
      </c>
      <c r="J37" s="3">
        <f t="shared" si="8"/>
        <v>0</v>
      </c>
      <c r="K37" s="4">
        <f t="shared" si="9"/>
        <v>0</v>
      </c>
      <c r="L37" s="13">
        <f t="shared" si="10"/>
        <v>0</v>
      </c>
      <c r="M37" s="2">
        <f t="shared" si="11"/>
        <v>0</v>
      </c>
      <c r="N37" s="15">
        <f t="shared" si="12"/>
        <v>0</v>
      </c>
      <c r="P37">
        <v>0.85900799999999999</v>
      </c>
      <c r="Q37">
        <f t="shared" si="6"/>
        <v>0.98519130195430771</v>
      </c>
    </row>
    <row r="38" spans="1:17" x14ac:dyDescent="0.3">
      <c r="A38" s="1">
        <v>0.902667</v>
      </c>
      <c r="F38" s="5">
        <v>1.46146</v>
      </c>
      <c r="I38" s="5">
        <f t="shared" si="7"/>
        <v>1.6190466694805503</v>
      </c>
      <c r="J38" s="3">
        <f t="shared" si="8"/>
        <v>0</v>
      </c>
      <c r="K38" s="4">
        <f t="shared" si="9"/>
        <v>0</v>
      </c>
      <c r="L38" s="13">
        <f t="shared" si="10"/>
        <v>0</v>
      </c>
      <c r="M38" s="2">
        <f t="shared" si="11"/>
        <v>0</v>
      </c>
      <c r="N38" s="15">
        <f t="shared" si="12"/>
        <v>0</v>
      </c>
      <c r="P38">
        <v>0.89193</v>
      </c>
      <c r="Q38">
        <f t="shared" si="6"/>
        <v>0.98810524811475331</v>
      </c>
    </row>
    <row r="39" spans="1:17" x14ac:dyDescent="0.3">
      <c r="A39" s="1">
        <v>0.99315500000000001</v>
      </c>
      <c r="F39" s="5">
        <v>1.47031</v>
      </c>
      <c r="I39" s="5">
        <f t="shared" si="7"/>
        <v>1.4804436366931648</v>
      </c>
      <c r="J39" s="3">
        <f t="shared" si="8"/>
        <v>0</v>
      </c>
      <c r="K39" s="4">
        <f t="shared" si="9"/>
        <v>0</v>
      </c>
      <c r="L39" s="13">
        <f t="shared" si="10"/>
        <v>0</v>
      </c>
      <c r="M39" s="2">
        <f t="shared" si="11"/>
        <v>0</v>
      </c>
      <c r="N39" s="15">
        <f t="shared" si="12"/>
        <v>0</v>
      </c>
      <c r="P39">
        <v>0.98119400000000001</v>
      </c>
      <c r="Q39">
        <f t="shared" si="6"/>
        <v>0.98795656267148635</v>
      </c>
    </row>
    <row r="40" spans="1:17" x14ac:dyDescent="0.3">
      <c r="A40" s="1">
        <v>1.01006</v>
      </c>
      <c r="F40" s="5">
        <v>1.6241699999999999</v>
      </c>
      <c r="I40" s="5">
        <f t="shared" si="7"/>
        <v>1.6079935845395323</v>
      </c>
      <c r="J40" s="3">
        <f t="shared" si="8"/>
        <v>0</v>
      </c>
      <c r="K40" s="4">
        <f t="shared" si="9"/>
        <v>0</v>
      </c>
      <c r="L40" s="13">
        <f t="shared" si="10"/>
        <v>0</v>
      </c>
      <c r="M40" s="2">
        <f t="shared" si="11"/>
        <v>0</v>
      </c>
      <c r="N40" s="15">
        <f t="shared" si="12"/>
        <v>0</v>
      </c>
      <c r="P40">
        <v>0.98612999999999995</v>
      </c>
      <c r="Q40">
        <f t="shared" si="6"/>
        <v>0.97630833811852757</v>
      </c>
    </row>
    <row r="41" spans="1:17" x14ac:dyDescent="0.3">
      <c r="A41" s="1">
        <v>0.90789799999999998</v>
      </c>
      <c r="F41" s="5">
        <v>1.22464</v>
      </c>
      <c r="I41" s="5">
        <f t="shared" si="7"/>
        <v>1.3488739924528967</v>
      </c>
      <c r="J41" s="3">
        <f t="shared" si="8"/>
        <v>0</v>
      </c>
      <c r="K41" s="4">
        <f t="shared" si="9"/>
        <v>0</v>
      </c>
      <c r="L41" s="13">
        <f t="shared" si="10"/>
        <v>0</v>
      </c>
      <c r="M41" s="2">
        <f t="shared" si="11"/>
        <v>0</v>
      </c>
      <c r="N41" s="15">
        <f t="shared" si="12"/>
        <v>0</v>
      </c>
      <c r="P41">
        <v>0.89582600000000001</v>
      </c>
      <c r="Q41">
        <f t="shared" si="6"/>
        <v>0.98670335213867644</v>
      </c>
    </row>
    <row r="42" spans="1:17" x14ac:dyDescent="0.3">
      <c r="A42" s="1">
        <v>0.92524600000000001</v>
      </c>
      <c r="F42" s="5">
        <v>1.7706900000000001</v>
      </c>
      <c r="I42" s="5">
        <f t="shared" si="7"/>
        <v>1.9137505052710306</v>
      </c>
      <c r="J42" s="3">
        <f t="shared" si="8"/>
        <v>0</v>
      </c>
      <c r="K42" s="4">
        <f t="shared" si="9"/>
        <v>0</v>
      </c>
      <c r="L42" s="13">
        <f t="shared" si="10"/>
        <v>0</v>
      </c>
      <c r="M42" s="2">
        <f t="shared" si="11"/>
        <v>0</v>
      </c>
      <c r="N42" s="15">
        <f t="shared" si="12"/>
        <v>0</v>
      </c>
      <c r="P42">
        <v>0.94338500000000003</v>
      </c>
      <c r="Q42">
        <f t="shared" si="6"/>
        <v>1.0196045159881804</v>
      </c>
    </row>
    <row r="43" spans="1:17" x14ac:dyDescent="0.3">
      <c r="A43" s="1">
        <v>0.93812399999999996</v>
      </c>
      <c r="F43" s="5">
        <v>1.5560099999999999</v>
      </c>
      <c r="I43" s="5">
        <f t="shared" si="7"/>
        <v>1.6586400092098699</v>
      </c>
      <c r="J43" s="3">
        <f t="shared" si="8"/>
        <v>0</v>
      </c>
      <c r="K43" s="4">
        <f t="shared" si="9"/>
        <v>0</v>
      </c>
      <c r="L43" s="13">
        <f t="shared" si="10"/>
        <v>0</v>
      </c>
      <c r="M43" s="2">
        <f t="shared" si="11"/>
        <v>0</v>
      </c>
      <c r="N43" s="15">
        <f t="shared" si="12"/>
        <v>0</v>
      </c>
      <c r="P43">
        <v>0.93680399999999997</v>
      </c>
      <c r="Q43">
        <f t="shared" si="6"/>
        <v>0.99859293654143799</v>
      </c>
    </row>
    <row r="44" spans="1:17" x14ac:dyDescent="0.3">
      <c r="A44" s="1">
        <v>0.94010899999999997</v>
      </c>
      <c r="F44" s="5">
        <v>1.5503899999999999</v>
      </c>
      <c r="I44" s="5">
        <f t="shared" si="7"/>
        <v>1.6491598314663511</v>
      </c>
      <c r="J44" s="3">
        <f t="shared" si="8"/>
        <v>0</v>
      </c>
      <c r="K44" s="4">
        <f t="shared" si="9"/>
        <v>0</v>
      </c>
      <c r="L44" s="13">
        <f t="shared" si="10"/>
        <v>0</v>
      </c>
      <c r="M44" s="2">
        <f t="shared" si="11"/>
        <v>0</v>
      </c>
      <c r="N44" s="15">
        <f t="shared" si="12"/>
        <v>0</v>
      </c>
      <c r="P44">
        <v>0.93126399999999998</v>
      </c>
      <c r="Q44">
        <f t="shared" si="6"/>
        <v>0.99059151651563804</v>
      </c>
    </row>
    <row r="45" spans="1:17" x14ac:dyDescent="0.3">
      <c r="A45" s="1">
        <v>0.93705099999999997</v>
      </c>
      <c r="F45" s="5">
        <v>1.6949700000000001</v>
      </c>
      <c r="I45" s="5">
        <f t="shared" si="7"/>
        <v>1.8088343110460372</v>
      </c>
      <c r="J45" s="3">
        <f t="shared" si="8"/>
        <v>0</v>
      </c>
      <c r="K45" s="4">
        <f t="shared" si="9"/>
        <v>0</v>
      </c>
      <c r="L45" s="13">
        <f t="shared" si="10"/>
        <v>0</v>
      </c>
      <c r="M45" s="2">
        <f t="shared" si="11"/>
        <v>0</v>
      </c>
      <c r="N45" s="15">
        <f t="shared" si="12"/>
        <v>0</v>
      </c>
      <c r="P45">
        <v>0.92735800000000002</v>
      </c>
      <c r="Q45">
        <f t="shared" si="6"/>
        <v>0.98965584583976762</v>
      </c>
    </row>
    <row r="46" spans="1:17" x14ac:dyDescent="0.3">
      <c r="A46" s="1">
        <v>1.2341599999999999</v>
      </c>
      <c r="F46" s="5">
        <v>1.21543</v>
      </c>
      <c r="I46" s="5">
        <f t="shared" si="7"/>
        <v>0.98482368574577051</v>
      </c>
      <c r="J46" s="3">
        <f t="shared" si="8"/>
        <v>0</v>
      </c>
      <c r="K46" s="4">
        <f t="shared" si="9"/>
        <v>0</v>
      </c>
      <c r="L46" s="13">
        <f t="shared" si="10"/>
        <v>0</v>
      </c>
      <c r="M46" s="2">
        <f t="shared" si="11"/>
        <v>0</v>
      </c>
      <c r="N46" s="15">
        <f t="shared" si="12"/>
        <v>0</v>
      </c>
      <c r="P46">
        <v>1.1954400000000001</v>
      </c>
      <c r="Q46">
        <f t="shared" si="6"/>
        <v>0.96862643417385119</v>
      </c>
    </row>
    <row r="47" spans="1:17" x14ac:dyDescent="0.3">
      <c r="A47" s="1">
        <v>0.24413299999999999</v>
      </c>
      <c r="F47" s="5">
        <v>0.25217899999999999</v>
      </c>
      <c r="I47" s="5">
        <f t="shared" si="7"/>
        <v>1.0329574453269323</v>
      </c>
      <c r="J47" s="3">
        <f t="shared" si="8"/>
        <v>0</v>
      </c>
      <c r="K47" s="4">
        <f t="shared" si="9"/>
        <v>0</v>
      </c>
      <c r="L47" s="13">
        <f t="shared" si="10"/>
        <v>0</v>
      </c>
      <c r="M47" s="2">
        <f t="shared" si="11"/>
        <v>0</v>
      </c>
      <c r="N47" s="15">
        <f t="shared" si="12"/>
        <v>0</v>
      </c>
      <c r="P47">
        <v>0.24362400000000001</v>
      </c>
      <c r="Q47">
        <f t="shared" si="6"/>
        <v>0.99791507088349396</v>
      </c>
    </row>
    <row r="48" spans="1:17" x14ac:dyDescent="0.3">
      <c r="A48" s="1">
        <v>0.22519</v>
      </c>
      <c r="F48" s="5">
        <v>0.236403</v>
      </c>
      <c r="I48" s="5">
        <f t="shared" si="7"/>
        <v>1.049793507704605</v>
      </c>
      <c r="J48" s="3">
        <f t="shared" si="8"/>
        <v>0</v>
      </c>
      <c r="K48" s="4">
        <f t="shared" si="9"/>
        <v>0</v>
      </c>
      <c r="L48" s="13">
        <f t="shared" si="10"/>
        <v>0</v>
      </c>
      <c r="M48" s="2">
        <f t="shared" si="11"/>
        <v>0</v>
      </c>
      <c r="N48" s="15">
        <f t="shared" si="12"/>
        <v>0</v>
      </c>
      <c r="P48">
        <v>0.22541600000000001</v>
      </c>
      <c r="Q48">
        <f t="shared" si="6"/>
        <v>1.001003596962565</v>
      </c>
    </row>
    <row r="49" spans="1:17" x14ac:dyDescent="0.3">
      <c r="A49" s="1">
        <v>1.0975900000000001</v>
      </c>
      <c r="F49" s="5">
        <v>1.10501</v>
      </c>
      <c r="I49" s="5">
        <f t="shared" si="7"/>
        <v>1.0067602656729744</v>
      </c>
      <c r="J49" s="3">
        <f t="shared" si="8"/>
        <v>0</v>
      </c>
      <c r="K49" s="4">
        <f t="shared" si="9"/>
        <v>0</v>
      </c>
      <c r="L49" s="13">
        <f t="shared" si="10"/>
        <v>0</v>
      </c>
      <c r="M49" s="2">
        <f t="shared" si="11"/>
        <v>0</v>
      </c>
      <c r="N49" s="15">
        <f t="shared" si="12"/>
        <v>0</v>
      </c>
      <c r="P49">
        <v>1.0577399999999999</v>
      </c>
      <c r="Q49">
        <f t="shared" si="6"/>
        <v>0.96369318233584478</v>
      </c>
    </row>
    <row r="50" spans="1:17" x14ac:dyDescent="0.3">
      <c r="A50" s="1">
        <v>1.2521500000000001</v>
      </c>
      <c r="F50" s="5">
        <v>1.26536</v>
      </c>
      <c r="I50" s="5">
        <f t="shared" si="7"/>
        <v>1.0105498542506888</v>
      </c>
      <c r="J50" s="3">
        <f t="shared" si="8"/>
        <v>0</v>
      </c>
      <c r="K50" s="4">
        <f t="shared" si="9"/>
        <v>0</v>
      </c>
      <c r="L50" s="13">
        <f t="shared" si="10"/>
        <v>0</v>
      </c>
      <c r="M50" s="2">
        <f t="shared" si="11"/>
        <v>0</v>
      </c>
      <c r="N50" s="15">
        <f t="shared" si="12"/>
        <v>0</v>
      </c>
      <c r="P50" s="11">
        <v>1.16029</v>
      </c>
      <c r="Q50" s="11">
        <f t="shared" si="6"/>
        <v>0.92663818232639861</v>
      </c>
    </row>
    <row r="51" spans="1:17" x14ac:dyDescent="0.3">
      <c r="A51" s="1">
        <v>1.3212900000000001</v>
      </c>
      <c r="F51" s="5">
        <v>1.3298399999999999</v>
      </c>
      <c r="I51" s="5">
        <f t="shared" si="7"/>
        <v>1.0064709488454464</v>
      </c>
      <c r="J51" s="3">
        <f t="shared" si="8"/>
        <v>0</v>
      </c>
      <c r="K51" s="4">
        <f t="shared" si="9"/>
        <v>0</v>
      </c>
      <c r="L51" s="13">
        <f t="shared" si="10"/>
        <v>0</v>
      </c>
      <c r="M51" s="2">
        <f t="shared" si="11"/>
        <v>0</v>
      </c>
      <c r="N51" s="15">
        <f t="shared" si="12"/>
        <v>0</v>
      </c>
      <c r="P51">
        <v>1.2962</v>
      </c>
      <c r="Q51">
        <f t="shared" si="6"/>
        <v>0.98101098169213419</v>
      </c>
    </row>
    <row r="52" spans="1:17" x14ac:dyDescent="0.3">
      <c r="A52" s="1">
        <v>1.5669</v>
      </c>
      <c r="F52" s="5">
        <v>1.6595299999999999</v>
      </c>
      <c r="I52" s="5">
        <f t="shared" si="7"/>
        <v>1.0591167272959345</v>
      </c>
      <c r="J52" s="3">
        <f t="shared" si="8"/>
        <v>0</v>
      </c>
      <c r="K52" s="4">
        <f t="shared" si="9"/>
        <v>0</v>
      </c>
      <c r="L52" s="13">
        <f t="shared" si="10"/>
        <v>0</v>
      </c>
      <c r="M52" s="2">
        <f t="shared" si="11"/>
        <v>0</v>
      </c>
      <c r="N52" s="15">
        <f t="shared" si="12"/>
        <v>0</v>
      </c>
      <c r="P52">
        <v>1.5718099999999999</v>
      </c>
      <c r="Q52">
        <f t="shared" si="6"/>
        <v>1.0031335758504052</v>
      </c>
    </row>
    <row r="53" spans="1:17" x14ac:dyDescent="0.3">
      <c r="I53" s="9">
        <f>GEOMEAN(I3:I52)</f>
        <v>1.2584566976092335</v>
      </c>
      <c r="J53" s="7" t="e">
        <f t="shared" ref="J53:L53" si="13">GEOMEAN(J3:J52)</f>
        <v>#NUM!</v>
      </c>
      <c r="K53" s="8" t="e">
        <f t="shared" si="13"/>
        <v>#NUM!</v>
      </c>
      <c r="L53" s="14" t="e">
        <f t="shared" si="13"/>
        <v>#NUM!</v>
      </c>
      <c r="M53" s="6" t="e">
        <f>GEOMEAN(M3:M52)</f>
        <v>#NUM!</v>
      </c>
      <c r="N53" s="16" t="e">
        <f>GEOMEAN(N3:N52)</f>
        <v>#NUM!</v>
      </c>
      <c r="Q53">
        <f>GEOMEAN(Q3:Q52)</f>
        <v>0.98267193914883411</v>
      </c>
    </row>
    <row r="54" spans="1:17" x14ac:dyDescent="0.3">
      <c r="A54" s="2">
        <f>GEOMEAN(A3:A52)</f>
        <v>0.88368488414775126</v>
      </c>
      <c r="B54" s="2" t="e">
        <f t="shared" ref="B54:G54" si="14">GEOMEAN(B3:B52)</f>
        <v>#NUM!</v>
      </c>
      <c r="C54" s="2" t="e">
        <f t="shared" si="14"/>
        <v>#NUM!</v>
      </c>
      <c r="D54" s="2" t="e">
        <f t="shared" si="14"/>
        <v>#NUM!</v>
      </c>
      <c r="E54" s="2" t="e">
        <f t="shared" si="14"/>
        <v>#NUM!</v>
      </c>
      <c r="F54" s="2">
        <f t="shared" si="14"/>
        <v>1.1120791610317773</v>
      </c>
      <c r="G54" s="2" t="e">
        <f t="shared" si="14"/>
        <v>#NUM!</v>
      </c>
      <c r="H54" s="1" t="s">
        <v>39</v>
      </c>
    </row>
    <row r="55" spans="1:17" x14ac:dyDescent="0.3">
      <c r="A55" s="2">
        <f>0.0125/A54</f>
        <v>1.4145313815178955E-2</v>
      </c>
      <c r="B55" s="2" t="e">
        <f t="shared" ref="B55:G55" si="15">0.0125/B54</f>
        <v>#NUM!</v>
      </c>
      <c r="C55" s="2" t="e">
        <f t="shared" si="15"/>
        <v>#NUM!</v>
      </c>
      <c r="D55" s="2" t="e">
        <f t="shared" si="15"/>
        <v>#NUM!</v>
      </c>
      <c r="E55" s="2" t="e">
        <f t="shared" si="15"/>
        <v>#NUM!</v>
      </c>
      <c r="F55" s="2">
        <f t="shared" si="15"/>
        <v>1.1240207026631638E-2</v>
      </c>
      <c r="G55" s="2" t="e">
        <f t="shared" si="15"/>
        <v>#NUM!</v>
      </c>
      <c r="H55" s="1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" sqref="E1:F6"/>
    </sheetView>
  </sheetViews>
  <sheetFormatPr defaultRowHeight="14.4" x14ac:dyDescent="0.3"/>
  <sheetData>
    <row r="1" spans="1:3" x14ac:dyDescent="0.3">
      <c r="A1" t="s">
        <v>11</v>
      </c>
      <c r="C1">
        <f>IPC!$I$53-1</f>
        <v>0.25845669760923351</v>
      </c>
    </row>
    <row r="2" spans="1:3" x14ac:dyDescent="0.3">
      <c r="A2" t="s">
        <v>18</v>
      </c>
      <c r="C2" t="e">
        <f>IPC!$J$53-1</f>
        <v>#NUM!</v>
      </c>
    </row>
    <row r="3" spans="1:3" x14ac:dyDescent="0.3">
      <c r="A3" t="s">
        <v>25</v>
      </c>
      <c r="B3" t="s">
        <v>26</v>
      </c>
      <c r="C3" t="e">
        <f>IPC!$K$53-1</f>
        <v>#NUM!</v>
      </c>
    </row>
    <row r="4" spans="1:3" x14ac:dyDescent="0.3">
      <c r="B4" t="s">
        <v>27</v>
      </c>
      <c r="C4" t="e">
        <f>IPC!$L$53-1</f>
        <v>#NUM!</v>
      </c>
    </row>
    <row r="5" spans="1:3" x14ac:dyDescent="0.3">
      <c r="A5" t="s">
        <v>28</v>
      </c>
      <c r="B5" t="s">
        <v>30</v>
      </c>
      <c r="C5" t="e">
        <f>IPC!$M$53-1</f>
        <v>#NUM!</v>
      </c>
    </row>
    <row r="6" spans="1:3" x14ac:dyDescent="0.3">
      <c r="B6" t="s">
        <v>29</v>
      </c>
      <c r="C6" t="e">
        <f>IPC!$N$53-1</f>
        <v>#NUM!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3"/>
  <sheetViews>
    <sheetView zoomScaleNormal="100" workbookViewId="0">
      <pane xSplit="1" ySplit="2" topLeftCell="E3" activePane="bottomRight" state="frozen"/>
      <selection pane="topRight" activeCell="B1" sqref="B1"/>
      <selection pane="bottomLeft" activeCell="A3" sqref="A3"/>
      <selection pane="bottomRight" activeCell="P3" sqref="P3"/>
    </sheetView>
  </sheetViews>
  <sheetFormatPr defaultRowHeight="14.4" x14ac:dyDescent="0.3"/>
  <cols>
    <col min="1" max="1" width="17.88671875" bestFit="1" customWidth="1"/>
    <col min="14" max="14" width="9.5546875" bestFit="1" customWidth="1"/>
  </cols>
  <sheetData>
    <row r="1" spans="1:33" x14ac:dyDescent="0.3">
      <c r="B1" s="18" t="s">
        <v>11</v>
      </c>
      <c r="C1" s="18"/>
      <c r="D1" s="18"/>
      <c r="E1" s="18"/>
      <c r="F1" s="18" t="s">
        <v>18</v>
      </c>
      <c r="G1" s="18"/>
      <c r="H1" s="18"/>
      <c r="I1" s="18" t="s">
        <v>19</v>
      </c>
      <c r="J1" s="18"/>
      <c r="K1" s="18"/>
      <c r="L1" s="18"/>
      <c r="M1" s="18"/>
      <c r="N1" s="18"/>
      <c r="O1" s="18"/>
      <c r="P1" s="18" t="s">
        <v>22</v>
      </c>
      <c r="Q1" s="18"/>
      <c r="R1" s="18"/>
      <c r="S1" s="18"/>
      <c r="T1" s="18"/>
      <c r="U1" s="18"/>
      <c r="V1" s="18"/>
      <c r="W1" s="18" t="s">
        <v>21</v>
      </c>
      <c r="X1" s="18"/>
      <c r="Y1" s="18"/>
      <c r="Z1" s="18"/>
      <c r="AA1" s="18" t="s">
        <v>23</v>
      </c>
      <c r="AB1" s="18"/>
      <c r="AC1" s="18"/>
      <c r="AD1" s="18"/>
      <c r="AE1" s="18"/>
      <c r="AF1" s="18" t="s">
        <v>52</v>
      </c>
      <c r="AG1" s="18"/>
    </row>
    <row r="2" spans="1:33" x14ac:dyDescent="0.3">
      <c r="B2" t="s">
        <v>31</v>
      </c>
      <c r="C2" t="s">
        <v>17</v>
      </c>
      <c r="D2" t="s">
        <v>13</v>
      </c>
      <c r="E2" t="s">
        <v>14</v>
      </c>
      <c r="F2" t="s">
        <v>31</v>
      </c>
      <c r="G2" t="s">
        <v>17</v>
      </c>
      <c r="H2" t="s">
        <v>32</v>
      </c>
      <c r="I2" t="s">
        <v>31</v>
      </c>
      <c r="J2" t="s">
        <v>17</v>
      </c>
      <c r="K2" t="s">
        <v>16</v>
      </c>
      <c r="L2" t="s">
        <v>15</v>
      </c>
      <c r="M2" t="s">
        <v>36</v>
      </c>
      <c r="N2" t="s">
        <v>37</v>
      </c>
      <c r="O2" t="s">
        <v>35</v>
      </c>
      <c r="P2" t="s">
        <v>31</v>
      </c>
      <c r="Q2" t="s">
        <v>17</v>
      </c>
      <c r="R2" t="s">
        <v>16</v>
      </c>
      <c r="S2" t="s">
        <v>15</v>
      </c>
      <c r="T2" t="s">
        <v>36</v>
      </c>
      <c r="U2" t="s">
        <v>37</v>
      </c>
      <c r="V2" t="s">
        <v>35</v>
      </c>
      <c r="W2" t="s">
        <v>31</v>
      </c>
      <c r="X2" t="s">
        <v>17</v>
      </c>
      <c r="Y2" t="s">
        <v>34</v>
      </c>
      <c r="Z2" t="s">
        <v>33</v>
      </c>
      <c r="AA2" t="s">
        <v>31</v>
      </c>
      <c r="AB2" t="s">
        <v>17</v>
      </c>
      <c r="AC2" t="s">
        <v>34</v>
      </c>
      <c r="AD2" t="s">
        <v>33</v>
      </c>
      <c r="AE2" t="s">
        <v>38</v>
      </c>
      <c r="AF2" t="s">
        <v>31</v>
      </c>
      <c r="AG2" t="s">
        <v>17</v>
      </c>
    </row>
    <row r="3" spans="1:33" x14ac:dyDescent="0.3">
      <c r="A3" t="s">
        <v>39</v>
      </c>
      <c r="B3" s="11">
        <f>[1]l1i_analysis!$B$54</f>
        <v>325.61029600000001</v>
      </c>
      <c r="C3" s="11">
        <f>[1]l2_analysis!$B$54</f>
        <v>108.37928119999999</v>
      </c>
      <c r="D3" s="11">
        <f>[1]storage!A53</f>
        <v>132.9909452</v>
      </c>
      <c r="E3" s="11">
        <f>[1]storage!B53</f>
        <v>52.113121599999985</v>
      </c>
      <c r="F3" s="11">
        <f>[2]l1i_analysis!$B$54</f>
        <v>237.49064320000002</v>
      </c>
      <c r="G3" s="11">
        <f>[2]l2_analysis!$B$54</f>
        <v>107.3493072</v>
      </c>
      <c r="H3" s="11">
        <f>[2]storage!$A$53</f>
        <v>144.69597200000001</v>
      </c>
      <c r="I3" s="11">
        <f>[3]l1i_analysis!$B$54</f>
        <v>270.09159640000001</v>
      </c>
      <c r="J3" s="11">
        <f>[3]l2_analysis!$B$54</f>
        <v>125.23809079999998</v>
      </c>
      <c r="K3" s="11">
        <f>[3]storage!A53</f>
        <v>494.2432108000001</v>
      </c>
      <c r="L3" s="11">
        <f>[3]storage!B53</f>
        <v>834.75353759999973</v>
      </c>
      <c r="M3" s="11">
        <f>[3]storage!C53</f>
        <v>83.158027199999978</v>
      </c>
      <c r="N3" s="11">
        <f>[3]storage!D53</f>
        <v>312.0187032</v>
      </c>
      <c r="O3" s="11">
        <f>[3]storage!E53</f>
        <v>485.3293084</v>
      </c>
      <c r="P3" s="11">
        <f>[4]l1i_analysis!$B$54</f>
        <v>269.28503039999998</v>
      </c>
      <c r="Q3" s="11">
        <f>[4]l2_analysis!$B$54</f>
        <v>115.55222200000001</v>
      </c>
      <c r="R3" s="11">
        <f>[4]storage!A53</f>
        <v>443.12736919999998</v>
      </c>
      <c r="S3" s="11">
        <f>[4]storage!B53</f>
        <v>833.08242320000022</v>
      </c>
      <c r="T3" s="11">
        <f>[4]storage!C53</f>
        <v>137.27609000000001</v>
      </c>
      <c r="U3" s="11">
        <f>[4]storage!D53</f>
        <v>1040.5362680000001</v>
      </c>
      <c r="V3" s="11">
        <f>[4]storage!E53</f>
        <v>430.86107000000004</v>
      </c>
      <c r="W3" s="11">
        <f>[5]l1i_analysis!$B$54</f>
        <v>357.72788559999998</v>
      </c>
      <c r="X3" s="11">
        <f>[5]l2_analysis!$B$54</f>
        <v>123.75217520000007</v>
      </c>
      <c r="Y3" s="11">
        <f>[5]storage!A53</f>
        <v>158.26189079999997</v>
      </c>
      <c r="Z3" s="11">
        <f>[5]storage!B53</f>
        <v>424.34257200000002</v>
      </c>
      <c r="AA3" s="11">
        <f>[6]l1i_analysis!$B$54</f>
        <v>338.28127960000006</v>
      </c>
      <c r="AB3" s="11">
        <f>[6]l2_analysis!$B$54</f>
        <v>116.03526840000004</v>
      </c>
      <c r="AC3" s="11">
        <f>[6]storage!A53</f>
        <v>74.144531200000003</v>
      </c>
      <c r="AD3" s="11">
        <f>[6]storage!B53</f>
        <v>492.66711520000007</v>
      </c>
      <c r="AE3" s="11">
        <f>[6]storage!C53</f>
        <v>80.432688000000013</v>
      </c>
      <c r="AF3" s="11">
        <f>[7]l1i_analysis!$B$54</f>
        <v>189.47552320000003</v>
      </c>
      <c r="AG3" s="11">
        <f>[7]l2_analysis!$B$54</f>
        <v>110.7533176</v>
      </c>
    </row>
  </sheetData>
  <mergeCells count="7">
    <mergeCell ref="W1:Z1"/>
    <mergeCell ref="AA1:AE1"/>
    <mergeCell ref="AF1:AG1"/>
    <mergeCell ref="F1:H1"/>
    <mergeCell ref="B1:E1"/>
    <mergeCell ref="I1:O1"/>
    <mergeCell ref="P1:V1"/>
  </mergeCells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workbookViewId="0">
      <selection activeCell="K1" sqref="K1"/>
    </sheetView>
  </sheetViews>
  <sheetFormatPr defaultRowHeight="14.4" x14ac:dyDescent="0.3"/>
  <cols>
    <col min="3" max="3" width="10.6640625" bestFit="1" customWidth="1"/>
    <col min="4" max="4" width="10.6640625" customWidth="1"/>
    <col min="5" max="5" width="10.21875" bestFit="1" customWidth="1"/>
    <col min="6" max="6" width="10.21875" customWidth="1"/>
    <col min="7" max="7" width="15" bestFit="1" customWidth="1"/>
    <col min="8" max="8" width="12.5546875" bestFit="1" customWidth="1"/>
    <col min="9" max="10" width="11.5546875" bestFit="1" customWidth="1"/>
    <col min="11" max="11" width="15.88671875" bestFit="1" customWidth="1"/>
  </cols>
  <sheetData>
    <row r="1" spans="1:11" x14ac:dyDescent="0.3">
      <c r="C1" t="s">
        <v>40</v>
      </c>
      <c r="D1" t="s">
        <v>45</v>
      </c>
      <c r="E1" t="s">
        <v>41</v>
      </c>
      <c r="F1" t="s">
        <v>46</v>
      </c>
      <c r="G1" t="s">
        <v>43</v>
      </c>
      <c r="H1" t="s">
        <v>44</v>
      </c>
      <c r="I1" t="s">
        <v>48</v>
      </c>
      <c r="J1" t="s">
        <v>49</v>
      </c>
      <c r="K1" t="s">
        <v>110</v>
      </c>
    </row>
    <row r="2" spans="1:11" x14ac:dyDescent="0.3">
      <c r="A2" t="s">
        <v>11</v>
      </c>
      <c r="C2">
        <f>[8]l1i_analysis!$B$58</f>
        <v>40.57642176292925</v>
      </c>
      <c r="D2">
        <f>[8]l1i_analysis!$B$59</f>
        <v>3.6654090309705238</v>
      </c>
      <c r="E2">
        <f>[8]l2_analysis!$B$58</f>
        <v>120.53184403478237</v>
      </c>
      <c r="F2">
        <f>[8]l2_analysis!$B$59</f>
        <v>50.646124820596832</v>
      </c>
      <c r="G2">
        <f>[1]storage!$D$54</f>
        <v>17.456260548804959</v>
      </c>
      <c r="H2">
        <f>[8]storage!$D$55</f>
        <v>24.265448850748594</v>
      </c>
      <c r="I2">
        <f>(C2-$C$8)+(D2-$D$8)</f>
        <v>-96.789093250124438</v>
      </c>
      <c r="J2">
        <f>(E2-$E$8)+(F2-$F$8)</f>
        <v>10.202595102693671</v>
      </c>
      <c r="K2">
        <f>SUM(G2:J2)</f>
        <v>-44.864788747877213</v>
      </c>
    </row>
    <row r="3" spans="1:11" x14ac:dyDescent="0.3">
      <c r="A3" t="s">
        <v>18</v>
      </c>
    </row>
    <row r="4" spans="1:11" x14ac:dyDescent="0.3">
      <c r="A4" t="s">
        <v>25</v>
      </c>
      <c r="B4" t="s">
        <v>26</v>
      </c>
    </row>
    <row r="5" spans="1:11" x14ac:dyDescent="0.3">
      <c r="B5" t="s">
        <v>27</v>
      </c>
    </row>
    <row r="6" spans="1:11" x14ac:dyDescent="0.3">
      <c r="A6" t="s">
        <v>28</v>
      </c>
      <c r="B6" t="s">
        <v>30</v>
      </c>
    </row>
    <row r="7" spans="1:11" x14ac:dyDescent="0.3">
      <c r="B7" t="s">
        <v>29</v>
      </c>
    </row>
    <row r="8" spans="1:11" x14ac:dyDescent="0.3">
      <c r="A8" t="s">
        <v>52</v>
      </c>
      <c r="C8">
        <f>[7]l1i_analysis!$B$58</f>
        <v>136.45995075653201</v>
      </c>
      <c r="D8">
        <f>[7]l1i_analysis!$B$59</f>
        <v>4.5709732874921887</v>
      </c>
      <c r="E8">
        <f>[7]l2_analysis!$B$58</f>
        <v>97.239418764252193</v>
      </c>
      <c r="F8">
        <f>[7]l2_analysis!$B$59</f>
        <v>63.735954988433335</v>
      </c>
      <c r="G8" t="s">
        <v>47</v>
      </c>
      <c r="H8" t="s">
        <v>47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3"/>
  <sheetViews>
    <sheetView workbookViewId="0">
      <pane xSplit="1" ySplit="2" topLeftCell="B30" activePane="bottomRight" state="frozen"/>
      <selection pane="topRight" activeCell="B1" sqref="B1"/>
      <selection pane="bottomLeft" activeCell="A3" sqref="A3"/>
      <selection pane="bottomRight" activeCell="J53" sqref="J53"/>
    </sheetView>
  </sheetViews>
  <sheetFormatPr defaultRowHeight="14.4" x14ac:dyDescent="0.3"/>
  <sheetData>
    <row r="1" spans="1:15" x14ac:dyDescent="0.3">
      <c r="B1" t="s">
        <v>104</v>
      </c>
      <c r="C1" t="s">
        <v>24</v>
      </c>
      <c r="D1" t="s">
        <v>12</v>
      </c>
      <c r="E1" t="s">
        <v>51</v>
      </c>
      <c r="F1" t="s">
        <v>50</v>
      </c>
      <c r="G1" t="s">
        <v>106</v>
      </c>
      <c r="H1" t="s">
        <v>107</v>
      </c>
      <c r="J1" s="18" t="s">
        <v>108</v>
      </c>
      <c r="K1" s="18"/>
      <c r="L1" s="18"/>
      <c r="M1" s="18"/>
      <c r="N1" s="18"/>
      <c r="O1" s="18"/>
    </row>
    <row r="2" spans="1:15" ht="43.2" x14ac:dyDescent="0.3">
      <c r="A2" s="17"/>
      <c r="B2" s="17" t="s">
        <v>53</v>
      </c>
      <c r="C2" s="17" t="s">
        <v>105</v>
      </c>
      <c r="D2" s="17" t="s">
        <v>105</v>
      </c>
      <c r="E2" s="17" t="s">
        <v>105</v>
      </c>
      <c r="F2" s="17" t="s">
        <v>105</v>
      </c>
      <c r="G2" s="17" t="s">
        <v>105</v>
      </c>
      <c r="H2" s="17" t="s">
        <v>105</v>
      </c>
      <c r="J2" t="s">
        <v>24</v>
      </c>
      <c r="K2" t="s">
        <v>12</v>
      </c>
      <c r="L2" t="s">
        <v>51</v>
      </c>
      <c r="M2" t="s">
        <v>50</v>
      </c>
      <c r="N2" t="s">
        <v>106</v>
      </c>
      <c r="O2" t="s">
        <v>107</v>
      </c>
    </row>
    <row r="3" spans="1:15" x14ac:dyDescent="0.3">
      <c r="A3" t="s">
        <v>54</v>
      </c>
      <c r="B3">
        <v>268486</v>
      </c>
      <c r="C3">
        <v>503809</v>
      </c>
      <c r="J3">
        <f>C3/$B3</f>
        <v>1.8764814552714109</v>
      </c>
      <c r="K3">
        <f t="shared" ref="K3:O3" si="0">D3/$B3</f>
        <v>0</v>
      </c>
      <c r="L3">
        <f t="shared" si="0"/>
        <v>0</v>
      </c>
      <c r="M3">
        <f t="shared" si="0"/>
        <v>0</v>
      </c>
      <c r="N3">
        <f t="shared" si="0"/>
        <v>0</v>
      </c>
      <c r="O3">
        <f t="shared" si="0"/>
        <v>0</v>
      </c>
    </row>
    <row r="4" spans="1:15" x14ac:dyDescent="0.3">
      <c r="A4" t="s">
        <v>55</v>
      </c>
      <c r="B4">
        <v>466965</v>
      </c>
      <c r="C4">
        <v>1099307</v>
      </c>
      <c r="J4">
        <f t="shared" ref="J4:J52" si="1">C4/$B4</f>
        <v>2.3541528808368937</v>
      </c>
      <c r="K4">
        <f t="shared" ref="K4:K52" si="2">D4/$B4</f>
        <v>0</v>
      </c>
      <c r="L4">
        <f t="shared" ref="L4:L52" si="3">E4/$B4</f>
        <v>0</v>
      </c>
      <c r="M4">
        <f t="shared" ref="M4:M52" si="4">F4/$B4</f>
        <v>0</v>
      </c>
      <c r="N4">
        <f t="shared" ref="N4:N52" si="5">G4/$B4</f>
        <v>0</v>
      </c>
      <c r="O4">
        <f t="shared" ref="O4:O52" si="6">H4/$B4</f>
        <v>0</v>
      </c>
    </row>
    <row r="5" spans="1:15" x14ac:dyDescent="0.3">
      <c r="A5" t="s">
        <v>56</v>
      </c>
      <c r="B5">
        <v>406641</v>
      </c>
      <c r="C5">
        <v>903152</v>
      </c>
      <c r="J5">
        <f t="shared" si="1"/>
        <v>2.2210057520023803</v>
      </c>
      <c r="K5">
        <f t="shared" si="2"/>
        <v>0</v>
      </c>
      <c r="L5">
        <f t="shared" si="3"/>
        <v>0</v>
      </c>
      <c r="M5">
        <f t="shared" si="4"/>
        <v>0</v>
      </c>
      <c r="N5">
        <f t="shared" si="5"/>
        <v>0</v>
      </c>
      <c r="O5">
        <f t="shared" si="6"/>
        <v>0</v>
      </c>
    </row>
    <row r="6" spans="1:15" x14ac:dyDescent="0.3">
      <c r="A6" t="s">
        <v>57</v>
      </c>
      <c r="B6">
        <v>499913</v>
      </c>
      <c r="C6">
        <v>853733</v>
      </c>
      <c r="J6">
        <f t="shared" si="1"/>
        <v>1.7077631507882371</v>
      </c>
      <c r="K6">
        <f t="shared" si="2"/>
        <v>0</v>
      </c>
      <c r="L6">
        <f t="shared" si="3"/>
        <v>0</v>
      </c>
      <c r="M6">
        <f t="shared" si="4"/>
        <v>0</v>
      </c>
      <c r="N6">
        <f t="shared" si="5"/>
        <v>0</v>
      </c>
      <c r="O6">
        <f t="shared" si="6"/>
        <v>0</v>
      </c>
    </row>
    <row r="7" spans="1:15" x14ac:dyDescent="0.3">
      <c r="A7" t="s">
        <v>58</v>
      </c>
      <c r="B7">
        <v>595433</v>
      </c>
      <c r="C7">
        <v>1176125</v>
      </c>
      <c r="J7">
        <f t="shared" si="1"/>
        <v>1.9752432263579613</v>
      </c>
      <c r="K7">
        <f t="shared" si="2"/>
        <v>0</v>
      </c>
      <c r="L7">
        <f t="shared" si="3"/>
        <v>0</v>
      </c>
      <c r="M7">
        <f t="shared" si="4"/>
        <v>0</v>
      </c>
      <c r="N7">
        <f t="shared" si="5"/>
        <v>0</v>
      </c>
      <c r="O7">
        <f t="shared" si="6"/>
        <v>0</v>
      </c>
    </row>
    <row r="8" spans="1:15" x14ac:dyDescent="0.3">
      <c r="A8" t="s">
        <v>59</v>
      </c>
      <c r="B8">
        <v>686837</v>
      </c>
      <c r="C8">
        <v>364796</v>
      </c>
      <c r="J8">
        <f t="shared" si="1"/>
        <v>0.53112456084922621</v>
      </c>
      <c r="K8">
        <f t="shared" si="2"/>
        <v>0</v>
      </c>
      <c r="L8">
        <f t="shared" si="3"/>
        <v>0</v>
      </c>
      <c r="M8">
        <f t="shared" si="4"/>
        <v>0</v>
      </c>
      <c r="N8">
        <f t="shared" si="5"/>
        <v>0</v>
      </c>
      <c r="O8">
        <f t="shared" si="6"/>
        <v>0</v>
      </c>
    </row>
    <row r="9" spans="1:15" x14ac:dyDescent="0.3">
      <c r="A9" t="s">
        <v>60</v>
      </c>
      <c r="B9">
        <v>803283</v>
      </c>
      <c r="C9">
        <v>425069</v>
      </c>
      <c r="J9">
        <f t="shared" si="1"/>
        <v>0.52916469040176373</v>
      </c>
      <c r="K9">
        <f t="shared" si="2"/>
        <v>0</v>
      </c>
      <c r="L9">
        <f t="shared" si="3"/>
        <v>0</v>
      </c>
      <c r="M9">
        <f t="shared" si="4"/>
        <v>0</v>
      </c>
      <c r="N9">
        <f t="shared" si="5"/>
        <v>0</v>
      </c>
      <c r="O9">
        <f t="shared" si="6"/>
        <v>0</v>
      </c>
    </row>
    <row r="10" spans="1:15" x14ac:dyDescent="0.3">
      <c r="A10" t="s">
        <v>61</v>
      </c>
      <c r="B10">
        <v>672588</v>
      </c>
      <c r="C10">
        <v>430796</v>
      </c>
      <c r="J10">
        <f t="shared" si="1"/>
        <v>0.64050503428547645</v>
      </c>
      <c r="K10">
        <f t="shared" si="2"/>
        <v>0</v>
      </c>
      <c r="L10">
        <f t="shared" si="3"/>
        <v>0</v>
      </c>
      <c r="M10">
        <f t="shared" si="4"/>
        <v>0</v>
      </c>
      <c r="N10">
        <f t="shared" si="5"/>
        <v>0</v>
      </c>
      <c r="O10">
        <f t="shared" si="6"/>
        <v>0</v>
      </c>
    </row>
    <row r="11" spans="1:15" x14ac:dyDescent="0.3">
      <c r="A11" t="s">
        <v>62</v>
      </c>
      <c r="B11">
        <v>501911</v>
      </c>
      <c r="C11">
        <v>940835</v>
      </c>
      <c r="J11">
        <f t="shared" si="1"/>
        <v>1.8745056394460373</v>
      </c>
      <c r="K11">
        <f t="shared" si="2"/>
        <v>0</v>
      </c>
      <c r="L11">
        <f t="shared" si="3"/>
        <v>0</v>
      </c>
      <c r="M11">
        <f t="shared" si="4"/>
        <v>0</v>
      </c>
      <c r="N11">
        <f t="shared" si="5"/>
        <v>0</v>
      </c>
      <c r="O11">
        <f t="shared" si="6"/>
        <v>0</v>
      </c>
    </row>
    <row r="12" spans="1:15" x14ac:dyDescent="0.3">
      <c r="A12" t="s">
        <v>63</v>
      </c>
      <c r="B12">
        <v>819601</v>
      </c>
      <c r="C12">
        <v>466588</v>
      </c>
      <c r="J12">
        <f t="shared" si="1"/>
        <v>0.56928676270526757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</row>
    <row r="13" spans="1:15" x14ac:dyDescent="0.3">
      <c r="A13" t="s">
        <v>64</v>
      </c>
      <c r="B13">
        <v>850928</v>
      </c>
      <c r="C13">
        <v>782960</v>
      </c>
      <c r="J13">
        <f t="shared" si="1"/>
        <v>0.92012485192636739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</row>
    <row r="14" spans="1:15" x14ac:dyDescent="0.3">
      <c r="A14" t="s">
        <v>65</v>
      </c>
      <c r="B14">
        <v>1023044</v>
      </c>
      <c r="C14">
        <v>590269</v>
      </c>
      <c r="J14">
        <f t="shared" si="1"/>
        <v>0.57697322891293046</v>
      </c>
      <c r="K14">
        <f t="shared" si="2"/>
        <v>0</v>
      </c>
      <c r="L14">
        <f t="shared" si="3"/>
        <v>0</v>
      </c>
      <c r="M14">
        <f t="shared" si="4"/>
        <v>0</v>
      </c>
      <c r="N14">
        <f t="shared" si="5"/>
        <v>0</v>
      </c>
      <c r="O14">
        <f t="shared" si="6"/>
        <v>0</v>
      </c>
    </row>
    <row r="15" spans="1:15" x14ac:dyDescent="0.3">
      <c r="A15" t="s">
        <v>66</v>
      </c>
      <c r="B15">
        <v>1022076</v>
      </c>
      <c r="C15">
        <v>661478</v>
      </c>
      <c r="J15">
        <f t="shared" si="1"/>
        <v>0.64719061987562565</v>
      </c>
      <c r="K15">
        <f t="shared" si="2"/>
        <v>0</v>
      </c>
      <c r="L15">
        <f t="shared" si="3"/>
        <v>0</v>
      </c>
      <c r="M15">
        <f t="shared" si="4"/>
        <v>0</v>
      </c>
      <c r="N15">
        <f t="shared" si="5"/>
        <v>0</v>
      </c>
      <c r="O15">
        <f t="shared" si="6"/>
        <v>0</v>
      </c>
    </row>
    <row r="16" spans="1:15" x14ac:dyDescent="0.3">
      <c r="A16" t="s">
        <v>67</v>
      </c>
      <c r="B16">
        <v>1135905</v>
      </c>
      <c r="C16">
        <v>561474</v>
      </c>
      <c r="J16">
        <f t="shared" si="1"/>
        <v>0.49429661811507125</v>
      </c>
      <c r="K16">
        <f t="shared" si="2"/>
        <v>0</v>
      </c>
      <c r="L16">
        <f t="shared" si="3"/>
        <v>0</v>
      </c>
      <c r="M16">
        <f t="shared" si="4"/>
        <v>0</v>
      </c>
      <c r="N16">
        <f t="shared" si="5"/>
        <v>0</v>
      </c>
      <c r="O16">
        <f t="shared" si="6"/>
        <v>0</v>
      </c>
    </row>
    <row r="17" spans="1:15" x14ac:dyDescent="0.3">
      <c r="A17" t="s">
        <v>68</v>
      </c>
      <c r="B17">
        <v>1178749</v>
      </c>
      <c r="C17">
        <v>612131</v>
      </c>
      <c r="J17">
        <f t="shared" si="1"/>
        <v>0.51930563673861019</v>
      </c>
      <c r="K17">
        <f t="shared" si="2"/>
        <v>0</v>
      </c>
      <c r="L17">
        <f t="shared" si="3"/>
        <v>0</v>
      </c>
      <c r="M17">
        <f t="shared" si="4"/>
        <v>0</v>
      </c>
      <c r="N17">
        <f t="shared" si="5"/>
        <v>0</v>
      </c>
      <c r="O17">
        <f t="shared" si="6"/>
        <v>0</v>
      </c>
    </row>
    <row r="18" spans="1:15" x14ac:dyDescent="0.3">
      <c r="A18" t="s">
        <v>69</v>
      </c>
      <c r="B18">
        <v>1298544</v>
      </c>
      <c r="C18">
        <v>483281</v>
      </c>
      <c r="J18">
        <f t="shared" si="1"/>
        <v>0.37217144740570979</v>
      </c>
      <c r="K18">
        <f t="shared" si="2"/>
        <v>0</v>
      </c>
      <c r="L18">
        <f t="shared" si="3"/>
        <v>0</v>
      </c>
      <c r="M18">
        <f t="shared" si="4"/>
        <v>0</v>
      </c>
      <c r="N18">
        <f t="shared" si="5"/>
        <v>0</v>
      </c>
      <c r="O18">
        <f t="shared" si="6"/>
        <v>0</v>
      </c>
    </row>
    <row r="19" spans="1:15" x14ac:dyDescent="0.3">
      <c r="A19" t="s">
        <v>70</v>
      </c>
      <c r="B19">
        <v>1355380</v>
      </c>
      <c r="C19">
        <v>614865</v>
      </c>
      <c r="J19">
        <f t="shared" si="1"/>
        <v>0.45364768551992801</v>
      </c>
      <c r="K19">
        <f t="shared" si="2"/>
        <v>0</v>
      </c>
      <c r="L19">
        <f t="shared" si="3"/>
        <v>0</v>
      </c>
      <c r="M19">
        <f t="shared" si="4"/>
        <v>0</v>
      </c>
      <c r="N19">
        <f t="shared" si="5"/>
        <v>0</v>
      </c>
      <c r="O19">
        <f t="shared" si="6"/>
        <v>0</v>
      </c>
    </row>
    <row r="20" spans="1:15" x14ac:dyDescent="0.3">
      <c r="A20" t="s">
        <v>71</v>
      </c>
      <c r="B20">
        <v>1510549</v>
      </c>
      <c r="C20">
        <v>611271</v>
      </c>
      <c r="J20">
        <f t="shared" si="1"/>
        <v>0.4046681041131403</v>
      </c>
      <c r="K20">
        <f t="shared" si="2"/>
        <v>0</v>
      </c>
      <c r="L20">
        <f t="shared" si="3"/>
        <v>0</v>
      </c>
      <c r="M20">
        <f t="shared" si="4"/>
        <v>0</v>
      </c>
      <c r="N20">
        <f t="shared" si="5"/>
        <v>0</v>
      </c>
      <c r="O20">
        <f t="shared" si="6"/>
        <v>0</v>
      </c>
    </row>
    <row r="21" spans="1:15" x14ac:dyDescent="0.3">
      <c r="A21" t="s">
        <v>72</v>
      </c>
      <c r="B21">
        <v>1620271</v>
      </c>
      <c r="C21">
        <v>598662</v>
      </c>
      <c r="J21">
        <f t="shared" si="1"/>
        <v>0.36948263592942171</v>
      </c>
      <c r="K21">
        <f t="shared" si="2"/>
        <v>0</v>
      </c>
      <c r="L21">
        <f t="shared" si="3"/>
        <v>0</v>
      </c>
      <c r="M21">
        <f t="shared" si="4"/>
        <v>0</v>
      </c>
      <c r="N21">
        <f t="shared" si="5"/>
        <v>0</v>
      </c>
      <c r="O21">
        <f t="shared" si="6"/>
        <v>0</v>
      </c>
    </row>
    <row r="22" spans="1:15" x14ac:dyDescent="0.3">
      <c r="A22" t="s">
        <v>73</v>
      </c>
      <c r="B22">
        <v>2075882</v>
      </c>
      <c r="C22">
        <v>475031</v>
      </c>
      <c r="J22">
        <f t="shared" si="1"/>
        <v>0.22883333445735354</v>
      </c>
      <c r="K22">
        <f t="shared" si="2"/>
        <v>0</v>
      </c>
      <c r="L22">
        <f t="shared" si="3"/>
        <v>0</v>
      </c>
      <c r="M22">
        <f t="shared" si="4"/>
        <v>0</v>
      </c>
      <c r="N22">
        <f t="shared" si="5"/>
        <v>0</v>
      </c>
      <c r="O22">
        <f t="shared" si="6"/>
        <v>0</v>
      </c>
    </row>
    <row r="23" spans="1:15" x14ac:dyDescent="0.3">
      <c r="A23" t="s">
        <v>74</v>
      </c>
      <c r="B23">
        <v>2165536</v>
      </c>
      <c r="C23">
        <v>152443</v>
      </c>
      <c r="J23">
        <f t="shared" si="1"/>
        <v>7.0395043074786098E-2</v>
      </c>
      <c r="K23">
        <f t="shared" si="2"/>
        <v>0</v>
      </c>
      <c r="L23">
        <f t="shared" si="3"/>
        <v>0</v>
      </c>
      <c r="M23">
        <f t="shared" si="4"/>
        <v>0</v>
      </c>
      <c r="N23">
        <f t="shared" si="5"/>
        <v>0</v>
      </c>
      <c r="O23">
        <f t="shared" si="6"/>
        <v>0</v>
      </c>
    </row>
    <row r="24" spans="1:15" x14ac:dyDescent="0.3">
      <c r="A24" t="s">
        <v>75</v>
      </c>
      <c r="B24">
        <v>2397154</v>
      </c>
      <c r="C24">
        <v>222553</v>
      </c>
      <c r="J24">
        <f t="shared" si="1"/>
        <v>9.2840510038153579E-2</v>
      </c>
      <c r="K24">
        <f t="shared" si="2"/>
        <v>0</v>
      </c>
      <c r="L24">
        <f t="shared" si="3"/>
        <v>0</v>
      </c>
      <c r="M24">
        <f t="shared" si="4"/>
        <v>0</v>
      </c>
      <c r="N24">
        <f t="shared" si="5"/>
        <v>0</v>
      </c>
      <c r="O24">
        <f t="shared" si="6"/>
        <v>0</v>
      </c>
    </row>
    <row r="25" spans="1:15" x14ac:dyDescent="0.3">
      <c r="A25" t="s">
        <v>76</v>
      </c>
      <c r="B25">
        <v>2147840</v>
      </c>
      <c r="C25">
        <v>296620</v>
      </c>
      <c r="J25">
        <f t="shared" si="1"/>
        <v>0.13810153456495827</v>
      </c>
      <c r="K25">
        <f t="shared" si="2"/>
        <v>0</v>
      </c>
      <c r="L25">
        <f t="shared" si="3"/>
        <v>0</v>
      </c>
      <c r="M25">
        <f t="shared" si="4"/>
        <v>0</v>
      </c>
      <c r="N25">
        <f t="shared" si="5"/>
        <v>0</v>
      </c>
      <c r="O25">
        <f t="shared" si="6"/>
        <v>0</v>
      </c>
    </row>
    <row r="26" spans="1:15" x14ac:dyDescent="0.3">
      <c r="A26" t="s">
        <v>77</v>
      </c>
      <c r="B26">
        <v>2400942</v>
      </c>
      <c r="C26">
        <v>291986</v>
      </c>
      <c r="J26">
        <f t="shared" si="1"/>
        <v>0.12161310019150817</v>
      </c>
      <c r="K26">
        <f t="shared" si="2"/>
        <v>0</v>
      </c>
      <c r="L26">
        <f t="shared" si="3"/>
        <v>0</v>
      </c>
      <c r="M26">
        <f t="shared" si="4"/>
        <v>0</v>
      </c>
      <c r="N26">
        <f t="shared" si="5"/>
        <v>0</v>
      </c>
      <c r="O26">
        <f t="shared" si="6"/>
        <v>0</v>
      </c>
    </row>
    <row r="27" spans="1:15" x14ac:dyDescent="0.3">
      <c r="A27" t="s">
        <v>78</v>
      </c>
      <c r="B27">
        <v>2441052</v>
      </c>
      <c r="C27">
        <v>209915</v>
      </c>
      <c r="J27">
        <f t="shared" si="1"/>
        <v>8.5993661749114728E-2</v>
      </c>
      <c r="K27">
        <f t="shared" si="2"/>
        <v>0</v>
      </c>
      <c r="L27">
        <f t="shared" si="3"/>
        <v>0</v>
      </c>
      <c r="M27">
        <f t="shared" si="4"/>
        <v>0</v>
      </c>
      <c r="N27">
        <f t="shared" si="5"/>
        <v>0</v>
      </c>
      <c r="O27">
        <f t="shared" si="6"/>
        <v>0</v>
      </c>
    </row>
    <row r="28" spans="1:15" x14ac:dyDescent="0.3">
      <c r="A28" t="s">
        <v>79</v>
      </c>
      <c r="B28">
        <v>2448682</v>
      </c>
      <c r="C28">
        <v>252767</v>
      </c>
      <c r="J28">
        <f t="shared" si="1"/>
        <v>0.10322573531393624</v>
      </c>
      <c r="K28">
        <f t="shared" si="2"/>
        <v>0</v>
      </c>
      <c r="L28">
        <f t="shared" si="3"/>
        <v>0</v>
      </c>
      <c r="M28">
        <f t="shared" si="4"/>
        <v>0</v>
      </c>
      <c r="N28">
        <f t="shared" si="5"/>
        <v>0</v>
      </c>
      <c r="O28">
        <f t="shared" si="6"/>
        <v>0</v>
      </c>
    </row>
    <row r="29" spans="1:15" x14ac:dyDescent="0.3">
      <c r="A29" t="s">
        <v>80</v>
      </c>
      <c r="B29">
        <v>2397938</v>
      </c>
      <c r="C29">
        <v>739334</v>
      </c>
      <c r="J29">
        <f t="shared" si="1"/>
        <v>0.30832073222910683</v>
      </c>
      <c r="K29">
        <f t="shared" si="2"/>
        <v>0</v>
      </c>
      <c r="L29">
        <f t="shared" si="3"/>
        <v>0</v>
      </c>
      <c r="M29">
        <f t="shared" si="4"/>
        <v>0</v>
      </c>
      <c r="N29">
        <f t="shared" si="5"/>
        <v>0</v>
      </c>
      <c r="O29">
        <f t="shared" si="6"/>
        <v>0</v>
      </c>
    </row>
    <row r="30" spans="1:15" x14ac:dyDescent="0.3">
      <c r="A30" t="s">
        <v>81</v>
      </c>
      <c r="B30">
        <v>2494805</v>
      </c>
      <c r="C30">
        <v>517548</v>
      </c>
      <c r="J30">
        <f t="shared" si="1"/>
        <v>0.20745028168534213</v>
      </c>
      <c r="K30">
        <f t="shared" si="2"/>
        <v>0</v>
      </c>
      <c r="L30">
        <f t="shared" si="3"/>
        <v>0</v>
      </c>
      <c r="M30">
        <f t="shared" si="4"/>
        <v>0</v>
      </c>
      <c r="N30">
        <f t="shared" si="5"/>
        <v>0</v>
      </c>
      <c r="O30">
        <f t="shared" si="6"/>
        <v>0</v>
      </c>
    </row>
    <row r="31" spans="1:15" x14ac:dyDescent="0.3">
      <c r="A31" t="s">
        <v>82</v>
      </c>
      <c r="B31">
        <v>2427617</v>
      </c>
      <c r="C31">
        <v>683122</v>
      </c>
      <c r="J31">
        <f t="shared" si="1"/>
        <v>0.2813961180861726</v>
      </c>
      <c r="K31">
        <f t="shared" si="2"/>
        <v>0</v>
      </c>
      <c r="L31">
        <f t="shared" si="3"/>
        <v>0</v>
      </c>
      <c r="M31">
        <f t="shared" si="4"/>
        <v>0</v>
      </c>
      <c r="N31">
        <f t="shared" si="5"/>
        <v>0</v>
      </c>
      <c r="O31">
        <f t="shared" si="6"/>
        <v>0</v>
      </c>
    </row>
    <row r="32" spans="1:15" x14ac:dyDescent="0.3">
      <c r="A32" t="s">
        <v>83</v>
      </c>
      <c r="B32">
        <v>2740097</v>
      </c>
      <c r="C32">
        <v>592308</v>
      </c>
      <c r="J32">
        <f t="shared" si="1"/>
        <v>0.21616315042861622</v>
      </c>
      <c r="K32">
        <f t="shared" si="2"/>
        <v>0</v>
      </c>
      <c r="L32">
        <f t="shared" si="3"/>
        <v>0</v>
      </c>
      <c r="M32">
        <f t="shared" si="4"/>
        <v>0</v>
      </c>
      <c r="N32">
        <f t="shared" si="5"/>
        <v>0</v>
      </c>
      <c r="O32">
        <f t="shared" si="6"/>
        <v>0</v>
      </c>
    </row>
    <row r="33" spans="1:15" x14ac:dyDescent="0.3">
      <c r="A33" t="s">
        <v>84</v>
      </c>
      <c r="B33">
        <v>2754393</v>
      </c>
      <c r="C33">
        <v>601491</v>
      </c>
      <c r="J33">
        <f t="shared" si="1"/>
        <v>0.21837515561504839</v>
      </c>
      <c r="K33">
        <f t="shared" si="2"/>
        <v>0</v>
      </c>
      <c r="L33">
        <f t="shared" si="3"/>
        <v>0</v>
      </c>
      <c r="M33">
        <f t="shared" si="4"/>
        <v>0</v>
      </c>
      <c r="N33">
        <f t="shared" si="5"/>
        <v>0</v>
      </c>
      <c r="O33">
        <f t="shared" si="6"/>
        <v>0</v>
      </c>
    </row>
    <row r="34" spans="1:15" x14ac:dyDescent="0.3">
      <c r="A34" t="s">
        <v>85</v>
      </c>
      <c r="B34">
        <v>2881688</v>
      </c>
      <c r="C34">
        <v>687671</v>
      </c>
      <c r="J34">
        <f t="shared" si="1"/>
        <v>0.2386347862780426</v>
      </c>
      <c r="K34">
        <f t="shared" si="2"/>
        <v>0</v>
      </c>
      <c r="L34">
        <f t="shared" si="3"/>
        <v>0</v>
      </c>
      <c r="M34">
        <f t="shared" si="4"/>
        <v>0</v>
      </c>
      <c r="N34">
        <f t="shared" si="5"/>
        <v>0</v>
      </c>
      <c r="O34">
        <f t="shared" si="6"/>
        <v>0</v>
      </c>
    </row>
    <row r="35" spans="1:15" x14ac:dyDescent="0.3">
      <c r="A35" t="s">
        <v>86</v>
      </c>
      <c r="B35">
        <v>2908582</v>
      </c>
      <c r="C35">
        <v>562084</v>
      </c>
      <c r="J35">
        <f t="shared" si="1"/>
        <v>0.19325018170366179</v>
      </c>
      <c r="K35">
        <f t="shared" si="2"/>
        <v>0</v>
      </c>
      <c r="L35">
        <f t="shared" si="3"/>
        <v>0</v>
      </c>
      <c r="M35">
        <f t="shared" si="4"/>
        <v>0</v>
      </c>
      <c r="N35">
        <f t="shared" si="5"/>
        <v>0</v>
      </c>
      <c r="O35">
        <f t="shared" si="6"/>
        <v>0</v>
      </c>
    </row>
    <row r="36" spans="1:15" x14ac:dyDescent="0.3">
      <c r="A36" t="s">
        <v>87</v>
      </c>
      <c r="B36">
        <v>2943541</v>
      </c>
      <c r="C36">
        <v>674282</v>
      </c>
      <c r="J36">
        <f t="shared" si="1"/>
        <v>0.22907172008135779</v>
      </c>
      <c r="K36">
        <f t="shared" si="2"/>
        <v>0</v>
      </c>
      <c r="L36">
        <f t="shared" si="3"/>
        <v>0</v>
      </c>
      <c r="M36">
        <f t="shared" si="4"/>
        <v>0</v>
      </c>
      <c r="N36">
        <f t="shared" si="5"/>
        <v>0</v>
      </c>
      <c r="O36">
        <f t="shared" si="6"/>
        <v>0</v>
      </c>
    </row>
    <row r="37" spans="1:15" x14ac:dyDescent="0.3">
      <c r="A37" t="s">
        <v>88</v>
      </c>
      <c r="B37">
        <v>2996774</v>
      </c>
      <c r="C37">
        <v>656727</v>
      </c>
      <c r="J37">
        <f t="shared" si="1"/>
        <v>0.21914465355078494</v>
      </c>
      <c r="K37">
        <f t="shared" si="2"/>
        <v>0</v>
      </c>
      <c r="L37">
        <f t="shared" si="3"/>
        <v>0</v>
      </c>
      <c r="M37">
        <f t="shared" si="4"/>
        <v>0</v>
      </c>
      <c r="N37">
        <f t="shared" si="5"/>
        <v>0</v>
      </c>
      <c r="O37">
        <f t="shared" si="6"/>
        <v>0</v>
      </c>
    </row>
    <row r="38" spans="1:15" x14ac:dyDescent="0.3">
      <c r="A38" t="s">
        <v>89</v>
      </c>
      <c r="B38">
        <v>3166016</v>
      </c>
      <c r="C38">
        <v>535602</v>
      </c>
      <c r="J38">
        <f t="shared" si="1"/>
        <v>0.1691722341264226</v>
      </c>
      <c r="K38">
        <f t="shared" si="2"/>
        <v>0</v>
      </c>
      <c r="L38">
        <f t="shared" si="3"/>
        <v>0</v>
      </c>
      <c r="M38">
        <f t="shared" si="4"/>
        <v>0</v>
      </c>
      <c r="N38">
        <f t="shared" si="5"/>
        <v>0</v>
      </c>
      <c r="O38">
        <f t="shared" si="6"/>
        <v>0</v>
      </c>
    </row>
    <row r="39" spans="1:15" x14ac:dyDescent="0.3">
      <c r="A39" t="s">
        <v>90</v>
      </c>
      <c r="B39">
        <v>3299369</v>
      </c>
      <c r="C39">
        <v>586266</v>
      </c>
      <c r="J39">
        <f t="shared" si="1"/>
        <v>0.17769034018322896</v>
      </c>
      <c r="K39">
        <f t="shared" si="2"/>
        <v>0</v>
      </c>
      <c r="L39">
        <f t="shared" si="3"/>
        <v>0</v>
      </c>
      <c r="M39">
        <f t="shared" si="4"/>
        <v>0</v>
      </c>
      <c r="N39">
        <f t="shared" si="5"/>
        <v>0</v>
      </c>
      <c r="O39">
        <f t="shared" si="6"/>
        <v>0</v>
      </c>
    </row>
    <row r="40" spans="1:15" x14ac:dyDescent="0.3">
      <c r="A40" t="s">
        <v>91</v>
      </c>
      <c r="B40">
        <v>3296275</v>
      </c>
      <c r="C40">
        <v>483313</v>
      </c>
      <c r="J40">
        <f t="shared" si="1"/>
        <v>0.14662399223365769</v>
      </c>
      <c r="K40">
        <f t="shared" si="2"/>
        <v>0</v>
      </c>
      <c r="L40">
        <f t="shared" si="3"/>
        <v>0</v>
      </c>
      <c r="M40">
        <f t="shared" si="4"/>
        <v>0</v>
      </c>
      <c r="N40">
        <f t="shared" si="5"/>
        <v>0</v>
      </c>
      <c r="O40">
        <f t="shared" si="6"/>
        <v>0</v>
      </c>
    </row>
    <row r="41" spans="1:15" x14ac:dyDescent="0.3">
      <c r="A41" t="s">
        <v>92</v>
      </c>
      <c r="B41">
        <v>3336080</v>
      </c>
      <c r="C41">
        <v>430317</v>
      </c>
      <c r="J41">
        <f t="shared" si="1"/>
        <v>0.12898881321790845</v>
      </c>
      <c r="K41">
        <f t="shared" si="2"/>
        <v>0</v>
      </c>
      <c r="L41">
        <f t="shared" si="3"/>
        <v>0</v>
      </c>
      <c r="M41">
        <f t="shared" si="4"/>
        <v>0</v>
      </c>
      <c r="N41">
        <f t="shared" si="5"/>
        <v>0</v>
      </c>
      <c r="O41">
        <f t="shared" si="6"/>
        <v>0</v>
      </c>
    </row>
    <row r="42" spans="1:15" x14ac:dyDescent="0.3">
      <c r="A42" t="s">
        <v>93</v>
      </c>
      <c r="B42">
        <v>3820792</v>
      </c>
      <c r="C42">
        <v>400628</v>
      </c>
      <c r="J42">
        <f t="shared" si="1"/>
        <v>0.10485470028203576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</row>
    <row r="43" spans="1:15" x14ac:dyDescent="0.3">
      <c r="A43" t="s">
        <v>94</v>
      </c>
      <c r="B43">
        <v>4033919</v>
      </c>
      <c r="C43">
        <v>472009</v>
      </c>
      <c r="J43">
        <f t="shared" si="1"/>
        <v>0.11701003416280793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</row>
    <row r="44" spans="1:15" x14ac:dyDescent="0.3">
      <c r="A44" t="s">
        <v>95</v>
      </c>
      <c r="B44">
        <v>4040254</v>
      </c>
      <c r="C44">
        <v>534436</v>
      </c>
      <c r="J44">
        <f t="shared" si="1"/>
        <v>0.13227782213692504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</row>
    <row r="45" spans="1:15" x14ac:dyDescent="0.3">
      <c r="A45" t="s">
        <v>96</v>
      </c>
      <c r="B45">
        <v>4087300</v>
      </c>
      <c r="C45">
        <v>619646</v>
      </c>
      <c r="J45">
        <f t="shared" si="1"/>
        <v>0.1516027695544736</v>
      </c>
      <c r="K45">
        <f t="shared" si="2"/>
        <v>0</v>
      </c>
      <c r="L45">
        <f t="shared" si="3"/>
        <v>0</v>
      </c>
      <c r="M45">
        <f t="shared" si="4"/>
        <v>0</v>
      </c>
      <c r="N45">
        <f t="shared" si="5"/>
        <v>0</v>
      </c>
      <c r="O45">
        <f t="shared" si="6"/>
        <v>0</v>
      </c>
    </row>
    <row r="46" spans="1:15" x14ac:dyDescent="0.3">
      <c r="A46" t="s">
        <v>97</v>
      </c>
      <c r="B46">
        <v>220057</v>
      </c>
      <c r="C46">
        <v>869979</v>
      </c>
      <c r="J46">
        <f t="shared" si="1"/>
        <v>3.953425703340498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</v>
      </c>
      <c r="O46">
        <f t="shared" si="6"/>
        <v>0</v>
      </c>
    </row>
    <row r="47" spans="1:15" x14ac:dyDescent="0.3">
      <c r="A47" t="s">
        <v>98</v>
      </c>
      <c r="B47">
        <v>543520</v>
      </c>
      <c r="C47">
        <v>444739</v>
      </c>
      <c r="J47">
        <f t="shared" si="1"/>
        <v>0.81825691786870769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</v>
      </c>
      <c r="O47">
        <f t="shared" si="6"/>
        <v>0</v>
      </c>
    </row>
    <row r="48" spans="1:15" x14ac:dyDescent="0.3">
      <c r="A48" t="s">
        <v>99</v>
      </c>
      <c r="B48">
        <v>677377</v>
      </c>
      <c r="C48">
        <v>458778</v>
      </c>
      <c r="J48">
        <f t="shared" si="1"/>
        <v>0.67728606079037224</v>
      </c>
      <c r="K48">
        <f t="shared" si="2"/>
        <v>0</v>
      </c>
      <c r="L48">
        <f t="shared" si="3"/>
        <v>0</v>
      </c>
      <c r="M48">
        <f t="shared" si="4"/>
        <v>0</v>
      </c>
      <c r="N48">
        <f t="shared" si="5"/>
        <v>0</v>
      </c>
      <c r="O48">
        <f t="shared" si="6"/>
        <v>0</v>
      </c>
    </row>
    <row r="49" spans="1:15" x14ac:dyDescent="0.3">
      <c r="A49" t="s">
        <v>100</v>
      </c>
      <c r="B49">
        <v>324489</v>
      </c>
      <c r="C49">
        <v>854800</v>
      </c>
      <c r="J49">
        <f t="shared" si="1"/>
        <v>2.6342957696562905</v>
      </c>
      <c r="K49">
        <f t="shared" si="2"/>
        <v>0</v>
      </c>
      <c r="L49">
        <f t="shared" si="3"/>
        <v>0</v>
      </c>
      <c r="M49">
        <f t="shared" si="4"/>
        <v>0</v>
      </c>
      <c r="N49">
        <f t="shared" si="5"/>
        <v>0</v>
      </c>
      <c r="O49">
        <f t="shared" si="6"/>
        <v>0</v>
      </c>
    </row>
    <row r="50" spans="1:15" x14ac:dyDescent="0.3">
      <c r="A50" t="s">
        <v>101</v>
      </c>
      <c r="B50">
        <v>423479</v>
      </c>
      <c r="C50">
        <v>1215889</v>
      </c>
      <c r="J50">
        <f t="shared" si="1"/>
        <v>2.8711907792358065</v>
      </c>
      <c r="K50">
        <f t="shared" si="2"/>
        <v>0</v>
      </c>
      <c r="L50">
        <f t="shared" si="3"/>
        <v>0</v>
      </c>
      <c r="M50">
        <f t="shared" si="4"/>
        <v>0</v>
      </c>
      <c r="N50">
        <f t="shared" si="5"/>
        <v>0</v>
      </c>
      <c r="O50">
        <f t="shared" si="6"/>
        <v>0</v>
      </c>
    </row>
    <row r="51" spans="1:15" x14ac:dyDescent="0.3">
      <c r="A51" t="s">
        <v>102</v>
      </c>
      <c r="B51">
        <v>307549</v>
      </c>
      <c r="C51">
        <v>651607</v>
      </c>
      <c r="J51">
        <f t="shared" si="1"/>
        <v>2.1187095389677744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</row>
    <row r="52" spans="1:15" x14ac:dyDescent="0.3">
      <c r="A52" t="s">
        <v>103</v>
      </c>
      <c r="B52">
        <v>260110</v>
      </c>
      <c r="C52">
        <v>68758</v>
      </c>
      <c r="J52">
        <f t="shared" si="1"/>
        <v>0.26434200914997502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</row>
    <row r="53" spans="1:15" x14ac:dyDescent="0.3">
      <c r="J53">
        <f>AVERAGE(J3:J52)</f>
        <v>0.72911262330872562</v>
      </c>
      <c r="K53">
        <f t="shared" ref="K53:O53" si="7">AVERAGE(K3:K52)</f>
        <v>0</v>
      </c>
      <c r="L53">
        <f t="shared" si="7"/>
        <v>0</v>
      </c>
      <c r="M53">
        <f t="shared" si="7"/>
        <v>0</v>
      </c>
      <c r="N53">
        <f t="shared" si="7"/>
        <v>0</v>
      </c>
      <c r="O53">
        <f t="shared" si="7"/>
        <v>0</v>
      </c>
    </row>
  </sheetData>
  <mergeCells count="1">
    <mergeCell ref="J1:O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external-bw of l1i</vt:lpstr>
      <vt:lpstr>IPC</vt:lpstr>
      <vt:lpstr>speedup</vt:lpstr>
      <vt:lpstr>PKI</vt:lpstr>
      <vt:lpstr>stacked_energy</vt:lpstr>
      <vt:lpstr>overprediction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2021-03-05T11:00:53Z</dcterms:modified>
</cp:coreProperties>
</file>