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ternal-bw of l1i" sheetId="2" r:id="rId1"/>
    <sheet name="IPC" sheetId="3" r:id="rId2"/>
    <sheet name="IPC_ANALYSIS" sheetId="16" r:id="rId3"/>
    <sheet name="speedup" sheetId="8" r:id="rId4"/>
    <sheet name="PKI" sheetId="11" r:id="rId5"/>
    <sheet name="stacked_energy" sheetId="13" r:id="rId6"/>
    <sheet name="overprediction" sheetId="1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4" i="16" l="1"/>
  <c r="S54" i="16"/>
  <c r="T54" i="16"/>
  <c r="U54" i="16"/>
  <c r="P54" i="16"/>
  <c r="Q54" i="16"/>
  <c r="O54" i="16"/>
  <c r="T53" i="16"/>
  <c r="U53" i="16"/>
  <c r="S53" i="16"/>
  <c r="R53" i="16"/>
  <c r="Q53" i="16"/>
  <c r="P53" i="16"/>
  <c r="O53" i="16"/>
  <c r="C7" i="8" l="1"/>
  <c r="C5" i="8" l="1"/>
  <c r="S3" i="16" l="1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6" i="16" l="1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3" i="16"/>
  <c r="T3" i="16"/>
  <c r="P3" i="16"/>
  <c r="Q3" i="16"/>
  <c r="O3" i="16"/>
  <c r="R3" i="16"/>
  <c r="T4" i="16"/>
  <c r="P4" i="16"/>
  <c r="Q4" i="16"/>
  <c r="O4" i="16"/>
  <c r="R4" i="16"/>
  <c r="T5" i="16"/>
  <c r="P5" i="16"/>
  <c r="Q5" i="16"/>
  <c r="O5" i="16"/>
  <c r="R5" i="16"/>
  <c r="T6" i="16"/>
  <c r="P6" i="16"/>
  <c r="Q6" i="16"/>
  <c r="O6" i="16"/>
  <c r="R6" i="16"/>
  <c r="T7" i="16"/>
  <c r="P7" i="16"/>
  <c r="Q7" i="16"/>
  <c r="O7" i="16"/>
  <c r="R7" i="16"/>
  <c r="T8" i="16"/>
  <c r="P8" i="16"/>
  <c r="Q8" i="16"/>
  <c r="O8" i="16"/>
  <c r="R8" i="16"/>
  <c r="T9" i="16"/>
  <c r="P9" i="16"/>
  <c r="Q9" i="16"/>
  <c r="O9" i="16"/>
  <c r="R9" i="16"/>
  <c r="T10" i="16"/>
  <c r="P10" i="16"/>
  <c r="Q10" i="16"/>
  <c r="O10" i="16"/>
  <c r="R10" i="16"/>
  <c r="T11" i="16"/>
  <c r="P11" i="16"/>
  <c r="Q11" i="16"/>
  <c r="O11" i="16"/>
  <c r="R11" i="16"/>
  <c r="T12" i="16"/>
  <c r="P12" i="16"/>
  <c r="Q12" i="16"/>
  <c r="O12" i="16"/>
  <c r="R12" i="16"/>
  <c r="T13" i="16"/>
  <c r="P13" i="16"/>
  <c r="Q13" i="16"/>
  <c r="O13" i="16"/>
  <c r="R13" i="16"/>
  <c r="T14" i="16"/>
  <c r="P14" i="16"/>
  <c r="Q14" i="16"/>
  <c r="O14" i="16"/>
  <c r="R14" i="16"/>
  <c r="T15" i="16"/>
  <c r="P15" i="16"/>
  <c r="Q15" i="16"/>
  <c r="O15" i="16"/>
  <c r="R15" i="16"/>
  <c r="T16" i="16"/>
  <c r="P16" i="16"/>
  <c r="Q16" i="16"/>
  <c r="O16" i="16"/>
  <c r="R16" i="16"/>
  <c r="T17" i="16"/>
  <c r="P17" i="16"/>
  <c r="Q17" i="16"/>
  <c r="O17" i="16"/>
  <c r="R17" i="16"/>
  <c r="T18" i="16"/>
  <c r="P18" i="16"/>
  <c r="Q18" i="16"/>
  <c r="O18" i="16"/>
  <c r="R18" i="16"/>
  <c r="T19" i="16"/>
  <c r="P19" i="16"/>
  <c r="Q19" i="16"/>
  <c r="O19" i="16"/>
  <c r="R19" i="16"/>
  <c r="T20" i="16"/>
  <c r="P20" i="16"/>
  <c r="Q20" i="16"/>
  <c r="O20" i="16"/>
  <c r="R20" i="16"/>
  <c r="T21" i="16"/>
  <c r="P21" i="16"/>
  <c r="Q21" i="16"/>
  <c r="O21" i="16"/>
  <c r="R21" i="16"/>
  <c r="T22" i="16"/>
  <c r="P22" i="16"/>
  <c r="Q22" i="16"/>
  <c r="O22" i="16"/>
  <c r="R22" i="16"/>
  <c r="T23" i="16"/>
  <c r="P23" i="16"/>
  <c r="Q23" i="16"/>
  <c r="O23" i="16"/>
  <c r="R23" i="16"/>
  <c r="T24" i="16"/>
  <c r="P24" i="16"/>
  <c r="Q24" i="16"/>
  <c r="O24" i="16"/>
  <c r="R24" i="16"/>
  <c r="T25" i="16"/>
  <c r="P25" i="16"/>
  <c r="Q25" i="16"/>
  <c r="O25" i="16"/>
  <c r="R25" i="16"/>
  <c r="T26" i="16"/>
  <c r="P26" i="16"/>
  <c r="Q26" i="16"/>
  <c r="O26" i="16"/>
  <c r="R26" i="16"/>
  <c r="T27" i="16"/>
  <c r="P27" i="16"/>
  <c r="Q27" i="16"/>
  <c r="O27" i="16"/>
  <c r="R27" i="16"/>
  <c r="T28" i="16"/>
  <c r="P28" i="16"/>
  <c r="Q28" i="16"/>
  <c r="O28" i="16"/>
  <c r="R28" i="16"/>
  <c r="T29" i="16"/>
  <c r="P29" i="16"/>
  <c r="Q29" i="16"/>
  <c r="O29" i="16"/>
  <c r="R29" i="16"/>
  <c r="T30" i="16"/>
  <c r="P30" i="16"/>
  <c r="Q30" i="16"/>
  <c r="O30" i="16"/>
  <c r="R30" i="16"/>
  <c r="T31" i="16"/>
  <c r="P31" i="16"/>
  <c r="Q31" i="16"/>
  <c r="O31" i="16"/>
  <c r="R31" i="16"/>
  <c r="T32" i="16"/>
  <c r="P32" i="16"/>
  <c r="Q32" i="16"/>
  <c r="O32" i="16"/>
  <c r="R32" i="16"/>
  <c r="T33" i="16"/>
  <c r="P33" i="16"/>
  <c r="Q33" i="16"/>
  <c r="O33" i="16"/>
  <c r="R33" i="16"/>
  <c r="T34" i="16"/>
  <c r="P34" i="16"/>
  <c r="Q34" i="16"/>
  <c r="O34" i="16"/>
  <c r="R34" i="16"/>
  <c r="T35" i="16"/>
  <c r="P35" i="16"/>
  <c r="Q35" i="16"/>
  <c r="O35" i="16"/>
  <c r="R35" i="16"/>
  <c r="T36" i="16"/>
  <c r="P36" i="16"/>
  <c r="Q36" i="16"/>
  <c r="O36" i="16"/>
  <c r="R36" i="16"/>
  <c r="T37" i="16"/>
  <c r="P37" i="16"/>
  <c r="Q37" i="16"/>
  <c r="O37" i="16"/>
  <c r="R37" i="16"/>
  <c r="T38" i="16"/>
  <c r="P38" i="16"/>
  <c r="Q38" i="16"/>
  <c r="O38" i="16"/>
  <c r="R38" i="16"/>
  <c r="T39" i="16"/>
  <c r="P39" i="16"/>
  <c r="Q39" i="16"/>
  <c r="O39" i="16"/>
  <c r="R39" i="16"/>
  <c r="T40" i="16"/>
  <c r="P40" i="16"/>
  <c r="Q40" i="16"/>
  <c r="O40" i="16"/>
  <c r="R40" i="16"/>
  <c r="T41" i="16"/>
  <c r="P41" i="16"/>
  <c r="Q41" i="16"/>
  <c r="O41" i="16"/>
  <c r="R41" i="16"/>
  <c r="T42" i="16"/>
  <c r="P42" i="16"/>
  <c r="Q42" i="16"/>
  <c r="O42" i="16"/>
  <c r="R42" i="16"/>
  <c r="T43" i="16"/>
  <c r="P43" i="16"/>
  <c r="Q43" i="16"/>
  <c r="O43" i="16"/>
  <c r="R43" i="16"/>
  <c r="T44" i="16"/>
  <c r="P44" i="16"/>
  <c r="Q44" i="16"/>
  <c r="O44" i="16"/>
  <c r="R44" i="16"/>
  <c r="T45" i="16"/>
  <c r="P45" i="16"/>
  <c r="Q45" i="16"/>
  <c r="O45" i="16"/>
  <c r="R45" i="16"/>
  <c r="T46" i="16"/>
  <c r="P46" i="16"/>
  <c r="Q46" i="16"/>
  <c r="O46" i="16"/>
  <c r="R46" i="16"/>
  <c r="T47" i="16"/>
  <c r="P47" i="16"/>
  <c r="Q47" i="16"/>
  <c r="O47" i="16"/>
  <c r="R47" i="16"/>
  <c r="T48" i="16"/>
  <c r="P48" i="16"/>
  <c r="Q48" i="16"/>
  <c r="O48" i="16"/>
  <c r="R48" i="16"/>
  <c r="T49" i="16"/>
  <c r="P49" i="16"/>
  <c r="Q49" i="16"/>
  <c r="O49" i="16"/>
  <c r="R49" i="16"/>
  <c r="T50" i="16"/>
  <c r="P50" i="16"/>
  <c r="Q50" i="16"/>
  <c r="O50" i="16"/>
  <c r="R50" i="16"/>
  <c r="T51" i="16"/>
  <c r="P51" i="16"/>
  <c r="Q51" i="16"/>
  <c r="O51" i="16"/>
  <c r="R51" i="16"/>
  <c r="T52" i="16"/>
  <c r="P52" i="16"/>
  <c r="Q52" i="16"/>
  <c r="O52" i="16"/>
  <c r="R52" i="16"/>
  <c r="Q56" i="16" l="1"/>
  <c r="O56" i="16"/>
  <c r="R56" i="16"/>
  <c r="U56" i="16"/>
  <c r="T56" i="16"/>
  <c r="P56" i="16"/>
  <c r="Q5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3" i="3"/>
  <c r="AE3" i="11" l="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 l="1"/>
  <c r="D3" i="11"/>
  <c r="C3" i="11"/>
  <c r="B3" i="11"/>
  <c r="J4" i="15" l="1"/>
  <c r="K4" i="15"/>
  <c r="L4" i="15"/>
  <c r="M4" i="15"/>
  <c r="N4" i="15"/>
  <c r="O4" i="15"/>
  <c r="J5" i="15"/>
  <c r="K5" i="15"/>
  <c r="L5" i="15"/>
  <c r="M5" i="15"/>
  <c r="N5" i="15"/>
  <c r="O5" i="15"/>
  <c r="J6" i="15"/>
  <c r="K6" i="15"/>
  <c r="L6" i="15"/>
  <c r="M6" i="15"/>
  <c r="N6" i="15"/>
  <c r="O6" i="15"/>
  <c r="J7" i="15"/>
  <c r="K7" i="15"/>
  <c r="L7" i="15"/>
  <c r="M7" i="15"/>
  <c r="N7" i="15"/>
  <c r="O7" i="15"/>
  <c r="J8" i="15"/>
  <c r="K8" i="15"/>
  <c r="L8" i="15"/>
  <c r="M8" i="15"/>
  <c r="N8" i="15"/>
  <c r="O8" i="15"/>
  <c r="J9" i="15"/>
  <c r="K9" i="15"/>
  <c r="L9" i="15"/>
  <c r="M9" i="15"/>
  <c r="N9" i="15"/>
  <c r="O9" i="15"/>
  <c r="J10" i="15"/>
  <c r="K10" i="15"/>
  <c r="L10" i="15"/>
  <c r="M10" i="15"/>
  <c r="N10" i="15"/>
  <c r="O10" i="15"/>
  <c r="J11" i="15"/>
  <c r="K11" i="15"/>
  <c r="L11" i="15"/>
  <c r="M11" i="15"/>
  <c r="N11" i="15"/>
  <c r="O11" i="15"/>
  <c r="J12" i="15"/>
  <c r="K12" i="15"/>
  <c r="L12" i="15"/>
  <c r="M12" i="15"/>
  <c r="N12" i="15"/>
  <c r="O12" i="15"/>
  <c r="J13" i="15"/>
  <c r="K13" i="15"/>
  <c r="L13" i="15"/>
  <c r="M13" i="15"/>
  <c r="N13" i="15"/>
  <c r="O13" i="15"/>
  <c r="J14" i="15"/>
  <c r="K14" i="15"/>
  <c r="L14" i="15"/>
  <c r="M14" i="15"/>
  <c r="N14" i="15"/>
  <c r="O14" i="15"/>
  <c r="J15" i="15"/>
  <c r="K15" i="15"/>
  <c r="L15" i="15"/>
  <c r="M15" i="15"/>
  <c r="N15" i="15"/>
  <c r="O15" i="15"/>
  <c r="J16" i="15"/>
  <c r="K16" i="15"/>
  <c r="L16" i="15"/>
  <c r="M16" i="15"/>
  <c r="N16" i="15"/>
  <c r="O16" i="15"/>
  <c r="J17" i="15"/>
  <c r="K17" i="15"/>
  <c r="L17" i="15"/>
  <c r="M17" i="15"/>
  <c r="N17" i="15"/>
  <c r="O17" i="15"/>
  <c r="J18" i="15"/>
  <c r="K18" i="15"/>
  <c r="L18" i="15"/>
  <c r="M18" i="15"/>
  <c r="N18" i="15"/>
  <c r="O18" i="15"/>
  <c r="J19" i="15"/>
  <c r="K19" i="15"/>
  <c r="L19" i="15"/>
  <c r="M19" i="15"/>
  <c r="N19" i="15"/>
  <c r="O19" i="15"/>
  <c r="J20" i="15"/>
  <c r="K20" i="15"/>
  <c r="L20" i="15"/>
  <c r="M20" i="15"/>
  <c r="N20" i="15"/>
  <c r="O20" i="15"/>
  <c r="J21" i="15"/>
  <c r="K21" i="15"/>
  <c r="L21" i="15"/>
  <c r="M21" i="15"/>
  <c r="N21" i="15"/>
  <c r="O21" i="15"/>
  <c r="J22" i="15"/>
  <c r="K22" i="15"/>
  <c r="L22" i="15"/>
  <c r="M22" i="15"/>
  <c r="N22" i="15"/>
  <c r="O22" i="15"/>
  <c r="J23" i="15"/>
  <c r="K23" i="15"/>
  <c r="L23" i="15"/>
  <c r="M23" i="15"/>
  <c r="N23" i="15"/>
  <c r="O23" i="15"/>
  <c r="J24" i="15"/>
  <c r="K24" i="15"/>
  <c r="L24" i="15"/>
  <c r="M24" i="15"/>
  <c r="N24" i="15"/>
  <c r="O24" i="15"/>
  <c r="J25" i="15"/>
  <c r="K25" i="15"/>
  <c r="L25" i="15"/>
  <c r="M25" i="15"/>
  <c r="N25" i="15"/>
  <c r="O25" i="15"/>
  <c r="J26" i="15"/>
  <c r="K26" i="15"/>
  <c r="L26" i="15"/>
  <c r="M26" i="15"/>
  <c r="N26" i="15"/>
  <c r="O26" i="15"/>
  <c r="J27" i="15"/>
  <c r="K27" i="15"/>
  <c r="L27" i="15"/>
  <c r="M27" i="15"/>
  <c r="N27" i="15"/>
  <c r="O27" i="15"/>
  <c r="J28" i="15"/>
  <c r="K28" i="15"/>
  <c r="L28" i="15"/>
  <c r="M28" i="15"/>
  <c r="N28" i="15"/>
  <c r="O28" i="15"/>
  <c r="J29" i="15"/>
  <c r="K29" i="15"/>
  <c r="L29" i="15"/>
  <c r="M29" i="15"/>
  <c r="N29" i="15"/>
  <c r="O29" i="15"/>
  <c r="J30" i="15"/>
  <c r="K30" i="15"/>
  <c r="L30" i="15"/>
  <c r="M30" i="15"/>
  <c r="N30" i="15"/>
  <c r="O30" i="15"/>
  <c r="J31" i="15"/>
  <c r="K31" i="15"/>
  <c r="L31" i="15"/>
  <c r="M31" i="15"/>
  <c r="N31" i="15"/>
  <c r="O31" i="15"/>
  <c r="J32" i="15"/>
  <c r="K32" i="15"/>
  <c r="L32" i="15"/>
  <c r="M32" i="15"/>
  <c r="N32" i="15"/>
  <c r="O32" i="15"/>
  <c r="J33" i="15"/>
  <c r="K33" i="15"/>
  <c r="L33" i="15"/>
  <c r="M33" i="15"/>
  <c r="N33" i="15"/>
  <c r="O33" i="15"/>
  <c r="J34" i="15"/>
  <c r="K34" i="15"/>
  <c r="L34" i="15"/>
  <c r="M34" i="15"/>
  <c r="N34" i="15"/>
  <c r="O34" i="15"/>
  <c r="J35" i="15"/>
  <c r="K35" i="15"/>
  <c r="L35" i="15"/>
  <c r="M35" i="15"/>
  <c r="N35" i="15"/>
  <c r="O35" i="15"/>
  <c r="J36" i="15"/>
  <c r="K36" i="15"/>
  <c r="L36" i="15"/>
  <c r="M36" i="15"/>
  <c r="N36" i="15"/>
  <c r="O36" i="15"/>
  <c r="J37" i="15"/>
  <c r="K37" i="15"/>
  <c r="L37" i="15"/>
  <c r="M37" i="15"/>
  <c r="N37" i="15"/>
  <c r="O37" i="15"/>
  <c r="J38" i="15"/>
  <c r="K38" i="15"/>
  <c r="L38" i="15"/>
  <c r="M38" i="15"/>
  <c r="N38" i="15"/>
  <c r="O38" i="15"/>
  <c r="J39" i="15"/>
  <c r="K39" i="15"/>
  <c r="L39" i="15"/>
  <c r="M39" i="15"/>
  <c r="N39" i="15"/>
  <c r="O39" i="15"/>
  <c r="J40" i="15"/>
  <c r="K40" i="15"/>
  <c r="L40" i="15"/>
  <c r="M40" i="15"/>
  <c r="N40" i="15"/>
  <c r="O40" i="15"/>
  <c r="J41" i="15"/>
  <c r="K41" i="15"/>
  <c r="L41" i="15"/>
  <c r="M41" i="15"/>
  <c r="N41" i="15"/>
  <c r="O41" i="15"/>
  <c r="J42" i="15"/>
  <c r="K42" i="15"/>
  <c r="L42" i="15"/>
  <c r="M42" i="15"/>
  <c r="N42" i="15"/>
  <c r="O42" i="15"/>
  <c r="J43" i="15"/>
  <c r="K43" i="15"/>
  <c r="L43" i="15"/>
  <c r="M43" i="15"/>
  <c r="N43" i="15"/>
  <c r="O43" i="15"/>
  <c r="J44" i="15"/>
  <c r="K44" i="15"/>
  <c r="L44" i="15"/>
  <c r="M44" i="15"/>
  <c r="N44" i="15"/>
  <c r="O44" i="15"/>
  <c r="J45" i="15"/>
  <c r="K45" i="15"/>
  <c r="L45" i="15"/>
  <c r="M45" i="15"/>
  <c r="N45" i="15"/>
  <c r="O45" i="15"/>
  <c r="J46" i="15"/>
  <c r="K46" i="15"/>
  <c r="L46" i="15"/>
  <c r="M46" i="15"/>
  <c r="N46" i="15"/>
  <c r="O46" i="15"/>
  <c r="J47" i="15"/>
  <c r="K47" i="15"/>
  <c r="L47" i="15"/>
  <c r="M47" i="15"/>
  <c r="N47" i="15"/>
  <c r="O47" i="15"/>
  <c r="J48" i="15"/>
  <c r="K48" i="15"/>
  <c r="L48" i="15"/>
  <c r="M48" i="15"/>
  <c r="N48" i="15"/>
  <c r="O48" i="15"/>
  <c r="J49" i="15"/>
  <c r="K49" i="15"/>
  <c r="L49" i="15"/>
  <c r="M49" i="15"/>
  <c r="N49" i="15"/>
  <c r="O49" i="15"/>
  <c r="J50" i="15"/>
  <c r="K50" i="15"/>
  <c r="L50" i="15"/>
  <c r="M50" i="15"/>
  <c r="N50" i="15"/>
  <c r="O50" i="15"/>
  <c r="J51" i="15"/>
  <c r="K51" i="15"/>
  <c r="L51" i="15"/>
  <c r="M51" i="15"/>
  <c r="N51" i="15"/>
  <c r="O51" i="15"/>
  <c r="J52" i="15"/>
  <c r="K52" i="15"/>
  <c r="L52" i="15"/>
  <c r="M52" i="15"/>
  <c r="N52" i="15"/>
  <c r="O52" i="15"/>
  <c r="K3" i="15"/>
  <c r="L3" i="15"/>
  <c r="M3" i="15"/>
  <c r="M53" i="15" s="1"/>
  <c r="N3" i="15"/>
  <c r="N53" i="15" s="1"/>
  <c r="O3" i="15"/>
  <c r="J3" i="15"/>
  <c r="O53" i="15" l="1"/>
  <c r="L53" i="15"/>
  <c r="J53" i="15"/>
  <c r="K53" i="15"/>
  <c r="AG3" i="11" l="1"/>
  <c r="AF3" i="11"/>
  <c r="B54" i="3" l="1"/>
  <c r="C54" i="3"/>
  <c r="D54" i="3"/>
  <c r="E54" i="3"/>
  <c r="F54" i="3"/>
  <c r="G54" i="3"/>
  <c r="A54" i="3"/>
  <c r="B55" i="3" l="1"/>
  <c r="C55" i="3"/>
  <c r="D55" i="3"/>
  <c r="E55" i="3"/>
  <c r="F55" i="3"/>
  <c r="G55" i="3"/>
  <c r="A55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3" i="3"/>
  <c r="N53" i="3" l="1"/>
  <c r="C6" i="8" s="1"/>
  <c r="L28" i="3" l="1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L53" i="3" l="1"/>
  <c r="C4" i="8" s="1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 l="1"/>
  <c r="I52" i="2"/>
  <c r="J52" i="2"/>
  <c r="K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" i="3"/>
  <c r="K53" i="3" l="1"/>
  <c r="C3" i="8" s="1"/>
  <c r="I53" i="3"/>
  <c r="C1" i="8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3" i="3"/>
  <c r="J53" i="3" l="1"/>
  <c r="C2" i="8" s="1"/>
  <c r="M53" i="3" l="1"/>
  <c r="F5" i="13" l="1"/>
  <c r="D5" i="13"/>
  <c r="E5" i="13" l="1"/>
  <c r="C5" i="13"/>
  <c r="H5" i="13"/>
  <c r="G5" i="13"/>
  <c r="M5" i="13" l="1"/>
  <c r="F6" i="13"/>
  <c r="D6" i="13"/>
  <c r="H6" i="13" l="1"/>
  <c r="G6" i="13" l="1"/>
  <c r="C6" i="13"/>
  <c r="E6" i="13" l="1"/>
  <c r="M6" i="13" s="1"/>
  <c r="F7" i="13" l="1"/>
  <c r="D7" i="13"/>
  <c r="C7" i="13" l="1"/>
  <c r="E7" i="13"/>
  <c r="H7" i="13"/>
  <c r="G7" i="13" l="1"/>
  <c r="M7" i="13" s="1"/>
  <c r="F3" i="13" l="1"/>
  <c r="H3" i="13" l="1"/>
  <c r="G3" i="13"/>
  <c r="D3" i="13"/>
  <c r="E3" i="13" l="1"/>
  <c r="C3" i="13"/>
  <c r="M3" i="13" s="1"/>
  <c r="F2" i="13" l="1"/>
  <c r="D2" i="13" l="1"/>
  <c r="H2" i="13"/>
  <c r="C2" i="13" l="1"/>
  <c r="G2" i="13" l="1"/>
  <c r="E2" i="13" l="1"/>
  <c r="M2" i="13" s="1"/>
  <c r="D4" i="13" l="1"/>
  <c r="F4" i="13"/>
  <c r="H4" i="13" l="1"/>
  <c r="E4" i="13"/>
  <c r="C4" i="13"/>
  <c r="G4" i="13" l="1"/>
  <c r="M4" i="13" s="1"/>
  <c r="D8" i="13" l="1"/>
  <c r="F8" i="13"/>
  <c r="C8" i="13" l="1"/>
  <c r="O6" i="13" l="1"/>
  <c r="O3" i="13"/>
  <c r="O7" i="13"/>
  <c r="O2" i="13"/>
  <c r="O5" i="13"/>
  <c r="O4" i="13"/>
  <c r="E8" i="13"/>
  <c r="M8" i="13" s="1"/>
  <c r="I5" i="13"/>
  <c r="I6" i="13"/>
  <c r="I7" i="13"/>
  <c r="I3" i="13"/>
  <c r="I2" i="13"/>
  <c r="I4" i="13"/>
  <c r="I9" i="13" l="1"/>
  <c r="O8" i="13"/>
  <c r="N3" i="13"/>
  <c r="N4" i="13"/>
  <c r="N6" i="13"/>
  <c r="N7" i="13"/>
  <c r="N5" i="13"/>
  <c r="N2" i="13"/>
  <c r="J5" i="13"/>
  <c r="J6" i="13"/>
  <c r="J7" i="13"/>
  <c r="J3" i="13"/>
  <c r="J2" i="13"/>
  <c r="J4" i="13"/>
  <c r="L3" i="13" l="1"/>
  <c r="K3" i="13"/>
  <c r="L6" i="13"/>
  <c r="K6" i="13"/>
  <c r="L7" i="13"/>
  <c r="K7" i="13"/>
  <c r="L5" i="13"/>
  <c r="K5" i="13"/>
  <c r="L4" i="13"/>
  <c r="K4" i="13"/>
  <c r="K2" i="13"/>
  <c r="J9" i="13"/>
  <c r="L2" i="13"/>
  <c r="K9" i="13" l="1"/>
</calcChain>
</file>

<file path=xl/sharedStrings.xml><?xml version="1.0" encoding="utf-8"?>
<sst xmlns="http://schemas.openxmlformats.org/spreadsheetml/2006/main" count="203" uniqueCount="131">
  <si>
    <t>Mana16k-cache16k2w</t>
  </si>
  <si>
    <t>Mana16k-cache32k8w</t>
  </si>
  <si>
    <t>NoPref-cache16k2w</t>
  </si>
  <si>
    <t>NoPref-cache32k8w</t>
  </si>
  <si>
    <t>RDIP-cache16k2w</t>
  </si>
  <si>
    <t>FNL-MMA-cache16k2w</t>
  </si>
  <si>
    <t>Pif-cache16k2w</t>
  </si>
  <si>
    <t>mana-bw-change</t>
  </si>
  <si>
    <t>fnl-mma-bw-change</t>
  </si>
  <si>
    <t>RDIP-bw-change</t>
  </si>
  <si>
    <t>pif-bw-change</t>
  </si>
  <si>
    <t>PIF</t>
  </si>
  <si>
    <t>rdip</t>
  </si>
  <si>
    <t>history</t>
  </si>
  <si>
    <t>index</t>
  </si>
  <si>
    <t>ishadow</t>
  </si>
  <si>
    <t>fnlfilter</t>
  </si>
  <si>
    <t>l2</t>
  </si>
  <si>
    <t>RDIP</t>
  </si>
  <si>
    <t>FNL-MMA_12k</t>
  </si>
  <si>
    <t>normalized=&gt;</t>
  </si>
  <si>
    <t>MANA_16k</t>
  </si>
  <si>
    <t>FNL-MMA_96k</t>
  </si>
  <si>
    <t>MANA_122k</t>
  </si>
  <si>
    <t>pif</t>
  </si>
  <si>
    <t>FNL-MMA</t>
  </si>
  <si>
    <t>12k</t>
  </si>
  <si>
    <t>96k</t>
  </si>
  <si>
    <t>MANA</t>
  </si>
  <si>
    <t>122k</t>
  </si>
  <si>
    <t>16k</t>
  </si>
  <si>
    <t>l1i</t>
  </si>
  <si>
    <t>table</t>
  </si>
  <si>
    <t>hobpt</t>
  </si>
  <si>
    <t>manat</t>
  </si>
  <si>
    <t>worthpf</t>
  </si>
  <si>
    <t>missahead</t>
  </si>
  <si>
    <t>touched</t>
  </si>
  <si>
    <t>manamult</t>
  </si>
  <si>
    <t>avg</t>
  </si>
  <si>
    <t>l1i_dynamic</t>
  </si>
  <si>
    <t>l2_dynamic</t>
  </si>
  <si>
    <t>exec_time(ns)</t>
  </si>
  <si>
    <t>l1i_static</t>
  </si>
  <si>
    <t>l2_static</t>
  </si>
  <si>
    <t>-</t>
  </si>
  <si>
    <t>fnl-mma-96k</t>
  </si>
  <si>
    <t>fnl-mma-12k</t>
  </si>
  <si>
    <t>Baseline</t>
  </si>
  <si>
    <t xml:space="preserve">L1I-total_miss </t>
  </si>
  <si>
    <t>client_001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</si>
  <si>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</si>
  <si>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</si>
  <si>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</si>
  <si>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</si>
  <si>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</si>
  <si>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</si>
  <si>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</si>
  <si>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</si>
  <si>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</si>
  <si>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</si>
  <si>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</si>
  <si>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</si>
  <si>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</si>
  <si>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</si>
  <si>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</si>
  <si>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</si>
  <si>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</si>
  <si>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</si>
  <si>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</si>
  <si>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</si>
  <si>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</si>
  <si>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</si>
  <si>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</si>
  <si>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</si>
  <si>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</si>
  <si>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</si>
  <si>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</si>
  <si>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</si>
  <si>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</si>
  <si>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</si>
  <si>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</si>
  <si>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</si>
  <si>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</si>
  <si>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</si>
  <si>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</si>
  <si>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</si>
  <si>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</si>
  <si>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</si>
  <si>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</si>
  <si>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</si>
  <si>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</si>
  <si>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</si>
  <si>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</si>
  <si>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</si>
  <si>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</si>
  <si>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</si>
  <si>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</si>
  <si>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</si>
  <si>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</si>
  <si>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baseline</t>
  </si>
  <si>
    <t xml:space="preserve">L1I-prefetch_useless </t>
  </si>
  <si>
    <t>mana16k</t>
  </si>
  <si>
    <t>mana122k</t>
  </si>
  <si>
    <t>overpred</t>
  </si>
  <si>
    <t>NoPref-l1i_32k2w</t>
  </si>
  <si>
    <t>overhead_sum</t>
  </si>
  <si>
    <t>energy_sum</t>
  </si>
  <si>
    <t>normalized_overhead_over_l1i</t>
  </si>
  <si>
    <t>normalized_energy</t>
  </si>
  <si>
    <t>32k2w_IPC</t>
  </si>
  <si>
    <t>32k8w_IPC</t>
  </si>
  <si>
    <t>NoPref-l1i_32k8w</t>
  </si>
  <si>
    <t>no-pref</t>
  </si>
  <si>
    <t>Average</t>
  </si>
  <si>
    <t>Max</t>
  </si>
  <si>
    <t>Min</t>
  </si>
  <si>
    <t>FNL-MMA 96 KB</t>
  </si>
  <si>
    <t>MANA 16 KB</t>
  </si>
  <si>
    <t>MANA 122 KB</t>
  </si>
  <si>
    <t>FNL-MMA 12 KB</t>
  </si>
  <si>
    <t>12 KB</t>
  </si>
  <si>
    <t xml:space="preserve">96 KB </t>
  </si>
  <si>
    <t>16 KB</t>
  </si>
  <si>
    <t>122 KB</t>
  </si>
  <si>
    <t>96 KB</t>
  </si>
  <si>
    <t>L2+pref Ov</t>
  </si>
  <si>
    <t>storage dynamic</t>
  </si>
  <si>
    <t>storage static</t>
  </si>
  <si>
    <t>L1-I overhead</t>
  </si>
  <si>
    <t>L2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</si>
</sst>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0696280301798"/>
          <c:y val="0.20184867806014817"/>
          <c:w val="0.86545080823428822"/>
          <c:h val="0.69234232654887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IPC_ANALYSIS!$S$2</c:f>
              <c:strCache>
                <c:ptCount val="1"/>
                <c:pt idx="0">
                  <c:v>MANA 16 KB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IPC_ANALYSIS!$N$53:$N$54</c:f>
              <c:strCache>
                <c:ptCount val="2"/>
                <c:pt idx="0">
                  <c:v>Average</c:v>
                </c:pt>
                <c:pt idx="1">
                  <c:v>Min</c:v>
                </c:pt>
              </c:strCache>
            </c:strRef>
          </c:cat>
          <c:val>
            <c:numRef>
              <c:f>IPC_ANALYSIS!$S$53:$S$54</c:f>
              <c:numCache>
                <c:formatCode>General</c:formatCode>
                <c:ptCount val="2"/>
                <c:pt idx="0">
                  <c:v>5.554854487608285E-3</c:v>
                </c:pt>
                <c:pt idx="1">
                  <c:v>2.4755918493521101E-2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D-481C-AE4B-1DABD704055E}"/>
            </c:ext>
          </c:extLst>
        </c:ser>
        <c:ser>
          <c:idx val="1"/>
          <c:order val="1"/>
          <c:tx>
            <c:strRef>
              <c:f>IPC_ANALYSIS!$T$2</c:f>
              <c:strCache>
                <c:ptCount val="1"/>
                <c:pt idx="0">
                  <c:v>MANA 122 KB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IPC_ANALYSIS!$N$53:$N$54</c:f>
              <c:strCache>
                <c:ptCount val="2"/>
                <c:pt idx="0">
                  <c:v>Average</c:v>
                </c:pt>
                <c:pt idx="1">
                  <c:v>Min</c:v>
                </c:pt>
              </c:strCache>
            </c:strRef>
          </c:cat>
          <c:val>
            <c:numRef>
              <c:f>IPC_ANALYSIS!$T$53:$T$54</c:f>
              <c:numCache>
                <c:formatCode>General</c:formatCode>
                <c:ptCount val="2"/>
                <c:pt idx="0">
                  <c:v>2.941211436850999E-3</c:v>
                </c:pt>
                <c:pt idx="1">
                  <c:v>1.9394560451559628E-2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D-481C-AE4B-1DABD704055E}"/>
            </c:ext>
          </c:extLst>
        </c:ser>
        <c:ser>
          <c:idx val="2"/>
          <c:order val="2"/>
          <c:tx>
            <c:strRef>
              <c:f>IPC_ANALYSIS!$P$2</c:f>
              <c:strCache>
                <c:ptCount val="1"/>
                <c:pt idx="0">
                  <c:v>RDIP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IPC_ANALYSIS!$N$53:$N$54</c:f>
              <c:strCache>
                <c:ptCount val="2"/>
                <c:pt idx="0">
                  <c:v>Average</c:v>
                </c:pt>
                <c:pt idx="1">
                  <c:v>Min</c:v>
                </c:pt>
              </c:strCache>
            </c:strRef>
          </c:cat>
          <c:val>
            <c:numRef>
              <c:f>IPC_ANALYSIS!$P$53:$P$54</c:f>
              <c:numCache>
                <c:formatCode>General</c:formatCode>
                <c:ptCount val="2"/>
                <c:pt idx="0">
                  <c:v>7.1378614387149764E-3</c:v>
                </c:pt>
                <c:pt idx="1">
                  <c:v>2.8850454292033367E-2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D-481C-AE4B-1DABD704055E}"/>
            </c:ext>
          </c:extLst>
        </c:ser>
        <c:ser>
          <c:idx val="3"/>
          <c:order val="3"/>
          <c:tx>
            <c:strRef>
              <c:f>IPC_ANALYSIS!$Q$2</c:f>
              <c:strCache>
                <c:ptCount val="1"/>
                <c:pt idx="0">
                  <c:v>FNL-MMA 12 KB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IPC_ANALYSIS!$N$53:$N$54</c:f>
              <c:strCache>
                <c:ptCount val="2"/>
                <c:pt idx="0">
                  <c:v>Average</c:v>
                </c:pt>
                <c:pt idx="1">
                  <c:v>Min</c:v>
                </c:pt>
              </c:strCache>
            </c:strRef>
          </c:cat>
          <c:val>
            <c:numRef>
              <c:f>IPC_ANALYSIS!$Q$53:$Q$54</c:f>
              <c:numCache>
                <c:formatCode>General</c:formatCode>
                <c:ptCount val="2"/>
                <c:pt idx="0">
                  <c:v>1.2765392771584727E-2</c:v>
                </c:pt>
                <c:pt idx="1">
                  <c:v>5.4487992040852418E-2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D-481C-AE4B-1DABD704055E}"/>
            </c:ext>
          </c:extLst>
        </c:ser>
        <c:ser>
          <c:idx val="4"/>
          <c:order val="4"/>
          <c:tx>
            <c:strRef>
              <c:f>IPC_ANALYSIS!$O$2</c:f>
              <c:strCache>
                <c:ptCount val="1"/>
                <c:pt idx="0">
                  <c:v>PIF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IPC_ANALYSIS!$N$53:$N$54</c:f>
              <c:strCache>
                <c:ptCount val="2"/>
                <c:pt idx="0">
                  <c:v>Average</c:v>
                </c:pt>
                <c:pt idx="1">
                  <c:v>Min</c:v>
                </c:pt>
              </c:strCache>
            </c:strRef>
          </c:cat>
          <c:val>
            <c:numRef>
              <c:f>IPC_ANALYSIS!$O$53:$O$54</c:f>
              <c:numCache>
                <c:formatCode>General</c:formatCode>
                <c:ptCount val="2"/>
                <c:pt idx="0">
                  <c:v>2.8134270344331025E-3</c:v>
                </c:pt>
                <c:pt idx="1">
                  <c:v>1.5722517398787716E-2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D-481C-AE4B-1DABD704055E}"/>
            </c:ext>
          </c:extLst>
        </c:ser>
        <c:ser>
          <c:idx val="5"/>
          <c:order val="5"/>
          <c:tx>
            <c:strRef>
              <c:f>IPC_ANALYSIS!$R$2</c:f>
              <c:strCache>
                <c:ptCount val="1"/>
                <c:pt idx="0">
                  <c:v>FNL-MMA 96 KB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IPC_ANALYSIS!$N$53:$N$54</c:f>
              <c:strCache>
                <c:ptCount val="2"/>
                <c:pt idx="0">
                  <c:v>Average</c:v>
                </c:pt>
                <c:pt idx="1">
                  <c:v>Min</c:v>
                </c:pt>
              </c:strCache>
            </c:strRef>
          </c:cat>
          <c:val>
            <c:numRef>
              <c:f>IPC_ANALYSIS!$R$53:$R$54</c:f>
              <c:numCache>
                <c:formatCode>General</c:formatCode>
                <c:ptCount val="2"/>
                <c:pt idx="0">
                  <c:v>7.927370518221788E-3</c:v>
                </c:pt>
                <c:pt idx="1">
                  <c:v>4.6968235849799367E-2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D-481C-AE4B-1DABD704055E}"/>
            </c:ext>
          </c:extLst>
        </c:ser>
        <c:ser>
          <c:idx val="6"/>
          <c:order val="6"/>
          <c:tx>
            <c:strRef>
              <c:f>IPC_ANALYSIS!$U$2</c:f>
              <c:strCache>
                <c:ptCount val="1"/>
                <c:pt idx="0">
                  <c:v>no-pref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IPC_ANALYSIS!$N$53:$N$54</c:f>
              <c:strCache>
                <c:ptCount val="2"/>
                <c:pt idx="0">
                  <c:v>Average</c:v>
                </c:pt>
                <c:pt idx="1">
                  <c:v>Min</c:v>
                </c:pt>
              </c:strCache>
            </c:strRef>
          </c:cat>
          <c:val>
            <c:numRef>
              <c:f>IPC_ANALYSIS!$U$53:$U$54</c:f>
              <c:numCache>
                <c:formatCode>General</c:formatCode>
                <c:ptCount val="2"/>
                <c:pt idx="0">
                  <c:v>1.7328060851165894E-2</c:v>
                </c:pt>
                <c:pt idx="1">
                  <c:v>0.11584965788733714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D-481C-AE4B-1DABD704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076080"/>
        <c:axId val="2062076912"/>
      </c:barChart>
      <c:catAx>
        <c:axId val="20620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6912"/>
        <c:crosses val="autoZero"/>
        <c:auto val="1"/>
        <c:lblAlgn val="ctr"/>
        <c:lblOffset val="1"/>
        <c:noMultiLvlLbl val="0"/>
      </c:catAx>
      <c:valAx>
        <c:axId val="2062076912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Performance Drop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7608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760286162759812E-2"/>
          <c:y val="1.7634890422414642E-2"/>
          <c:w val="0.9234550056649915"/>
          <c:h val="0.147194056347640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50000"/>
              </a:sysClr>
            </a:solidFill>
            <a:ln w="12700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FE-41E5-86F1-E6E5D5094469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FE-41E5-86F1-E6E5D5094469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FE-41E5-86F1-E6E5D509446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FE-41E5-86F1-E6E5D5094469}"/>
              </c:ext>
            </c:extLst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FE-41E5-86F1-E6E5D5094469}"/>
              </c:ext>
            </c:extLst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FE-41E5-86F1-E6E5D5094469}"/>
              </c:ext>
            </c:extLst>
          </c:dPt>
          <c:cat>
            <c:multiLvlStrRef>
              <c:f>speedup!$A$1:$B$6</c:f>
              <c:multiLvlStrCache>
                <c:ptCount val="6"/>
                <c:lvl>
                  <c:pt idx="2">
                    <c:v>12 KB</c:v>
                  </c:pt>
                  <c:pt idx="3">
                    <c:v>96 KB 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speedup!$C$1:$C$6</c:f>
              <c:numCache>
                <c:formatCode>General</c:formatCode>
                <c:ptCount val="6"/>
                <c:pt idx="0">
                  <c:v>0.27730984017047766</c:v>
                </c:pt>
                <c:pt idx="1">
                  <c:v>0.14019811593968501</c:v>
                </c:pt>
                <c:pt idx="2">
                  <c:v>0.22962295670586141</c:v>
                </c:pt>
                <c:pt idx="3">
                  <c:v>0.28269701996080987</c:v>
                </c:pt>
                <c:pt idx="4">
                  <c:v>0.24908036624860452</c:v>
                </c:pt>
                <c:pt idx="5">
                  <c:v>0.27397249040021943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EA5-BCEF-171FE3E0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2021070320"/>
        <c:axId val="2021074896"/>
      </c:barChart>
      <c:catAx>
        <c:axId val="20210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4896"/>
        <c:crosses val="autoZero"/>
        <c:auto val="1"/>
        <c:lblAlgn val="ctr"/>
        <c:lblOffset val="100"/>
        <c:noMultiLvlLbl val="0"/>
      </c:catAx>
      <c:valAx>
        <c:axId val="20210748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Average Speedup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multiLvlStrRef>
              <c:f>PKI!$B$1:$AG$2</c:f>
              <c:multiLvlStrCache>
                <c:ptCount val="32"/>
                <c:lvl>
                  <c:pt idx="0">
                    <c:v>l1i</c:v>
                  </c:pt>
                  <c:pt idx="1">
                    <c:v>l2</c:v>
                  </c:pt>
                  <c:pt idx="2">
                    <c:v>history</c:v>
                  </c:pt>
                  <c:pt idx="3">
                    <c:v>index</c:v>
                  </c:pt>
                  <c:pt idx="4">
                    <c:v>l1i</c:v>
                  </c:pt>
                  <c:pt idx="5">
                    <c:v>l2</c:v>
                  </c:pt>
                  <c:pt idx="6">
                    <c:v>table</c:v>
                  </c:pt>
                  <c:pt idx="7">
                    <c:v>l1i</c:v>
                  </c:pt>
                  <c:pt idx="8">
                    <c:v>l2</c:v>
                  </c:pt>
                  <c:pt idx="9">
                    <c:v>fnlfilter</c:v>
                  </c:pt>
                  <c:pt idx="10">
                    <c:v>ishadow</c:v>
                  </c:pt>
                  <c:pt idx="11">
                    <c:v>missahead</c:v>
                  </c:pt>
                  <c:pt idx="12">
                    <c:v>touched</c:v>
                  </c:pt>
                  <c:pt idx="13">
                    <c:v>worthpf</c:v>
                  </c:pt>
                  <c:pt idx="14">
                    <c:v>l1i</c:v>
                  </c:pt>
                  <c:pt idx="15">
                    <c:v>l2</c:v>
                  </c:pt>
                  <c:pt idx="16">
                    <c:v>fnlfilter</c:v>
                  </c:pt>
                  <c:pt idx="17">
                    <c:v>ishadow</c:v>
                  </c:pt>
                  <c:pt idx="18">
                    <c:v>missahead</c:v>
                  </c:pt>
                  <c:pt idx="19">
                    <c:v>touched</c:v>
                  </c:pt>
                  <c:pt idx="20">
                    <c:v>worthpf</c:v>
                  </c:pt>
                  <c:pt idx="21">
                    <c:v>l1i</c:v>
                  </c:pt>
                  <c:pt idx="22">
                    <c:v>l2</c:v>
                  </c:pt>
                  <c:pt idx="23">
                    <c:v>manat</c:v>
                  </c:pt>
                  <c:pt idx="24">
                    <c:v>hobpt</c:v>
                  </c:pt>
                  <c:pt idx="25">
                    <c:v>l1i</c:v>
                  </c:pt>
                  <c:pt idx="26">
                    <c:v>l2</c:v>
                  </c:pt>
                  <c:pt idx="27">
                    <c:v>manat</c:v>
                  </c:pt>
                  <c:pt idx="28">
                    <c:v>hobpt</c:v>
                  </c:pt>
                  <c:pt idx="29">
                    <c:v>manamult</c:v>
                  </c:pt>
                  <c:pt idx="30">
                    <c:v>l1i</c:v>
                  </c:pt>
                  <c:pt idx="31">
                    <c:v>l2</c:v>
                  </c:pt>
                </c:lvl>
                <c:lvl>
                  <c:pt idx="0">
                    <c:v>PIF</c:v>
                  </c:pt>
                  <c:pt idx="4">
                    <c:v>RDIP</c:v>
                  </c:pt>
                  <c:pt idx="7">
                    <c:v>FNL-MMA_12k</c:v>
                  </c:pt>
                  <c:pt idx="14">
                    <c:v>FNL-MMA_96k</c:v>
                  </c:pt>
                  <c:pt idx="21">
                    <c:v>MANA_16k</c:v>
                  </c:pt>
                  <c:pt idx="25">
                    <c:v>MANA_122k</c:v>
                  </c:pt>
                  <c:pt idx="30">
                    <c:v>Baseline</c:v>
                  </c:pt>
                </c:lvl>
              </c:multiLvlStrCache>
            </c:multiLvlStrRef>
          </c:cat>
          <c:val>
            <c:numRef>
              <c:f>PKI!$B$3:$AG$3</c:f>
              <c:numCache>
                <c:formatCode>General</c:formatCode>
                <c:ptCount val="32"/>
                <c:pt idx="0">
                  <c:v>325.61029600000001</c:v>
                </c:pt>
                <c:pt idx="1">
                  <c:v>108.37928119999999</c:v>
                </c:pt>
                <c:pt idx="2">
                  <c:v>132.9909452</c:v>
                </c:pt>
                <c:pt idx="3">
                  <c:v>52.113121599999985</c:v>
                </c:pt>
                <c:pt idx="4">
                  <c:v>237.49064320000002</c:v>
                </c:pt>
                <c:pt idx="5">
                  <c:v>107.3493072</c:v>
                </c:pt>
                <c:pt idx="6">
                  <c:v>144.69597200000001</c:v>
                </c:pt>
                <c:pt idx="7">
                  <c:v>270.09159640000001</c:v>
                </c:pt>
                <c:pt idx="8">
                  <c:v>125.23809079999998</c:v>
                </c:pt>
                <c:pt idx="9">
                  <c:v>494.2432108000001</c:v>
                </c:pt>
                <c:pt idx="10">
                  <c:v>834.75353759999973</c:v>
                </c:pt>
                <c:pt idx="11">
                  <c:v>83.158027199999978</c:v>
                </c:pt>
                <c:pt idx="12">
                  <c:v>312.0187032</c:v>
                </c:pt>
                <c:pt idx="13">
                  <c:v>485.3293084</c:v>
                </c:pt>
                <c:pt idx="14">
                  <c:v>269.28503039999998</c:v>
                </c:pt>
                <c:pt idx="15">
                  <c:v>115.55222200000001</c:v>
                </c:pt>
                <c:pt idx="16">
                  <c:v>443.12736919999998</c:v>
                </c:pt>
                <c:pt idx="17">
                  <c:v>833.08242320000022</c:v>
                </c:pt>
                <c:pt idx="18">
                  <c:v>137.27609000000001</c:v>
                </c:pt>
                <c:pt idx="19">
                  <c:v>1040.5362680000001</c:v>
                </c:pt>
                <c:pt idx="20">
                  <c:v>430.86107000000004</c:v>
                </c:pt>
                <c:pt idx="21">
                  <c:v>357.72788559999998</c:v>
                </c:pt>
                <c:pt idx="22">
                  <c:v>123.75217520000007</c:v>
                </c:pt>
                <c:pt idx="23">
                  <c:v>158.26189079999997</c:v>
                </c:pt>
                <c:pt idx="24">
                  <c:v>424.34257200000002</c:v>
                </c:pt>
                <c:pt idx="25">
                  <c:v>338.28127960000006</c:v>
                </c:pt>
                <c:pt idx="26">
                  <c:v>116.03526840000004</c:v>
                </c:pt>
                <c:pt idx="27">
                  <c:v>74.144531200000003</c:v>
                </c:pt>
                <c:pt idx="28">
                  <c:v>492.66711520000007</c:v>
                </c:pt>
                <c:pt idx="29">
                  <c:v>80.432688000000013</c:v>
                </c:pt>
                <c:pt idx="30">
                  <c:v>189.47552320000003</c:v>
                </c:pt>
                <c:pt idx="31">
                  <c:v>110.7533176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EA5-BCEF-171FE3E0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2021070320"/>
        <c:axId val="2021074896"/>
      </c:barChart>
      <c:catAx>
        <c:axId val="202107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4896"/>
        <c:crosses val="autoZero"/>
        <c:auto val="1"/>
        <c:lblAlgn val="ctr"/>
        <c:lblOffset val="100"/>
        <c:noMultiLvlLbl val="0"/>
      </c:catAx>
      <c:valAx>
        <c:axId val="2021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 Per Kilo Instruction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205161854768"/>
          <c:y val="0.13113444152814233"/>
          <c:w val="0.79732392825896758"/>
          <c:h val="0.7602358559346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stacked_energy!$G$1</c:f>
              <c:strCache>
                <c:ptCount val="1"/>
                <c:pt idx="0">
                  <c:v>storage dynamic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stacked_energy!$A$2:$B$7</c:f>
              <c:multiLvlStrCache>
                <c:ptCount val="6"/>
                <c:lvl>
                  <c:pt idx="2">
                    <c:v>12 KB</c:v>
                  </c:pt>
                  <c:pt idx="3">
                    <c:v>96 KB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stacked_energy!$G$2:$G$7</c:f>
              <c:numCache>
                <c:formatCode>General</c:formatCode>
                <c:ptCount val="6"/>
                <c:pt idx="0">
                  <c:v>17.456260548804959</c:v>
                </c:pt>
                <c:pt idx="1">
                  <c:v>23.558819377152002</c:v>
                </c:pt>
                <c:pt idx="2">
                  <c:v>30.151712493993362</c:v>
                </c:pt>
                <c:pt idx="3">
                  <c:v>61.365332560522532</c:v>
                </c:pt>
                <c:pt idx="4">
                  <c:v>7.2354101106740405</c:v>
                </c:pt>
                <c:pt idx="5">
                  <c:v>19.918354058005281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5-4DA7-AA5C-5B7E5B1FCE54}"/>
            </c:ext>
          </c:extLst>
        </c:ser>
        <c:ser>
          <c:idx val="1"/>
          <c:order val="1"/>
          <c:tx>
            <c:strRef>
              <c:f>stacked_energy!$H$1</c:f>
              <c:strCache>
                <c:ptCount val="1"/>
                <c:pt idx="0">
                  <c:v>storage static</c:v>
                </c:pt>
              </c:strCache>
            </c:strRef>
          </c:tx>
          <c:spPr>
            <a:pattFill prst="ltVert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 w="6350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stacked_energy!$A$2:$B$7</c:f>
              <c:multiLvlStrCache>
                <c:ptCount val="6"/>
                <c:lvl>
                  <c:pt idx="2">
                    <c:v>12 KB</c:v>
                  </c:pt>
                  <c:pt idx="3">
                    <c:v>96 KB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stacked_energy!$H$2:$H$7</c:f>
              <c:numCache>
                <c:formatCode>General</c:formatCode>
                <c:ptCount val="6"/>
                <c:pt idx="0">
                  <c:v>23.907289888758072</c:v>
                </c:pt>
                <c:pt idx="1">
                  <c:v>8.9923007682410461</c:v>
                </c:pt>
                <c:pt idx="2">
                  <c:v>1.7065142011865861</c:v>
                </c:pt>
                <c:pt idx="3">
                  <c:v>9.1299786474637887</c:v>
                </c:pt>
                <c:pt idx="4">
                  <c:v>2.0639106195460748</c:v>
                </c:pt>
                <c:pt idx="5">
                  <c:v>12.338815081103249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5-4DA7-AA5C-5B7E5B1FCE54}"/>
            </c:ext>
          </c:extLst>
        </c:ser>
        <c:ser>
          <c:idx val="2"/>
          <c:order val="2"/>
          <c:tx>
            <c:strRef>
              <c:f>stacked_energy!$I$1</c:f>
              <c:strCache>
                <c:ptCount val="1"/>
                <c:pt idx="0">
                  <c:v>L1-I overhead</c:v>
                </c:pt>
              </c:strCache>
            </c:strRef>
          </c:tx>
          <c:spPr>
            <a:noFill/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multiLvlStrRef>
              <c:f>stacked_energy!$A$2:$B$7</c:f>
              <c:multiLvlStrCache>
                <c:ptCount val="6"/>
                <c:lvl>
                  <c:pt idx="2">
                    <c:v>12 KB</c:v>
                  </c:pt>
                  <c:pt idx="3">
                    <c:v>96 KB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stacked_energy!$I$2:$I$7</c:f>
              <c:numCache>
                <c:formatCode>General</c:formatCode>
                <c:ptCount val="6"/>
                <c:pt idx="0">
                  <c:v>-84.918388322627962</c:v>
                </c:pt>
                <c:pt idx="1">
                  <c:v>-90.787485453959846</c:v>
                </c:pt>
                <c:pt idx="2">
                  <c:v>-83.014670964714767</c:v>
                </c:pt>
                <c:pt idx="3">
                  <c:v>-83.774680486335569</c:v>
                </c:pt>
                <c:pt idx="4">
                  <c:v>-82.988991988629309</c:v>
                </c:pt>
                <c:pt idx="5">
                  <c:v>-83.96177608057809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5-4DA7-AA5C-5B7E5B1FCE54}"/>
            </c:ext>
          </c:extLst>
        </c:ser>
        <c:ser>
          <c:idx val="3"/>
          <c:order val="3"/>
          <c:tx>
            <c:strRef>
              <c:f>stacked_energy!$J$1</c:f>
              <c:strCache>
                <c:ptCount val="1"/>
                <c:pt idx="0">
                  <c:v>L2 overhead</c:v>
                </c:pt>
              </c:strCache>
            </c:strRef>
          </c:tx>
          <c:spPr>
            <a:pattFill prst="wdDnDiag">
              <a:fgClr>
                <a:schemeClr val="bg2">
                  <a:lumMod val="1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stacked_energy!$A$2:$B$7</c:f>
              <c:multiLvlStrCache>
                <c:ptCount val="6"/>
                <c:lvl>
                  <c:pt idx="2">
                    <c:v>12 KB</c:v>
                  </c:pt>
                  <c:pt idx="3">
                    <c:v>96 KB</c:v>
                  </c:pt>
                  <c:pt idx="4">
                    <c:v>16 KB</c:v>
                  </c:pt>
                  <c:pt idx="5">
                    <c:v>122 KB</c:v>
                  </c:pt>
                </c:lvl>
                <c:lvl>
                  <c:pt idx="0">
                    <c:v>PIF</c:v>
                  </c:pt>
                  <c:pt idx="1">
                    <c:v>RDIP</c:v>
                  </c:pt>
                  <c:pt idx="2">
                    <c:v>FNL-MMA</c:v>
                  </c:pt>
                  <c:pt idx="4">
                    <c:v>MANA</c:v>
                  </c:pt>
                </c:lvl>
              </c:multiLvlStrCache>
            </c:multiLvlStrRef>
          </c:cat>
          <c:val>
            <c:numRef>
              <c:f>stacked_energy!$J$2:$J$7</c:f>
              <c:numCache>
                <c:formatCode>General</c:formatCode>
                <c:ptCount val="6"/>
                <c:pt idx="0">
                  <c:v>-2.0930848975409759</c:v>
                </c:pt>
                <c:pt idx="1">
                  <c:v>-2.2720983604125777</c:v>
                </c:pt>
                <c:pt idx="2">
                  <c:v>14.314669024198906</c:v>
                </c:pt>
                <c:pt idx="3">
                  <c:v>4.3996256788688228</c:v>
                </c:pt>
                <c:pt idx="4">
                  <c:v>12.572727689352575</c:v>
                </c:pt>
                <c:pt idx="5">
                  <c:v>5.099254372525472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5-4DA7-AA5C-5B7E5B1FC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53508400"/>
        <c:axId val="1953497584"/>
      </c:barChart>
      <c:catAx>
        <c:axId val="19535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97584"/>
        <c:crosses val="autoZero"/>
        <c:auto val="1"/>
        <c:lblAlgn val="ctr"/>
        <c:lblOffset val="100"/>
        <c:noMultiLvlLbl val="0"/>
      </c:catAx>
      <c:valAx>
        <c:axId val="195349758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Energy Overhead (nJ/Ki)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8400"/>
        <c:crosses val="autoZero"/>
        <c:crossBetween val="between"/>
        <c:majorUnit val="25"/>
        <c:min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276513954783891E-2"/>
          <c:y val="2.6190472098726394E-2"/>
          <c:w val="0.8749837272226787"/>
          <c:h val="8.4227114700175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805961</xdr:colOff>
      <xdr:row>58</xdr:row>
      <xdr:rowOff>102577</xdr:rowOff>
    </xdr:from>
    <xdr:to>
      <xdr:col>24</xdr:col>
      <xdr:colOff>439615</xdr:colOff>
      <xdr:row>73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34290</xdr:rowOff>
    </xdr:from>
    <xdr:to>
      <xdr:col>28</xdr:col>
      <xdr:colOff>259080</xdr:colOff>
      <xdr:row>19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828279</xdr:colOff>
      <xdr:row>11</xdr:row>
      <xdr:rowOff>167022</xdr:rowOff>
    </xdr:from>
    <xdr:to>
      <xdr:col>13</xdr:col>
      <xdr:colOff>204825</xdr:colOff>
      <xdr:row>27</xdr:row>
      <xdr:rowOff>28477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f-l1i_32k2w/Pif-l1i_32k2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DIP-l1i_32k2w/RDIP-l1i_32k2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NLMMA_12k-l1i_32k2w/FNLMMA_12k-l1i_32k2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NLMMA_96k-l1i_32k2w/FNLMMA_96k-l1i_32k2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16k-l1i_32k2w/Mana_16k-l1i_32k2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na_122k-l1i_32k2w/Mana_122k-l1i_32k2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oPref-l1i_32k8w/NoPref-l1i_32k8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325.61029600000001</v>
          </cell>
        </row>
        <row r="58">
          <cell r="B58">
            <v>52.729735398912901</v>
          </cell>
        </row>
        <row r="59">
          <cell r="B59">
            <v>3.3828003224833312</v>
          </cell>
        </row>
      </sheetData>
      <sheetData sheetId="8">
        <row r="54">
          <cell r="B54">
            <v>108.37928119999999</v>
          </cell>
        </row>
        <row r="58">
          <cell r="B58">
            <v>108.98370279248121</v>
          </cell>
        </row>
        <row r="59">
          <cell r="B59">
            <v>49.898586062663341</v>
          </cell>
        </row>
      </sheetData>
      <sheetData sheetId="9">
        <row r="53">
          <cell r="A53">
            <v>132.9909452</v>
          </cell>
          <cell r="B53">
            <v>52.113121599999985</v>
          </cell>
        </row>
        <row r="54">
          <cell r="D54">
            <v>17.456260548804959</v>
          </cell>
        </row>
        <row r="55">
          <cell r="D55">
            <v>23.907289888758072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237.49064320000002</v>
          </cell>
        </row>
        <row r="58">
          <cell r="B58">
            <v>46.453847922587414</v>
          </cell>
        </row>
        <row r="59">
          <cell r="B59">
            <v>3.7895906674769431</v>
          </cell>
        </row>
      </sheetData>
      <sheetData sheetId="8">
        <row r="54">
          <cell r="B54">
            <v>107.3493072</v>
          </cell>
        </row>
        <row r="58">
          <cell r="B58">
            <v>102.80425740809933</v>
          </cell>
        </row>
        <row r="59">
          <cell r="B59">
            <v>55.899017984173618</v>
          </cell>
        </row>
      </sheetData>
      <sheetData sheetId="9">
        <row r="53">
          <cell r="A53">
            <v>144.69597200000001</v>
          </cell>
        </row>
        <row r="55">
          <cell r="B55">
            <v>23.558819377152002</v>
          </cell>
        </row>
        <row r="56">
          <cell r="B56">
            <v>8.9923007682410461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270.09159640000001</v>
          </cell>
        </row>
        <row r="58">
          <cell r="B58">
            <v>54.502261968721022</v>
          </cell>
        </row>
        <row r="59">
          <cell r="B59">
            <v>3.5139911105884019</v>
          </cell>
        </row>
      </sheetData>
      <sheetData sheetId="8">
        <row r="54">
          <cell r="B54">
            <v>125.23809079999998</v>
          </cell>
        </row>
        <row r="58">
          <cell r="B58">
            <v>123.45630411671753</v>
          </cell>
        </row>
        <row r="59">
          <cell r="B59">
            <v>51.833738660166901</v>
          </cell>
        </row>
      </sheetData>
      <sheetData sheetId="9">
        <row r="53">
          <cell r="A53">
            <v>494.2432108000001</v>
          </cell>
          <cell r="B53">
            <v>834.75353759999973</v>
          </cell>
          <cell r="C53">
            <v>83.158027199999978</v>
          </cell>
          <cell r="D53">
            <v>312.0187032</v>
          </cell>
          <cell r="E53">
            <v>485.3293084</v>
          </cell>
        </row>
        <row r="54">
          <cell r="G54">
            <v>30.151712493993362</v>
          </cell>
        </row>
        <row r="55">
          <cell r="G55">
            <v>1.7065142011865861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269.28503039999998</v>
          </cell>
        </row>
        <row r="58">
          <cell r="B58">
            <v>53.887650607054155</v>
          </cell>
        </row>
        <row r="59">
          <cell r="B59">
            <v>3.3685929506344685</v>
          </cell>
        </row>
      </sheetData>
      <sheetData sheetId="8">
        <row r="54">
          <cell r="B54">
            <v>115.55222200000001</v>
          </cell>
        </row>
        <row r="58">
          <cell r="B58">
            <v>115.6859816848844</v>
          </cell>
        </row>
        <row r="59">
          <cell r="B59">
            <v>49.689017746669954</v>
          </cell>
        </row>
      </sheetData>
      <sheetData sheetId="9">
        <row r="53">
          <cell r="A53">
            <v>443.12736919999998</v>
          </cell>
          <cell r="B53">
            <v>833.08242320000022</v>
          </cell>
          <cell r="C53">
            <v>137.27609000000001</v>
          </cell>
          <cell r="D53">
            <v>1040.5362680000001</v>
          </cell>
          <cell r="E53">
            <v>430.86107000000004</v>
          </cell>
        </row>
        <row r="54">
          <cell r="G54">
            <v>61.365332560522532</v>
          </cell>
        </row>
        <row r="55">
          <cell r="G55">
            <v>9.1299786474637887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357.72788559999998</v>
          </cell>
        </row>
        <row r="58">
          <cell r="B58">
            <v>54.582679747861746</v>
          </cell>
        </row>
        <row r="59">
          <cell r="B59">
            <v>3.4592523075331396</v>
          </cell>
        </row>
      </sheetData>
      <sheetData sheetId="8">
        <row r="54">
          <cell r="B54">
            <v>123.75217520000007</v>
          </cell>
        </row>
        <row r="58">
          <cell r="B58">
            <v>122.52179704190317</v>
          </cell>
        </row>
        <row r="59">
          <cell r="B59">
            <v>51.026304400134933</v>
          </cell>
        </row>
      </sheetData>
      <sheetData sheetId="9">
        <row r="53">
          <cell r="A53">
            <v>158.26189079999997</v>
          </cell>
          <cell r="B53">
            <v>424.34257200000002</v>
          </cell>
        </row>
        <row r="54">
          <cell r="D54">
            <v>7.2354101106740405</v>
          </cell>
        </row>
        <row r="55">
          <cell r="D55">
            <v>2.0639106195460748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linkedrecords"/>
      <sheetName val="l1i_analysis"/>
      <sheetName val="l2_analysis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54">
            <v>338.28127960000006</v>
          </cell>
        </row>
        <row r="58">
          <cell r="B58">
            <v>53.677485920663365</v>
          </cell>
        </row>
        <row r="59">
          <cell r="B59">
            <v>3.3916620427827411</v>
          </cell>
        </row>
      </sheetData>
      <sheetData sheetId="8">
        <row r="54">
          <cell r="B54">
            <v>116.03526840000004</v>
          </cell>
        </row>
        <row r="58">
          <cell r="B58">
            <v>116.04532571192998</v>
          </cell>
        </row>
        <row r="59">
          <cell r="B59">
            <v>50.029302413281023</v>
          </cell>
        </row>
      </sheetData>
      <sheetData sheetId="9">
        <row r="53">
          <cell r="A53">
            <v>74.144531200000003</v>
          </cell>
          <cell r="B53">
            <v>492.66711520000007</v>
          </cell>
          <cell r="C53">
            <v>80.432688000000013</v>
          </cell>
        </row>
        <row r="54">
          <cell r="E54">
            <v>19.918354058005281</v>
          </cell>
        </row>
        <row r="55">
          <cell r="E55">
            <v>12.338815081103249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linkedrecords"/>
      <sheetName val="l1i_analysis"/>
      <sheetName val="l2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54">
          <cell r="B54">
            <v>189.47552320000003</v>
          </cell>
        </row>
        <row r="58">
          <cell r="B58">
            <v>136.45995075653201</v>
          </cell>
        </row>
        <row r="59">
          <cell r="B59">
            <v>4.5709732874921887</v>
          </cell>
        </row>
      </sheetData>
      <sheetData sheetId="7">
        <row r="54">
          <cell r="B54">
            <v>110.7533176</v>
          </cell>
        </row>
        <row r="58">
          <cell r="B58">
            <v>97.239418764252193</v>
          </cell>
        </row>
        <row r="59">
          <cell r="B59">
            <v>63.735954988433335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C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7.7109375" style="10" bestFit="1" customWidth="1"/>
    <col min="2" max="2" width="17.7109375" bestFit="1" customWidth="1"/>
    <col min="3" max="3" width="19.5703125" style="2" bestFit="1" customWidth="1"/>
    <col min="4" max="4" width="19.5703125" bestFit="1" customWidth="1"/>
    <col min="5" max="5" width="15.7109375" style="3" bestFit="1" customWidth="1"/>
    <col min="6" max="6" width="20.28515625" style="4" bestFit="1" customWidth="1"/>
    <col min="7" max="7" width="14" style="5" bestFit="1" customWidth="1"/>
    <col min="8" max="8" width="15.28515625" style="2" bestFit="1" customWidth="1"/>
    <col min="9" max="9" width="14.5703125" style="3" bestFit="1" customWidth="1"/>
    <col min="10" max="10" width="17.7109375" style="4" bestFit="1" customWidth="1"/>
    <col min="11" max="11" width="12.7109375" style="5" bestFit="1" customWidth="1"/>
  </cols>
  <sheetData>
    <row r="1" spans="1:11" x14ac:dyDescent="0.25">
      <c r="A1" s="10" t="s">
        <v>3</v>
      </c>
      <c r="B1" t="s">
        <v>2</v>
      </c>
      <c r="C1" s="2" t="s">
        <v>0</v>
      </c>
      <c r="D1" t="s">
        <v>1</v>
      </c>
      <c r="E1" s="3" t="s">
        <v>4</v>
      </c>
      <c r="F1" s="4" t="s">
        <v>5</v>
      </c>
      <c r="G1" s="5" t="s">
        <v>6</v>
      </c>
      <c r="H1" s="2" t="s">
        <v>7</v>
      </c>
      <c r="I1" s="3" t="s">
        <v>9</v>
      </c>
      <c r="J1" s="4" t="s">
        <v>8</v>
      </c>
      <c r="K1" s="5" t="s">
        <v>10</v>
      </c>
    </row>
    <row r="2" spans="1:11" x14ac:dyDescent="0.25">
      <c r="A2" s="10">
        <v>268486</v>
      </c>
      <c r="B2">
        <v>665038</v>
      </c>
      <c r="C2" s="2">
        <v>889510</v>
      </c>
      <c r="D2">
        <v>298115</v>
      </c>
      <c r="E2" s="3">
        <v>920662</v>
      </c>
      <c r="F2" s="4">
        <v>1059034</v>
      </c>
      <c r="G2" s="5">
        <v>1140342</v>
      </c>
      <c r="H2" s="2">
        <f>C2/A2</f>
        <v>3.3130591539223646</v>
      </c>
      <c r="I2" s="3">
        <f>E2/A2</f>
        <v>3.4290875501888367</v>
      </c>
      <c r="J2" s="4">
        <f>F2/A2</f>
        <v>3.9444663781351728</v>
      </c>
      <c r="K2" s="5">
        <f>G2/A2</f>
        <v>4.2473052598645742</v>
      </c>
    </row>
    <row r="3" spans="1:11" x14ac:dyDescent="0.25">
      <c r="A3" s="10">
        <v>466965</v>
      </c>
      <c r="B3">
        <v>1476067</v>
      </c>
      <c r="C3" s="2">
        <v>2256489</v>
      </c>
      <c r="D3">
        <v>646397</v>
      </c>
      <c r="E3" s="3">
        <v>1719762</v>
      </c>
      <c r="F3" s="4">
        <v>2550535</v>
      </c>
      <c r="G3" s="5">
        <v>3249517</v>
      </c>
      <c r="H3" s="2">
        <f t="shared" ref="H3:H51" si="0">C3/A3</f>
        <v>4.8322443866242653</v>
      </c>
      <c r="I3" s="3">
        <f t="shared" ref="I3:I51" si="1">E3/A3</f>
        <v>3.6828498923902218</v>
      </c>
      <c r="J3" s="4">
        <f t="shared" ref="J3:J51" si="2">F3/A3</f>
        <v>5.4619404023856175</v>
      </c>
      <c r="K3" s="5">
        <f t="shared" ref="K3:K51" si="3">G3/A3</f>
        <v>6.9588020515456188</v>
      </c>
    </row>
    <row r="4" spans="1:11" x14ac:dyDescent="0.25">
      <c r="A4" s="10">
        <v>406641</v>
      </c>
      <c r="B4">
        <v>1142640</v>
      </c>
      <c r="C4" s="2">
        <v>1862437</v>
      </c>
      <c r="D4">
        <v>618388</v>
      </c>
      <c r="E4" s="3">
        <v>1365164</v>
      </c>
      <c r="F4" s="4">
        <v>1842892</v>
      </c>
      <c r="G4" s="5">
        <v>2689232</v>
      </c>
      <c r="H4" s="2">
        <f t="shared" si="0"/>
        <v>4.580052183621425</v>
      </c>
      <c r="I4" s="3">
        <f t="shared" si="1"/>
        <v>3.3571725428572132</v>
      </c>
      <c r="J4" s="4">
        <f t="shared" si="2"/>
        <v>4.5319876746319236</v>
      </c>
      <c r="K4" s="5">
        <f t="shared" si="3"/>
        <v>6.6132829694988944</v>
      </c>
    </row>
    <row r="5" spans="1:11" x14ac:dyDescent="0.25">
      <c r="A5" s="10">
        <v>499913</v>
      </c>
      <c r="B5">
        <v>914362</v>
      </c>
      <c r="C5" s="2">
        <v>1477511</v>
      </c>
      <c r="D5">
        <v>699316</v>
      </c>
      <c r="E5" s="3">
        <v>1095431</v>
      </c>
      <c r="F5" s="4">
        <v>1600244</v>
      </c>
      <c r="G5" s="5">
        <v>2200951</v>
      </c>
      <c r="H5" s="2">
        <f t="shared" si="0"/>
        <v>2.9555362633098161</v>
      </c>
      <c r="I5" s="3">
        <f t="shared" si="1"/>
        <v>2.1912432763300815</v>
      </c>
      <c r="J5" s="4">
        <f t="shared" si="2"/>
        <v>3.2010449818268381</v>
      </c>
      <c r="K5" s="5">
        <f t="shared" si="3"/>
        <v>4.4026680642431781</v>
      </c>
    </row>
    <row r="6" spans="1:11" x14ac:dyDescent="0.25">
      <c r="A6" s="10">
        <v>595433</v>
      </c>
      <c r="B6">
        <v>1722516</v>
      </c>
      <c r="C6" s="2">
        <v>2663830</v>
      </c>
      <c r="D6">
        <v>843517</v>
      </c>
      <c r="E6" s="3">
        <v>2033559</v>
      </c>
      <c r="F6" s="4">
        <v>2772268</v>
      </c>
      <c r="G6" s="5">
        <v>3783932</v>
      </c>
      <c r="H6" s="2">
        <f t="shared" si="0"/>
        <v>4.4737695089120022</v>
      </c>
      <c r="I6" s="3">
        <f t="shared" si="1"/>
        <v>3.415260826994809</v>
      </c>
      <c r="J6" s="4">
        <f t="shared" si="2"/>
        <v>4.6558857167808974</v>
      </c>
      <c r="K6" s="5">
        <f t="shared" si="3"/>
        <v>6.3549249033896338</v>
      </c>
    </row>
    <row r="7" spans="1:11" x14ac:dyDescent="0.25">
      <c r="A7" s="10">
        <v>686837</v>
      </c>
      <c r="B7">
        <v>1182727</v>
      </c>
      <c r="C7" s="2">
        <v>1444456</v>
      </c>
      <c r="D7">
        <v>708465</v>
      </c>
      <c r="E7" s="3">
        <v>1585938</v>
      </c>
      <c r="F7" s="4">
        <v>1643555</v>
      </c>
      <c r="G7" s="5">
        <v>1652094</v>
      </c>
      <c r="H7" s="2">
        <f t="shared" si="0"/>
        <v>2.1030550188763857</v>
      </c>
      <c r="I7" s="3">
        <f t="shared" si="1"/>
        <v>2.3090456687685723</v>
      </c>
      <c r="J7" s="4">
        <f t="shared" si="2"/>
        <v>2.3929331122231332</v>
      </c>
      <c r="K7" s="5">
        <f t="shared" si="3"/>
        <v>2.4053654651685918</v>
      </c>
    </row>
    <row r="8" spans="1:11" x14ac:dyDescent="0.25">
      <c r="A8" s="10">
        <v>803283</v>
      </c>
      <c r="B8">
        <v>1061834</v>
      </c>
      <c r="C8" s="2">
        <v>1419519</v>
      </c>
      <c r="D8">
        <v>965511</v>
      </c>
      <c r="E8" s="3">
        <v>1305687</v>
      </c>
      <c r="F8" s="4">
        <v>1449320</v>
      </c>
      <c r="G8" s="5">
        <v>1508220</v>
      </c>
      <c r="H8" s="2">
        <f t="shared" si="0"/>
        <v>1.7671468212323678</v>
      </c>
      <c r="I8" s="3">
        <f t="shared" si="1"/>
        <v>1.6254383573410616</v>
      </c>
      <c r="J8" s="4">
        <f t="shared" si="2"/>
        <v>1.8042458261907697</v>
      </c>
      <c r="K8" s="5">
        <f t="shared" si="3"/>
        <v>1.8775699224308244</v>
      </c>
    </row>
    <row r="9" spans="1:11" x14ac:dyDescent="0.25">
      <c r="A9" s="10">
        <v>672588</v>
      </c>
      <c r="B9">
        <v>1099751</v>
      </c>
      <c r="C9" s="2">
        <v>1793597</v>
      </c>
      <c r="D9">
        <v>927731</v>
      </c>
      <c r="E9" s="3">
        <v>1296914</v>
      </c>
      <c r="F9" s="4">
        <v>1620993</v>
      </c>
      <c r="G9" s="5">
        <v>1828427</v>
      </c>
      <c r="H9" s="2">
        <f t="shared" si="0"/>
        <v>2.6667097837011662</v>
      </c>
      <c r="I9" s="3">
        <f t="shared" si="1"/>
        <v>1.928244333826949</v>
      </c>
      <c r="J9" s="4">
        <f t="shared" si="2"/>
        <v>2.4100831415368695</v>
      </c>
      <c r="K9" s="5">
        <f t="shared" si="3"/>
        <v>2.7184948289294488</v>
      </c>
    </row>
    <row r="10" spans="1:11" x14ac:dyDescent="0.25">
      <c r="A10" s="10">
        <v>501911</v>
      </c>
      <c r="B10">
        <v>1140863</v>
      </c>
      <c r="C10" s="2">
        <v>1755698</v>
      </c>
      <c r="D10">
        <v>633866</v>
      </c>
      <c r="E10" s="3">
        <v>1377620</v>
      </c>
      <c r="F10" s="4">
        <v>1820735</v>
      </c>
      <c r="G10" s="5">
        <v>2521224</v>
      </c>
      <c r="H10" s="2">
        <f t="shared" si="0"/>
        <v>3.4980265425543573</v>
      </c>
      <c r="I10" s="3">
        <f t="shared" si="1"/>
        <v>2.744749567154336</v>
      </c>
      <c r="J10" s="4">
        <f t="shared" si="2"/>
        <v>3.6276052925717908</v>
      </c>
      <c r="K10" s="5">
        <f t="shared" si="3"/>
        <v>5.0232491417801164</v>
      </c>
    </row>
    <row r="11" spans="1:11" x14ac:dyDescent="0.25">
      <c r="A11" s="10">
        <v>819601</v>
      </c>
      <c r="B11">
        <v>3200985</v>
      </c>
      <c r="C11" s="2">
        <v>4522488</v>
      </c>
      <c r="D11">
        <v>998496</v>
      </c>
      <c r="E11" s="3">
        <v>3754745</v>
      </c>
      <c r="F11" s="4">
        <v>4278727</v>
      </c>
      <c r="G11" s="5">
        <v>3851954</v>
      </c>
      <c r="H11" s="2">
        <f t="shared" si="0"/>
        <v>5.5179142045946747</v>
      </c>
      <c r="I11" s="3">
        <f t="shared" si="1"/>
        <v>4.5811864553605961</v>
      </c>
      <c r="J11" s="4">
        <f t="shared" si="2"/>
        <v>5.2204999749878294</v>
      </c>
      <c r="K11" s="5">
        <f t="shared" si="3"/>
        <v>4.6997917279261499</v>
      </c>
    </row>
    <row r="12" spans="1:11" x14ac:dyDescent="0.25">
      <c r="A12" s="10">
        <v>850928</v>
      </c>
      <c r="B12">
        <v>1273900</v>
      </c>
      <c r="C12" s="2">
        <v>2155585</v>
      </c>
      <c r="D12">
        <v>1239655</v>
      </c>
      <c r="E12" s="3">
        <v>1541938</v>
      </c>
      <c r="F12" s="4">
        <v>2275341</v>
      </c>
      <c r="G12" s="5">
        <v>2651428</v>
      </c>
      <c r="H12" s="2">
        <f t="shared" si="0"/>
        <v>2.5332166763815507</v>
      </c>
      <c r="I12" s="3">
        <f t="shared" si="1"/>
        <v>1.8120663557903842</v>
      </c>
      <c r="J12" s="4">
        <f t="shared" si="2"/>
        <v>2.6739524378090742</v>
      </c>
      <c r="K12" s="5">
        <f t="shared" si="3"/>
        <v>3.1159252016621855</v>
      </c>
    </row>
    <row r="13" spans="1:11" x14ac:dyDescent="0.25">
      <c r="A13" s="10">
        <v>1023044</v>
      </c>
      <c r="B13">
        <v>1631425</v>
      </c>
      <c r="C13" s="2">
        <v>2448255</v>
      </c>
      <c r="D13">
        <v>1491041</v>
      </c>
      <c r="E13" s="3">
        <v>1716349</v>
      </c>
      <c r="F13" s="4">
        <v>2773654</v>
      </c>
      <c r="G13" s="5">
        <v>2606128</v>
      </c>
      <c r="H13" s="2">
        <f t="shared" si="0"/>
        <v>2.3931082143094531</v>
      </c>
      <c r="I13" s="3">
        <f t="shared" si="1"/>
        <v>1.6776883496702</v>
      </c>
      <c r="J13" s="4">
        <f t="shared" si="2"/>
        <v>2.7111776228588407</v>
      </c>
      <c r="K13" s="5">
        <f t="shared" si="3"/>
        <v>2.5474251351848016</v>
      </c>
    </row>
    <row r="14" spans="1:11" x14ac:dyDescent="0.25">
      <c r="A14" s="10">
        <v>1022076</v>
      </c>
      <c r="B14">
        <v>1491903</v>
      </c>
      <c r="C14" s="2">
        <v>2239760</v>
      </c>
      <c r="D14">
        <v>1469864</v>
      </c>
      <c r="E14" s="3">
        <v>1726655</v>
      </c>
      <c r="F14" s="4">
        <v>2561345</v>
      </c>
      <c r="G14" s="5">
        <v>2411905</v>
      </c>
      <c r="H14" s="2">
        <f t="shared" si="0"/>
        <v>2.1913830282679565</v>
      </c>
      <c r="I14" s="3">
        <f t="shared" si="1"/>
        <v>1.689360673765943</v>
      </c>
      <c r="J14" s="4">
        <f t="shared" si="2"/>
        <v>2.5060220570681633</v>
      </c>
      <c r="K14" s="5">
        <f t="shared" si="3"/>
        <v>2.3598098380159596</v>
      </c>
    </row>
    <row r="15" spans="1:11" x14ac:dyDescent="0.25">
      <c r="A15" s="10">
        <v>1135905</v>
      </c>
      <c r="B15">
        <v>1983761</v>
      </c>
      <c r="C15" s="2">
        <v>2894945</v>
      </c>
      <c r="D15">
        <v>1627985</v>
      </c>
      <c r="E15" s="3">
        <v>2163632</v>
      </c>
      <c r="F15" s="4">
        <v>3144949</v>
      </c>
      <c r="G15" s="5">
        <v>2769910</v>
      </c>
      <c r="H15" s="2">
        <f t="shared" si="0"/>
        <v>2.5485802069715335</v>
      </c>
      <c r="I15" s="3">
        <f t="shared" si="1"/>
        <v>1.9047649231229724</v>
      </c>
      <c r="J15" s="4">
        <f t="shared" si="2"/>
        <v>2.7686725562437</v>
      </c>
      <c r="K15" s="5">
        <f t="shared" si="3"/>
        <v>2.4385049806101744</v>
      </c>
    </row>
    <row r="16" spans="1:11" x14ac:dyDescent="0.25">
      <c r="A16" s="10">
        <v>1178749</v>
      </c>
      <c r="B16">
        <v>1853847</v>
      </c>
      <c r="C16" s="2">
        <v>2867466</v>
      </c>
      <c r="D16">
        <v>1690489</v>
      </c>
      <c r="E16" s="3">
        <v>2130230</v>
      </c>
      <c r="F16" s="4">
        <v>3153268</v>
      </c>
      <c r="G16" s="5">
        <v>2858746</v>
      </c>
      <c r="H16" s="2">
        <f t="shared" si="0"/>
        <v>2.4326349375481975</v>
      </c>
      <c r="I16" s="3">
        <f t="shared" si="1"/>
        <v>1.8071955946516181</v>
      </c>
      <c r="J16" s="4">
        <f t="shared" si="2"/>
        <v>2.6750970732530845</v>
      </c>
      <c r="K16" s="5">
        <f t="shared" si="3"/>
        <v>2.425237264252186</v>
      </c>
    </row>
    <row r="17" spans="1:11" x14ac:dyDescent="0.25">
      <c r="A17" s="10">
        <v>1298544</v>
      </c>
      <c r="B17">
        <v>1899628</v>
      </c>
      <c r="C17" s="2">
        <v>3080486</v>
      </c>
      <c r="D17">
        <v>1864735</v>
      </c>
      <c r="E17" s="3">
        <v>2247042</v>
      </c>
      <c r="F17" s="4">
        <v>3331473</v>
      </c>
      <c r="G17" s="5">
        <v>2863128</v>
      </c>
      <c r="H17" s="2">
        <f t="shared" si="0"/>
        <v>2.3722615483187321</v>
      </c>
      <c r="I17" s="3">
        <f t="shared" si="1"/>
        <v>1.7304319299153514</v>
      </c>
      <c r="J17" s="4">
        <f t="shared" si="2"/>
        <v>2.5655449488041993</v>
      </c>
      <c r="K17" s="5">
        <f t="shared" si="3"/>
        <v>2.2048756145344326</v>
      </c>
    </row>
    <row r="18" spans="1:11" x14ac:dyDescent="0.25">
      <c r="A18" s="10">
        <v>1355380</v>
      </c>
      <c r="B18">
        <v>1913937</v>
      </c>
      <c r="C18" s="2">
        <v>3217136</v>
      </c>
      <c r="D18">
        <v>1962093</v>
      </c>
      <c r="E18" s="3">
        <v>2246847</v>
      </c>
      <c r="F18" s="4">
        <v>3421448</v>
      </c>
      <c r="G18" s="5">
        <v>2981749</v>
      </c>
      <c r="H18" s="2">
        <f t="shared" si="0"/>
        <v>2.3736044504124303</v>
      </c>
      <c r="I18" s="3">
        <f t="shared" si="1"/>
        <v>1.6577247709129543</v>
      </c>
      <c r="J18" s="4">
        <f t="shared" si="2"/>
        <v>2.5243459398840176</v>
      </c>
      <c r="K18" s="5">
        <f t="shared" si="3"/>
        <v>2.1999358113591758</v>
      </c>
    </row>
    <row r="19" spans="1:11" x14ac:dyDescent="0.25">
      <c r="A19" s="10">
        <v>1510549</v>
      </c>
      <c r="B19">
        <v>3614677</v>
      </c>
      <c r="C19" s="2">
        <v>4689425</v>
      </c>
      <c r="D19">
        <v>1661703</v>
      </c>
      <c r="E19" s="3">
        <v>4028750</v>
      </c>
      <c r="F19" s="4">
        <v>4755311</v>
      </c>
      <c r="G19" s="5">
        <v>4474729</v>
      </c>
      <c r="H19" s="2">
        <f t="shared" si="0"/>
        <v>3.1044507659135849</v>
      </c>
      <c r="I19" s="3">
        <f t="shared" si="1"/>
        <v>2.6670766721238439</v>
      </c>
      <c r="J19" s="4">
        <f t="shared" si="2"/>
        <v>3.1480680203025524</v>
      </c>
      <c r="K19" s="5">
        <f t="shared" si="3"/>
        <v>2.962319659938208</v>
      </c>
    </row>
    <row r="20" spans="1:11" x14ac:dyDescent="0.25">
      <c r="A20" s="10">
        <v>1620271</v>
      </c>
      <c r="B20">
        <v>3796734</v>
      </c>
      <c r="C20" s="2">
        <v>4874973</v>
      </c>
      <c r="D20">
        <v>1669741</v>
      </c>
      <c r="E20" s="3">
        <v>4235750</v>
      </c>
      <c r="F20" s="4">
        <v>4987030</v>
      </c>
      <c r="G20" s="5">
        <v>4643290</v>
      </c>
      <c r="H20" s="2">
        <f t="shared" si="0"/>
        <v>3.0087392787996574</v>
      </c>
      <c r="I20" s="3">
        <f t="shared" si="1"/>
        <v>2.6142231762464427</v>
      </c>
      <c r="J20" s="4">
        <f t="shared" si="2"/>
        <v>3.0778986971932474</v>
      </c>
      <c r="K20" s="5">
        <f t="shared" si="3"/>
        <v>2.8657490012473223</v>
      </c>
    </row>
    <row r="21" spans="1:11" x14ac:dyDescent="0.25">
      <c r="A21" s="10">
        <v>2075882</v>
      </c>
      <c r="B21">
        <v>2403382</v>
      </c>
      <c r="C21" s="2">
        <v>3771601</v>
      </c>
      <c r="D21">
        <v>2856295</v>
      </c>
      <c r="E21" s="3">
        <v>2447403</v>
      </c>
      <c r="F21" s="4">
        <v>4016963</v>
      </c>
      <c r="G21" s="5">
        <v>3025739</v>
      </c>
      <c r="H21" s="2">
        <f t="shared" si="0"/>
        <v>1.8168667583224865</v>
      </c>
      <c r="I21" s="3">
        <f t="shared" si="1"/>
        <v>1.1789701919473266</v>
      </c>
      <c r="J21" s="4">
        <f t="shared" si="2"/>
        <v>1.935063264674967</v>
      </c>
      <c r="K21" s="5">
        <f t="shared" si="3"/>
        <v>1.4575679157100452</v>
      </c>
    </row>
    <row r="22" spans="1:11" x14ac:dyDescent="0.25">
      <c r="A22" s="10">
        <v>2165536</v>
      </c>
      <c r="B22">
        <v>2806031</v>
      </c>
      <c r="C22" s="2">
        <v>3403417</v>
      </c>
      <c r="D22">
        <v>2279354</v>
      </c>
      <c r="E22" s="3">
        <v>3064091</v>
      </c>
      <c r="F22" s="4">
        <v>4073755</v>
      </c>
      <c r="G22" s="5">
        <v>3122541</v>
      </c>
      <c r="H22" s="2">
        <f t="shared" si="0"/>
        <v>1.5716279941778848</v>
      </c>
      <c r="I22" s="3">
        <f t="shared" si="1"/>
        <v>1.4149342241366571</v>
      </c>
      <c r="J22" s="4">
        <f t="shared" si="2"/>
        <v>1.8811763000014776</v>
      </c>
      <c r="K22" s="5">
        <f t="shared" si="3"/>
        <v>1.4419252323674139</v>
      </c>
    </row>
    <row r="23" spans="1:11" x14ac:dyDescent="0.25">
      <c r="A23" s="10">
        <v>2397154</v>
      </c>
      <c r="B23">
        <v>3100612</v>
      </c>
      <c r="C23" s="2">
        <v>3702963</v>
      </c>
      <c r="D23">
        <v>2441812</v>
      </c>
      <c r="E23" s="3">
        <v>3380923</v>
      </c>
      <c r="F23" s="4">
        <v>4532858</v>
      </c>
      <c r="G23" s="5">
        <v>3450510</v>
      </c>
      <c r="H23" s="2">
        <f t="shared" si="0"/>
        <v>1.5447330459369737</v>
      </c>
      <c r="I23" s="3">
        <f t="shared" si="1"/>
        <v>1.4103904046214804</v>
      </c>
      <c r="J23" s="4">
        <f t="shared" si="2"/>
        <v>1.8909331649113907</v>
      </c>
      <c r="K23" s="5">
        <f t="shared" si="3"/>
        <v>1.4394194115188261</v>
      </c>
    </row>
    <row r="24" spans="1:11" x14ac:dyDescent="0.25">
      <c r="A24" s="10">
        <v>2147840</v>
      </c>
      <c r="B24">
        <v>2720409</v>
      </c>
      <c r="C24" s="2">
        <v>3268898</v>
      </c>
      <c r="D24">
        <v>2188139</v>
      </c>
      <c r="E24" s="3">
        <v>3012988</v>
      </c>
      <c r="F24" s="4">
        <v>4082661</v>
      </c>
      <c r="G24" s="5">
        <v>3113652</v>
      </c>
      <c r="H24" s="2">
        <f t="shared" si="0"/>
        <v>1.5219466999404052</v>
      </c>
      <c r="I24" s="3">
        <f t="shared" si="1"/>
        <v>1.4027990911799761</v>
      </c>
      <c r="J24" s="4">
        <f t="shared" si="2"/>
        <v>1.9008217558104887</v>
      </c>
      <c r="K24" s="5">
        <f t="shared" si="3"/>
        <v>1.4496666418355184</v>
      </c>
    </row>
    <row r="25" spans="1:11" x14ac:dyDescent="0.25">
      <c r="A25" s="10">
        <v>2400942</v>
      </c>
      <c r="B25">
        <v>3084750</v>
      </c>
      <c r="C25" s="2">
        <v>3648463</v>
      </c>
      <c r="D25">
        <v>2444018</v>
      </c>
      <c r="E25" s="3">
        <v>3393471</v>
      </c>
      <c r="F25" s="4">
        <v>4409907</v>
      </c>
      <c r="G25" s="5">
        <v>3396865</v>
      </c>
      <c r="H25" s="2">
        <f t="shared" si="0"/>
        <v>1.5195964750502096</v>
      </c>
      <c r="I25" s="3">
        <f t="shared" si="1"/>
        <v>1.4133914938386682</v>
      </c>
      <c r="J25" s="4">
        <f t="shared" si="2"/>
        <v>1.8367403294207023</v>
      </c>
      <c r="K25" s="5">
        <f t="shared" si="3"/>
        <v>1.414805105662694</v>
      </c>
    </row>
    <row r="26" spans="1:11" x14ac:dyDescent="0.25">
      <c r="A26" s="10">
        <v>2441052</v>
      </c>
      <c r="B26">
        <v>3164011</v>
      </c>
      <c r="C26" s="2">
        <v>3747380</v>
      </c>
      <c r="D26">
        <v>2487082</v>
      </c>
      <c r="E26" s="3">
        <v>3434811</v>
      </c>
      <c r="F26" s="4">
        <v>4677154</v>
      </c>
      <c r="G26" s="5">
        <v>3432431</v>
      </c>
      <c r="H26" s="2">
        <f t="shared" si="0"/>
        <v>1.5351495994349977</v>
      </c>
      <c r="I26" s="3">
        <f t="shared" si="1"/>
        <v>1.4071027573357717</v>
      </c>
      <c r="J26" s="4">
        <f t="shared" si="2"/>
        <v>1.9160402973799822</v>
      </c>
      <c r="K26" s="5">
        <f t="shared" si="3"/>
        <v>1.4061277678640194</v>
      </c>
    </row>
    <row r="27" spans="1:11" x14ac:dyDescent="0.25">
      <c r="A27" s="10">
        <v>2448682</v>
      </c>
      <c r="B27">
        <v>3180603</v>
      </c>
      <c r="C27" s="2">
        <v>3798654</v>
      </c>
      <c r="D27">
        <v>2495851</v>
      </c>
      <c r="E27" s="3">
        <v>3494666</v>
      </c>
      <c r="F27" s="4">
        <v>4692249</v>
      </c>
      <c r="G27" s="5">
        <v>3593865</v>
      </c>
      <c r="H27" s="2">
        <f t="shared" si="0"/>
        <v>1.5513055594805696</v>
      </c>
      <c r="I27" s="3">
        <f t="shared" si="1"/>
        <v>1.4271620406406385</v>
      </c>
      <c r="J27" s="4">
        <f t="shared" si="2"/>
        <v>1.9162345294325682</v>
      </c>
      <c r="K27" s="5">
        <f t="shared" si="3"/>
        <v>1.467673221757664</v>
      </c>
    </row>
    <row r="28" spans="1:11" x14ac:dyDescent="0.25">
      <c r="A28" s="10">
        <v>2397938</v>
      </c>
      <c r="B28">
        <v>2778535</v>
      </c>
      <c r="C28" s="2">
        <v>4359343</v>
      </c>
      <c r="D28">
        <v>3337563</v>
      </c>
      <c r="E28" s="3">
        <v>2833692</v>
      </c>
      <c r="F28" s="4">
        <v>4639423</v>
      </c>
      <c r="G28" s="5">
        <v>3781629</v>
      </c>
      <c r="H28" s="2">
        <f t="shared" si="0"/>
        <v>1.8179548428691652</v>
      </c>
      <c r="I28" s="3">
        <f t="shared" si="1"/>
        <v>1.1817202946865182</v>
      </c>
      <c r="J28" s="4">
        <f t="shared" si="2"/>
        <v>1.9347551938373719</v>
      </c>
      <c r="K28" s="5">
        <f t="shared" si="3"/>
        <v>1.5770336847741684</v>
      </c>
    </row>
    <row r="29" spans="1:11" x14ac:dyDescent="0.25">
      <c r="A29" s="10">
        <v>2494805</v>
      </c>
      <c r="B29">
        <v>2879809</v>
      </c>
      <c r="C29" s="2">
        <v>4483023</v>
      </c>
      <c r="D29">
        <v>3474260</v>
      </c>
      <c r="E29" s="3">
        <v>2927343</v>
      </c>
      <c r="F29" s="4">
        <v>4822078</v>
      </c>
      <c r="G29" s="5">
        <v>3649824</v>
      </c>
      <c r="H29" s="2">
        <f t="shared" si="0"/>
        <v>1.7969432480694885</v>
      </c>
      <c r="I29" s="3">
        <f t="shared" si="1"/>
        <v>1.1733754742354612</v>
      </c>
      <c r="J29" s="4">
        <f t="shared" si="2"/>
        <v>1.932847657432144</v>
      </c>
      <c r="K29" s="5">
        <f t="shared" si="3"/>
        <v>1.4629696509346422</v>
      </c>
    </row>
    <row r="30" spans="1:11" x14ac:dyDescent="0.25">
      <c r="A30" s="10">
        <v>2427617</v>
      </c>
      <c r="B30">
        <v>2892552</v>
      </c>
      <c r="C30" s="2">
        <v>4510099</v>
      </c>
      <c r="D30">
        <v>3351713</v>
      </c>
      <c r="E30" s="3">
        <v>2960204</v>
      </c>
      <c r="F30" s="4">
        <v>4700178</v>
      </c>
      <c r="G30" s="5">
        <v>3692194</v>
      </c>
      <c r="H30" s="2">
        <f t="shared" si="0"/>
        <v>1.8578297153134122</v>
      </c>
      <c r="I30" s="3">
        <f t="shared" si="1"/>
        <v>1.2193867484038874</v>
      </c>
      <c r="J30" s="4">
        <f t="shared" si="2"/>
        <v>1.9361283101906108</v>
      </c>
      <c r="K30" s="5">
        <f t="shared" si="3"/>
        <v>1.520912895238417</v>
      </c>
    </row>
    <row r="31" spans="1:11" x14ac:dyDescent="0.25">
      <c r="A31" s="10">
        <v>2740097</v>
      </c>
      <c r="B31">
        <v>3151137</v>
      </c>
      <c r="C31" s="2">
        <v>4968304</v>
      </c>
      <c r="D31">
        <v>3822279</v>
      </c>
      <c r="E31" s="3">
        <v>3206544</v>
      </c>
      <c r="F31" s="4">
        <v>5313616</v>
      </c>
      <c r="G31" s="5">
        <v>3943476</v>
      </c>
      <c r="H31" s="2">
        <f t="shared" si="0"/>
        <v>1.8131854456247352</v>
      </c>
      <c r="I31" s="3">
        <f t="shared" si="1"/>
        <v>1.1702301049926336</v>
      </c>
      <c r="J31" s="4">
        <f t="shared" si="2"/>
        <v>1.9392072616407376</v>
      </c>
      <c r="K31" s="5">
        <f t="shared" si="3"/>
        <v>1.4391738686623137</v>
      </c>
    </row>
    <row r="32" spans="1:11" x14ac:dyDescent="0.25">
      <c r="A32" s="10">
        <v>2754393</v>
      </c>
      <c r="B32">
        <v>3188510</v>
      </c>
      <c r="C32" s="2">
        <v>5009291</v>
      </c>
      <c r="D32">
        <v>3824293</v>
      </c>
      <c r="E32" s="3">
        <v>3258444</v>
      </c>
      <c r="F32" s="4">
        <v>5289197</v>
      </c>
      <c r="G32" s="5">
        <v>3977617</v>
      </c>
      <c r="H32" s="2">
        <f t="shared" si="0"/>
        <v>1.8186551447088342</v>
      </c>
      <c r="I32" s="3">
        <f t="shared" si="1"/>
        <v>1.1829989402383756</v>
      </c>
      <c r="J32" s="4">
        <f t="shared" si="2"/>
        <v>1.9202768087197433</v>
      </c>
      <c r="K32" s="5">
        <f t="shared" si="3"/>
        <v>1.4440992988291794</v>
      </c>
    </row>
    <row r="33" spans="1:11" x14ac:dyDescent="0.25">
      <c r="A33" s="10">
        <v>2881688</v>
      </c>
      <c r="B33">
        <v>3329384</v>
      </c>
      <c r="C33" s="2">
        <v>4992861</v>
      </c>
      <c r="D33">
        <v>3851279</v>
      </c>
      <c r="E33" s="3">
        <v>3442794</v>
      </c>
      <c r="F33" s="4">
        <v>5167532</v>
      </c>
      <c r="G33" s="5">
        <v>4256633</v>
      </c>
      <c r="H33" s="2">
        <f t="shared" si="0"/>
        <v>1.7326167857172601</v>
      </c>
      <c r="I33" s="3">
        <f t="shared" si="1"/>
        <v>1.1947143479793787</v>
      </c>
      <c r="J33" s="4">
        <f t="shared" si="2"/>
        <v>1.7932309118822023</v>
      </c>
      <c r="K33" s="5">
        <f t="shared" si="3"/>
        <v>1.4771318060803251</v>
      </c>
    </row>
    <row r="34" spans="1:11" x14ac:dyDescent="0.25">
      <c r="A34" s="10">
        <v>2908582</v>
      </c>
      <c r="B34">
        <v>3351227</v>
      </c>
      <c r="C34" s="2">
        <v>5050497</v>
      </c>
      <c r="D34">
        <v>3866065</v>
      </c>
      <c r="E34" s="3">
        <v>3445496</v>
      </c>
      <c r="F34" s="4">
        <v>5150295</v>
      </c>
      <c r="G34" s="5">
        <v>4209294</v>
      </c>
      <c r="H34" s="2">
        <f t="shared" si="0"/>
        <v>1.7364121073430283</v>
      </c>
      <c r="I34" s="3">
        <f t="shared" si="1"/>
        <v>1.1845964803467806</v>
      </c>
      <c r="J34" s="4">
        <f t="shared" si="2"/>
        <v>1.7707236722224093</v>
      </c>
      <c r="K34" s="5">
        <f t="shared" si="3"/>
        <v>1.4471979816969232</v>
      </c>
    </row>
    <row r="35" spans="1:11" x14ac:dyDescent="0.25">
      <c r="A35" s="10">
        <v>2943541</v>
      </c>
      <c r="B35">
        <v>3378015</v>
      </c>
      <c r="C35" s="2">
        <v>5109278</v>
      </c>
      <c r="D35">
        <v>3924250</v>
      </c>
      <c r="E35" s="3">
        <v>3438703</v>
      </c>
      <c r="F35" s="4">
        <v>5302016</v>
      </c>
      <c r="G35" s="5">
        <v>4327220</v>
      </c>
      <c r="H35" s="2">
        <f t="shared" si="0"/>
        <v>1.7357590738501689</v>
      </c>
      <c r="I35" s="3">
        <f t="shared" si="1"/>
        <v>1.1682198413407525</v>
      </c>
      <c r="J35" s="4">
        <f t="shared" si="2"/>
        <v>1.8012373532422343</v>
      </c>
      <c r="K35" s="5">
        <f t="shared" si="3"/>
        <v>1.4700729495529363</v>
      </c>
    </row>
    <row r="36" spans="1:11" x14ac:dyDescent="0.25">
      <c r="A36" s="10">
        <v>2996774</v>
      </c>
      <c r="B36">
        <v>3434746</v>
      </c>
      <c r="C36" s="2">
        <v>5161277</v>
      </c>
      <c r="D36">
        <v>4021943</v>
      </c>
      <c r="E36" s="3">
        <v>3551187</v>
      </c>
      <c r="F36" s="4">
        <v>5339931</v>
      </c>
      <c r="G36" s="5">
        <v>4306386</v>
      </c>
      <c r="H36" s="2">
        <f t="shared" si="0"/>
        <v>1.7222776892752005</v>
      </c>
      <c r="I36" s="3">
        <f t="shared" si="1"/>
        <v>1.1850032735201252</v>
      </c>
      <c r="J36" s="4">
        <f t="shared" si="2"/>
        <v>1.7818931290781355</v>
      </c>
      <c r="K36" s="5">
        <f t="shared" si="3"/>
        <v>1.4370072618088652</v>
      </c>
    </row>
    <row r="37" spans="1:11" x14ac:dyDescent="0.25">
      <c r="A37" s="10">
        <v>3166016</v>
      </c>
      <c r="B37">
        <v>3606528</v>
      </c>
      <c r="C37" s="2">
        <v>5382957</v>
      </c>
      <c r="D37">
        <v>4116334</v>
      </c>
      <c r="E37" s="3">
        <v>3673595</v>
      </c>
      <c r="F37" s="4">
        <v>5584196</v>
      </c>
      <c r="G37" s="5">
        <v>4316075</v>
      </c>
      <c r="H37" s="2">
        <f t="shared" si="0"/>
        <v>1.7002305105217408</v>
      </c>
      <c r="I37" s="3">
        <f t="shared" si="1"/>
        <v>1.1603210470193455</v>
      </c>
      <c r="J37" s="4">
        <f t="shared" si="2"/>
        <v>1.7637927287796398</v>
      </c>
      <c r="K37" s="5">
        <f t="shared" si="3"/>
        <v>1.3632511648709293</v>
      </c>
    </row>
    <row r="38" spans="1:11" x14ac:dyDescent="0.25">
      <c r="A38" s="10">
        <v>3299369</v>
      </c>
      <c r="B38">
        <v>3747753</v>
      </c>
      <c r="C38" s="2">
        <v>5100824</v>
      </c>
      <c r="D38">
        <v>4016176</v>
      </c>
      <c r="E38" s="3">
        <v>3949653</v>
      </c>
      <c r="F38" s="4">
        <v>5631907</v>
      </c>
      <c r="G38" s="5">
        <v>4404621</v>
      </c>
      <c r="H38" s="2">
        <f t="shared" si="0"/>
        <v>1.5459998563361661</v>
      </c>
      <c r="I38" s="3">
        <f t="shared" si="1"/>
        <v>1.1970934442313061</v>
      </c>
      <c r="J38" s="4">
        <f t="shared" si="2"/>
        <v>1.7069648772234933</v>
      </c>
      <c r="K38" s="5">
        <f t="shared" si="3"/>
        <v>1.3349889024234634</v>
      </c>
    </row>
    <row r="39" spans="1:11" x14ac:dyDescent="0.25">
      <c r="A39" s="10">
        <v>3296275</v>
      </c>
      <c r="B39">
        <v>3701602</v>
      </c>
      <c r="C39" s="2">
        <v>5078930</v>
      </c>
      <c r="D39">
        <v>4017044</v>
      </c>
      <c r="E39" s="3">
        <v>3918178</v>
      </c>
      <c r="F39" s="4">
        <v>5619222</v>
      </c>
      <c r="G39" s="5">
        <v>4394400</v>
      </c>
      <c r="H39" s="2">
        <f t="shared" si="0"/>
        <v>1.540808943428567</v>
      </c>
      <c r="I39" s="3">
        <f t="shared" si="1"/>
        <v>1.1886684211723839</v>
      </c>
      <c r="J39" s="4">
        <f t="shared" si="2"/>
        <v>1.7047188113855791</v>
      </c>
      <c r="K39" s="5">
        <f t="shared" si="3"/>
        <v>1.333141197260544</v>
      </c>
    </row>
    <row r="40" spans="1:11" x14ac:dyDescent="0.25">
      <c r="A40" s="10">
        <v>3336080</v>
      </c>
      <c r="B40">
        <v>3748778</v>
      </c>
      <c r="C40" s="2">
        <v>5123510</v>
      </c>
      <c r="D40">
        <v>4047279</v>
      </c>
      <c r="E40" s="3">
        <v>3926042</v>
      </c>
      <c r="F40" s="4">
        <v>5727947</v>
      </c>
      <c r="G40" s="5">
        <v>4336856</v>
      </c>
      <c r="H40" s="2">
        <f t="shared" si="0"/>
        <v>1.5357875110908612</v>
      </c>
      <c r="I40" s="3">
        <f t="shared" si="1"/>
        <v>1.1768428814656724</v>
      </c>
      <c r="J40" s="4">
        <f t="shared" si="2"/>
        <v>1.7169693172825591</v>
      </c>
      <c r="K40" s="5">
        <f t="shared" si="3"/>
        <v>1.2999856118558308</v>
      </c>
    </row>
    <row r="41" spans="1:11" x14ac:dyDescent="0.25">
      <c r="A41" s="10">
        <v>3820792</v>
      </c>
      <c r="B41">
        <v>4356435</v>
      </c>
      <c r="C41" s="2">
        <v>5511922</v>
      </c>
      <c r="D41">
        <v>4105777</v>
      </c>
      <c r="E41" s="3">
        <v>4545337</v>
      </c>
      <c r="F41" s="4">
        <v>5699960</v>
      </c>
      <c r="G41" s="5">
        <v>4953172</v>
      </c>
      <c r="H41" s="2">
        <f t="shared" si="0"/>
        <v>1.4426124217178009</v>
      </c>
      <c r="I41" s="3">
        <f t="shared" si="1"/>
        <v>1.1896321495648023</v>
      </c>
      <c r="J41" s="4">
        <f t="shared" si="2"/>
        <v>1.4918268254330516</v>
      </c>
      <c r="K41" s="5">
        <f t="shared" si="3"/>
        <v>1.2963731079838945</v>
      </c>
    </row>
    <row r="42" spans="1:11" x14ac:dyDescent="0.25">
      <c r="A42" s="10">
        <v>4033919</v>
      </c>
      <c r="B42">
        <v>4513978</v>
      </c>
      <c r="C42" s="2">
        <v>5788451</v>
      </c>
      <c r="D42">
        <v>4607418</v>
      </c>
      <c r="E42" s="3">
        <v>4799165</v>
      </c>
      <c r="F42" s="4">
        <v>6202873</v>
      </c>
      <c r="G42" s="5">
        <v>5202464</v>
      </c>
      <c r="H42" s="2">
        <f t="shared" si="0"/>
        <v>1.4349447770270052</v>
      </c>
      <c r="I42" s="3">
        <f t="shared" si="1"/>
        <v>1.189702867112602</v>
      </c>
      <c r="J42" s="4">
        <f t="shared" si="2"/>
        <v>1.5376791155201679</v>
      </c>
      <c r="K42" s="5">
        <f t="shared" si="3"/>
        <v>1.2896798373988174</v>
      </c>
    </row>
    <row r="43" spans="1:11" x14ac:dyDescent="0.25">
      <c r="A43" s="10">
        <v>4040254</v>
      </c>
      <c r="B43">
        <v>4525198</v>
      </c>
      <c r="C43" s="2">
        <v>5927778</v>
      </c>
      <c r="D43">
        <v>4588400</v>
      </c>
      <c r="E43" s="3">
        <v>4809997</v>
      </c>
      <c r="F43" s="4">
        <v>6316807</v>
      </c>
      <c r="G43" s="5">
        <v>5311509</v>
      </c>
      <c r="H43" s="2">
        <f t="shared" si="0"/>
        <v>1.46717953871217</v>
      </c>
      <c r="I43" s="3">
        <f t="shared" si="1"/>
        <v>1.1905184674032869</v>
      </c>
      <c r="J43" s="4">
        <f t="shared" si="2"/>
        <v>1.5634677918764512</v>
      </c>
      <c r="K43" s="5">
        <f t="shared" si="3"/>
        <v>1.3146472969273715</v>
      </c>
    </row>
    <row r="44" spans="1:11" x14ac:dyDescent="0.25">
      <c r="A44" s="10">
        <v>4087300</v>
      </c>
      <c r="B44">
        <v>4553405</v>
      </c>
      <c r="C44" s="2">
        <v>5773714</v>
      </c>
      <c r="D44">
        <v>4650576</v>
      </c>
      <c r="E44" s="3">
        <v>4844450</v>
      </c>
      <c r="F44" s="4">
        <v>6194355</v>
      </c>
      <c r="G44" s="5">
        <v>5334332</v>
      </c>
      <c r="H44" s="2">
        <f t="shared" si="0"/>
        <v>1.4125985369314706</v>
      </c>
      <c r="I44" s="3">
        <f t="shared" si="1"/>
        <v>1.1852445379590439</v>
      </c>
      <c r="J44" s="4">
        <f t="shared" si="2"/>
        <v>1.5155126856359944</v>
      </c>
      <c r="K44" s="5">
        <f t="shared" si="3"/>
        <v>1.305099209747266</v>
      </c>
    </row>
    <row r="45" spans="1:11" x14ac:dyDescent="0.25">
      <c r="A45" s="10">
        <v>220057</v>
      </c>
      <c r="B45">
        <v>938435</v>
      </c>
      <c r="C45" s="2">
        <v>1612868</v>
      </c>
      <c r="D45">
        <v>341292</v>
      </c>
      <c r="E45" s="3">
        <v>1231079</v>
      </c>
      <c r="F45" s="4">
        <v>1523443</v>
      </c>
      <c r="G45" s="5">
        <v>2202643</v>
      </c>
      <c r="H45" s="2">
        <f t="shared" si="0"/>
        <v>7.3293192218379781</v>
      </c>
      <c r="I45" s="3">
        <f t="shared" si="1"/>
        <v>5.5943641874605214</v>
      </c>
      <c r="J45" s="4">
        <f t="shared" si="2"/>
        <v>6.9229472363978424</v>
      </c>
      <c r="K45" s="5">
        <f t="shared" si="3"/>
        <v>10.009420286562118</v>
      </c>
    </row>
    <row r="46" spans="1:11" x14ac:dyDescent="0.25">
      <c r="A46" s="10">
        <v>543520</v>
      </c>
      <c r="B46">
        <v>904918</v>
      </c>
      <c r="C46" s="2">
        <v>1548074</v>
      </c>
      <c r="D46">
        <v>813367</v>
      </c>
      <c r="E46" s="3">
        <v>1081060</v>
      </c>
      <c r="F46" s="4">
        <v>1588873</v>
      </c>
      <c r="G46" s="5">
        <v>1654913</v>
      </c>
      <c r="H46" s="2">
        <f t="shared" si="0"/>
        <v>2.8482374153665</v>
      </c>
      <c r="I46" s="3">
        <f t="shared" si="1"/>
        <v>1.9889976449808655</v>
      </c>
      <c r="J46" s="4">
        <f t="shared" si="2"/>
        <v>2.9233018104209596</v>
      </c>
      <c r="K46" s="5">
        <f t="shared" si="3"/>
        <v>3.0448060788931408</v>
      </c>
    </row>
    <row r="47" spans="1:11" x14ac:dyDescent="0.25">
      <c r="A47" s="10">
        <v>677377</v>
      </c>
      <c r="B47">
        <v>1063082</v>
      </c>
      <c r="C47" s="2">
        <v>1805823</v>
      </c>
      <c r="D47">
        <v>1009607</v>
      </c>
      <c r="E47" s="3">
        <v>1255079</v>
      </c>
      <c r="F47" s="4">
        <v>1899966</v>
      </c>
      <c r="G47" s="5">
        <v>1846358</v>
      </c>
      <c r="H47" s="2">
        <f t="shared" si="0"/>
        <v>2.6659053968469553</v>
      </c>
      <c r="I47" s="3">
        <f t="shared" si="1"/>
        <v>1.852851514001804</v>
      </c>
      <c r="J47" s="4">
        <f t="shared" si="2"/>
        <v>2.8048870865116471</v>
      </c>
      <c r="K47" s="5">
        <f t="shared" si="3"/>
        <v>2.7257465192942778</v>
      </c>
    </row>
    <row r="48" spans="1:11" x14ac:dyDescent="0.25">
      <c r="A48" s="10">
        <v>324489</v>
      </c>
      <c r="B48">
        <v>1234239</v>
      </c>
      <c r="C48" s="2">
        <v>2374149</v>
      </c>
      <c r="D48">
        <v>623295</v>
      </c>
      <c r="E48" s="3">
        <v>1858533</v>
      </c>
      <c r="F48" s="4">
        <v>2451546</v>
      </c>
      <c r="G48" s="5">
        <v>3085186</v>
      </c>
      <c r="H48" s="2">
        <f t="shared" si="0"/>
        <v>7.3165777576435564</v>
      </c>
      <c r="I48" s="3">
        <f t="shared" si="1"/>
        <v>5.727568577055</v>
      </c>
      <c r="J48" s="4">
        <f t="shared" si="2"/>
        <v>7.5550973992955077</v>
      </c>
      <c r="K48" s="5">
        <f t="shared" si="3"/>
        <v>9.5078292330402565</v>
      </c>
    </row>
    <row r="49" spans="1:11" x14ac:dyDescent="0.25">
      <c r="A49" s="10">
        <v>423479</v>
      </c>
      <c r="B49">
        <v>1747534</v>
      </c>
      <c r="C49" s="2">
        <v>3325166</v>
      </c>
      <c r="D49">
        <v>871968</v>
      </c>
      <c r="E49" s="3">
        <v>2654341</v>
      </c>
      <c r="F49" s="4">
        <v>3470755</v>
      </c>
      <c r="G49" s="5">
        <v>4096379</v>
      </c>
      <c r="H49" s="2">
        <f t="shared" si="0"/>
        <v>7.8520209974992854</v>
      </c>
      <c r="I49" s="3">
        <f t="shared" si="1"/>
        <v>6.267940086757549</v>
      </c>
      <c r="J49" s="4">
        <f t="shared" si="2"/>
        <v>8.1958137239390858</v>
      </c>
      <c r="K49" s="5">
        <f t="shared" si="3"/>
        <v>9.6731573466452883</v>
      </c>
    </row>
    <row r="50" spans="1:11" x14ac:dyDescent="0.25">
      <c r="A50" s="10">
        <v>307549</v>
      </c>
      <c r="B50">
        <v>857933</v>
      </c>
      <c r="C50" s="2">
        <v>1290078</v>
      </c>
      <c r="D50">
        <v>423257</v>
      </c>
      <c r="E50" s="3">
        <v>1112841</v>
      </c>
      <c r="F50" s="4">
        <v>1330117</v>
      </c>
      <c r="G50" s="5">
        <v>1920748</v>
      </c>
      <c r="H50" s="2">
        <f t="shared" si="0"/>
        <v>4.194707184871354</v>
      </c>
      <c r="I50" s="3">
        <f t="shared" si="1"/>
        <v>3.6184185284296162</v>
      </c>
      <c r="J50" s="4">
        <f t="shared" si="2"/>
        <v>4.3248945696458128</v>
      </c>
      <c r="K50" s="5">
        <f t="shared" si="3"/>
        <v>6.2453397669964783</v>
      </c>
    </row>
    <row r="51" spans="1:11" x14ac:dyDescent="0.25">
      <c r="A51" s="10">
        <v>260110</v>
      </c>
      <c r="B51">
        <v>331516</v>
      </c>
      <c r="C51" s="2">
        <v>436405</v>
      </c>
      <c r="D51">
        <v>288772</v>
      </c>
      <c r="E51" s="3">
        <v>399053</v>
      </c>
      <c r="F51" s="4">
        <v>452032</v>
      </c>
      <c r="G51" s="5">
        <v>458146</v>
      </c>
      <c r="H51" s="2">
        <f t="shared" si="0"/>
        <v>1.6777709430625505</v>
      </c>
      <c r="I51" s="3">
        <f t="shared" si="1"/>
        <v>1.5341701587789782</v>
      </c>
      <c r="J51" s="4">
        <f t="shared" si="2"/>
        <v>1.737849371419784</v>
      </c>
      <c r="K51" s="5">
        <f t="shared" si="3"/>
        <v>1.7613548114259352</v>
      </c>
    </row>
    <row r="52" spans="1:11" x14ac:dyDescent="0.25">
      <c r="H52" s="6">
        <f>GEOMEAN(H2:H51)</f>
        <v>2.3253249131155047</v>
      </c>
      <c r="I52" s="7">
        <f>GEOMEAN(I2:I51)</f>
        <v>1.8067291563572812</v>
      </c>
      <c r="J52" s="8">
        <f>GEOMEAN(J2:J51)</f>
        <v>2.4969959314359684</v>
      </c>
      <c r="K52" s="9">
        <f>GEOMEAN(K2:K51)</f>
        <v>2.32972374411536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pane ySplit="1" topLeftCell="A23" activePane="bottomLeft" state="frozen"/>
      <selection pane="bottomLeft" activeCell="I53" sqref="I53"/>
    </sheetView>
  </sheetViews>
  <sheetFormatPr defaultRowHeight="15" x14ac:dyDescent="0.25"/>
  <cols>
    <col min="1" max="1" width="17.7109375" style="1" bestFit="1" customWidth="1"/>
    <col min="2" max="2" width="12" style="2" bestFit="1" customWidth="1"/>
    <col min="3" max="3" width="12" style="15" bestFit="1" customWidth="1"/>
    <col min="4" max="4" width="11" style="3" bestFit="1" customWidth="1"/>
    <col min="5" max="5" width="13.28515625" style="4" bestFit="1" customWidth="1"/>
    <col min="6" max="6" width="14" style="5" bestFit="1" customWidth="1"/>
    <col min="7" max="7" width="14" style="13" customWidth="1"/>
    <col min="8" max="8" width="14" style="12" customWidth="1"/>
    <col min="9" max="9" width="8.85546875" style="5"/>
    <col min="10" max="10" width="10.28515625" style="3" bestFit="1" customWidth="1"/>
    <col min="11" max="11" width="14.7109375" style="4" bestFit="1" customWidth="1"/>
    <col min="12" max="12" width="13.28515625" style="13" bestFit="1" customWidth="1"/>
    <col min="13" max="13" width="14.140625" bestFit="1" customWidth="1"/>
    <col min="14" max="14" width="14.140625" style="15" customWidth="1"/>
    <col min="16" max="16" width="15.7109375" bestFit="1" customWidth="1"/>
  </cols>
  <sheetData>
    <row r="1" spans="1:17" x14ac:dyDescent="0.25">
      <c r="I1" s="5" t="s">
        <v>11</v>
      </c>
      <c r="J1" s="3" t="s">
        <v>18</v>
      </c>
      <c r="K1" s="4" t="s">
        <v>25</v>
      </c>
      <c r="L1" s="4" t="s">
        <v>25</v>
      </c>
      <c r="M1" t="s">
        <v>28</v>
      </c>
      <c r="N1" s="15" t="s">
        <v>28</v>
      </c>
      <c r="P1" t="s">
        <v>105</v>
      </c>
    </row>
    <row r="2" spans="1:17" x14ac:dyDescent="0.25">
      <c r="A2" s="1" t="s">
        <v>3</v>
      </c>
      <c r="B2" s="2" t="s">
        <v>21</v>
      </c>
      <c r="C2" s="15" t="s">
        <v>23</v>
      </c>
      <c r="D2" s="3" t="s">
        <v>18</v>
      </c>
      <c r="E2" s="4" t="s">
        <v>19</v>
      </c>
      <c r="F2" s="5" t="s">
        <v>11</v>
      </c>
      <c r="G2" s="13" t="s">
        <v>22</v>
      </c>
      <c r="H2" s="12" t="s">
        <v>20</v>
      </c>
      <c r="K2" s="4" t="s">
        <v>26</v>
      </c>
      <c r="L2" s="13" t="s">
        <v>27</v>
      </c>
      <c r="M2" s="2" t="s">
        <v>30</v>
      </c>
      <c r="N2" s="15" t="s">
        <v>29</v>
      </c>
    </row>
    <row r="3" spans="1:17" x14ac:dyDescent="0.25">
      <c r="A3" s="1">
        <v>1.2016199999999999</v>
      </c>
      <c r="B3" s="2">
        <v>1.2455000000000001</v>
      </c>
      <c r="C3" s="15">
        <v>1.24953</v>
      </c>
      <c r="D3" s="3">
        <v>1.23133</v>
      </c>
      <c r="E3" s="4">
        <v>1.2300800000000001</v>
      </c>
      <c r="F3" s="5">
        <v>1.2325299999999999</v>
      </c>
      <c r="G3" s="13">
        <v>1.23414</v>
      </c>
      <c r="I3" s="5">
        <f t="shared" ref="I3:I34" si="0">F3/A3</f>
        <v>1.025723606464606</v>
      </c>
      <c r="J3" s="3">
        <f t="shared" ref="J3:J34" si="1">D3/A3</f>
        <v>1.0247249546445634</v>
      </c>
      <c r="K3" s="4">
        <f t="shared" ref="K3:K34" si="2">E3/A3</f>
        <v>1.0236846923320186</v>
      </c>
      <c r="L3" s="13">
        <f t="shared" ref="L3:L34" si="3">G3/A3</f>
        <v>1.0270634643231638</v>
      </c>
      <c r="M3" s="2">
        <f t="shared" ref="M3:M34" si="4">B3/A3</f>
        <v>1.0365173682195703</v>
      </c>
      <c r="N3" s="15">
        <f t="shared" ref="N3:N34" si="5">C3/A3</f>
        <v>1.0398711739152147</v>
      </c>
      <c r="P3">
        <v>1.16405</v>
      </c>
      <c r="Q3">
        <f>P3/A3</f>
        <v>0.96873387593415561</v>
      </c>
    </row>
    <row r="4" spans="1:17" x14ac:dyDescent="0.25">
      <c r="A4" s="1">
        <v>1.4758599999999999</v>
      </c>
      <c r="B4" s="2">
        <v>1.59385</v>
      </c>
      <c r="C4" s="15">
        <v>1.60886</v>
      </c>
      <c r="D4" s="3">
        <v>1.47858</v>
      </c>
      <c r="E4" s="4">
        <v>1.5635399999999999</v>
      </c>
      <c r="F4" s="5">
        <v>1.5637300000000001</v>
      </c>
      <c r="G4" s="13">
        <v>1.6306799999999999</v>
      </c>
      <c r="I4" s="5">
        <f t="shared" si="0"/>
        <v>1.0595381675768705</v>
      </c>
      <c r="J4" s="3">
        <f t="shared" si="1"/>
        <v>1.001842993237841</v>
      </c>
      <c r="K4" s="4">
        <f t="shared" si="2"/>
        <v>1.0594094290786389</v>
      </c>
      <c r="L4" s="13">
        <f t="shared" si="3"/>
        <v>1.104901548927405</v>
      </c>
      <c r="M4" s="2">
        <f t="shared" si="4"/>
        <v>1.0799466074017861</v>
      </c>
      <c r="N4" s="15">
        <f t="shared" si="5"/>
        <v>1.0901169487620777</v>
      </c>
      <c r="P4">
        <v>1.3971100000000001</v>
      </c>
      <c r="Q4">
        <f t="shared" ref="Q4:Q52" si="6">P4/A4</f>
        <v>0.94664128033824357</v>
      </c>
    </row>
    <row r="5" spans="1:17" x14ac:dyDescent="0.25">
      <c r="A5" s="1">
        <v>1.19584</v>
      </c>
      <c r="B5" s="2">
        <v>1.26186</v>
      </c>
      <c r="C5" s="15">
        <v>1.2699100000000001</v>
      </c>
      <c r="D5" s="3">
        <v>1.2116199999999999</v>
      </c>
      <c r="E5" s="4">
        <v>1.232</v>
      </c>
      <c r="F5" s="5">
        <v>1.2533000000000001</v>
      </c>
      <c r="G5" s="13">
        <v>1.2572300000000001</v>
      </c>
      <c r="I5" s="5">
        <f t="shared" si="0"/>
        <v>1.0480499063419857</v>
      </c>
      <c r="J5" s="3">
        <f t="shared" si="1"/>
        <v>1.0131957452502005</v>
      </c>
      <c r="K5" s="4">
        <f t="shared" si="2"/>
        <v>1.0302381589510301</v>
      </c>
      <c r="L5" s="13">
        <f t="shared" si="3"/>
        <v>1.0513362991704576</v>
      </c>
      <c r="M5" s="2">
        <f t="shared" si="4"/>
        <v>1.0552080545892426</v>
      </c>
      <c r="N5" s="15">
        <f t="shared" si="5"/>
        <v>1.0619397243778432</v>
      </c>
      <c r="P5">
        <v>1.16343</v>
      </c>
      <c r="Q5">
        <f t="shared" si="6"/>
        <v>0.97289771206850406</v>
      </c>
    </row>
    <row r="6" spans="1:17" x14ac:dyDescent="0.25">
      <c r="A6" s="1">
        <v>1.11433</v>
      </c>
      <c r="B6" s="2">
        <v>1.1903699999999999</v>
      </c>
      <c r="C6" s="15">
        <v>1.21601</v>
      </c>
      <c r="D6" s="3">
        <v>1.1317600000000001</v>
      </c>
      <c r="E6" s="4">
        <v>1.20322</v>
      </c>
      <c r="F6" s="5">
        <v>1.1924300000000001</v>
      </c>
      <c r="G6" s="13">
        <v>1.23431</v>
      </c>
      <c r="I6" s="5">
        <f t="shared" si="0"/>
        <v>1.0700869580824353</v>
      </c>
      <c r="J6" s="3">
        <f t="shared" si="1"/>
        <v>1.015641686035555</v>
      </c>
      <c r="K6" s="4">
        <f t="shared" si="2"/>
        <v>1.0797699065806359</v>
      </c>
      <c r="L6" s="13">
        <f t="shared" si="3"/>
        <v>1.1076700797788805</v>
      </c>
      <c r="M6" s="2">
        <f t="shared" si="4"/>
        <v>1.0682383136054847</v>
      </c>
      <c r="N6" s="15">
        <f t="shared" si="5"/>
        <v>1.0912476555418951</v>
      </c>
      <c r="P6">
        <v>1.09744</v>
      </c>
      <c r="Q6">
        <f t="shared" si="6"/>
        <v>0.98484291008947078</v>
      </c>
    </row>
    <row r="7" spans="1:17" x14ac:dyDescent="0.25">
      <c r="A7" s="1">
        <v>1.1750400000000001</v>
      </c>
      <c r="B7" s="2">
        <v>1.2564900000000001</v>
      </c>
      <c r="C7" s="15">
        <v>1.26596</v>
      </c>
      <c r="D7" s="3">
        <v>1.1825000000000001</v>
      </c>
      <c r="E7" s="4">
        <v>1.2304299999999999</v>
      </c>
      <c r="F7" s="5">
        <v>1.2527200000000001</v>
      </c>
      <c r="G7" s="13">
        <v>1.2509699999999999</v>
      </c>
      <c r="I7" s="5">
        <f t="shared" si="0"/>
        <v>1.0661083877995643</v>
      </c>
      <c r="J7" s="3">
        <f t="shared" si="1"/>
        <v>1.006348720043573</v>
      </c>
      <c r="K7" s="4">
        <f t="shared" si="2"/>
        <v>1.0471388208061001</v>
      </c>
      <c r="L7" s="13">
        <f t="shared" si="3"/>
        <v>1.0646190767973855</v>
      </c>
      <c r="M7" s="2">
        <f t="shared" si="4"/>
        <v>1.0693167892156863</v>
      </c>
      <c r="N7" s="15">
        <f t="shared" si="5"/>
        <v>1.0773760893246187</v>
      </c>
      <c r="P7">
        <v>1.1407</v>
      </c>
      <c r="Q7">
        <f t="shared" si="6"/>
        <v>0.97077546296296291</v>
      </c>
    </row>
    <row r="8" spans="1:17" x14ac:dyDescent="0.25">
      <c r="A8" s="1">
        <v>1.0678000000000001</v>
      </c>
      <c r="B8" s="2">
        <v>1.1714599999999999</v>
      </c>
      <c r="C8" s="15">
        <v>1.1674500000000001</v>
      </c>
      <c r="D8" s="3">
        <v>1.15259</v>
      </c>
      <c r="E8" s="4">
        <v>1.15191</v>
      </c>
      <c r="F8" s="5">
        <v>1.1557900000000001</v>
      </c>
      <c r="G8" s="13">
        <v>1.17459</v>
      </c>
      <c r="I8" s="5">
        <f t="shared" si="0"/>
        <v>1.0824030717362803</v>
      </c>
      <c r="J8" s="3">
        <f t="shared" si="1"/>
        <v>1.0794062558531559</v>
      </c>
      <c r="K8" s="4">
        <f t="shared" si="2"/>
        <v>1.078769432477992</v>
      </c>
      <c r="L8" s="13">
        <f t="shared" si="3"/>
        <v>1.1000093650496348</v>
      </c>
      <c r="M8" s="2">
        <f t="shared" si="4"/>
        <v>1.0970781045139537</v>
      </c>
      <c r="N8" s="15">
        <f t="shared" si="5"/>
        <v>1.0933227196104141</v>
      </c>
      <c r="P8">
        <v>1.03607</v>
      </c>
      <c r="Q8">
        <f t="shared" si="6"/>
        <v>0.97028469750889679</v>
      </c>
    </row>
    <row r="9" spans="1:17" x14ac:dyDescent="0.25">
      <c r="A9" s="1">
        <v>1.1740699999999999</v>
      </c>
      <c r="B9" s="2">
        <v>1.3142499999999999</v>
      </c>
      <c r="C9" s="15">
        <v>1.31741</v>
      </c>
      <c r="D9" s="3">
        <v>1.27807</v>
      </c>
      <c r="E9" s="4">
        <v>1.3104199999999999</v>
      </c>
      <c r="F9" s="5">
        <v>1.31433</v>
      </c>
      <c r="G9" s="13">
        <v>1.3257099999999999</v>
      </c>
      <c r="I9" s="5">
        <f t="shared" si="0"/>
        <v>1.1194647678588159</v>
      </c>
      <c r="J9" s="3">
        <f t="shared" si="1"/>
        <v>1.0885807490183721</v>
      </c>
      <c r="K9" s="4">
        <f t="shared" si="2"/>
        <v>1.1161344723909137</v>
      </c>
      <c r="L9" s="13">
        <f t="shared" si="3"/>
        <v>1.1291575459725569</v>
      </c>
      <c r="M9" s="2">
        <f t="shared" si="4"/>
        <v>1.1193966288211095</v>
      </c>
      <c r="N9" s="15">
        <f t="shared" si="5"/>
        <v>1.1220881208105138</v>
      </c>
      <c r="P9">
        <v>1.16801</v>
      </c>
      <c r="Q9">
        <f t="shared" si="6"/>
        <v>0.9948384678937372</v>
      </c>
    </row>
    <row r="10" spans="1:17" x14ac:dyDescent="0.25">
      <c r="A10" s="1">
        <v>1.1626799999999999</v>
      </c>
      <c r="B10" s="2">
        <v>1.22383</v>
      </c>
      <c r="C10" s="15">
        <v>1.22916</v>
      </c>
      <c r="D10" s="3">
        <v>1.2017199999999999</v>
      </c>
      <c r="E10" s="4">
        <v>1.22139</v>
      </c>
      <c r="F10" s="5">
        <v>1.21854</v>
      </c>
      <c r="G10" s="13">
        <v>1.2302999999999999</v>
      </c>
      <c r="I10" s="5">
        <f t="shared" si="0"/>
        <v>1.0480441738053463</v>
      </c>
      <c r="J10" s="3">
        <f t="shared" si="1"/>
        <v>1.0335775965871952</v>
      </c>
      <c r="K10" s="4">
        <f t="shared" si="2"/>
        <v>1.0504954071627619</v>
      </c>
      <c r="L10" s="13">
        <f t="shared" si="3"/>
        <v>1.0581587367117349</v>
      </c>
      <c r="M10" s="2">
        <f t="shared" si="4"/>
        <v>1.0525940069494617</v>
      </c>
      <c r="N10" s="15">
        <f t="shared" si="5"/>
        <v>1.0571782433687689</v>
      </c>
      <c r="P10">
        <v>1.1525099999999999</v>
      </c>
      <c r="Q10">
        <f t="shared" si="6"/>
        <v>0.99125296728248524</v>
      </c>
    </row>
    <row r="11" spans="1:17" x14ac:dyDescent="0.25">
      <c r="A11" s="1">
        <v>1.2304999999999999</v>
      </c>
      <c r="B11" s="2">
        <v>1.4026000000000001</v>
      </c>
      <c r="C11" s="15">
        <v>1.43726</v>
      </c>
      <c r="D11" s="3">
        <v>1.3089500000000001</v>
      </c>
      <c r="E11" s="4">
        <v>1.3636200000000001</v>
      </c>
      <c r="F11" s="5">
        <v>1.3632299999999999</v>
      </c>
      <c r="G11" s="13">
        <v>1.4196899999999999</v>
      </c>
      <c r="I11" s="5">
        <f t="shared" si="0"/>
        <v>1.1078667208451849</v>
      </c>
      <c r="J11" s="3">
        <f t="shared" si="1"/>
        <v>1.0637545713124748</v>
      </c>
      <c r="K11" s="4">
        <f t="shared" si="2"/>
        <v>1.1081836651767576</v>
      </c>
      <c r="L11" s="13">
        <f t="shared" si="3"/>
        <v>1.1537505079236083</v>
      </c>
      <c r="M11" s="2">
        <f t="shared" si="4"/>
        <v>1.1398618447785454</v>
      </c>
      <c r="N11" s="15">
        <f t="shared" si="5"/>
        <v>1.1680292563998376</v>
      </c>
      <c r="P11">
        <v>1.19642</v>
      </c>
      <c r="Q11">
        <f t="shared" si="6"/>
        <v>0.97230394148720045</v>
      </c>
    </row>
    <row r="12" spans="1:17" x14ac:dyDescent="0.25">
      <c r="A12" s="1">
        <v>1.38697</v>
      </c>
      <c r="B12" s="2">
        <v>1.5143200000000001</v>
      </c>
      <c r="C12" s="15">
        <v>1.55257</v>
      </c>
      <c r="D12" s="3">
        <v>1.51128</v>
      </c>
      <c r="E12" s="4">
        <v>1.5534699999999999</v>
      </c>
      <c r="F12" s="5">
        <v>1.5536300000000001</v>
      </c>
      <c r="G12" s="13">
        <v>1.5497099999999999</v>
      </c>
      <c r="I12" s="5">
        <f t="shared" si="0"/>
        <v>1.120161214734277</v>
      </c>
      <c r="J12" s="3">
        <f t="shared" si="1"/>
        <v>1.0896270287028558</v>
      </c>
      <c r="K12" s="4">
        <f t="shared" si="2"/>
        <v>1.1200458553537567</v>
      </c>
      <c r="L12" s="13">
        <f t="shared" si="3"/>
        <v>1.1173349099115337</v>
      </c>
      <c r="M12" s="2">
        <f t="shared" si="4"/>
        <v>1.0918188569327383</v>
      </c>
      <c r="N12" s="15">
        <f t="shared" si="5"/>
        <v>1.119396958838331</v>
      </c>
      <c r="P12">
        <v>1.2262900000000001</v>
      </c>
      <c r="Q12">
        <f t="shared" si="6"/>
        <v>0.88415034211266286</v>
      </c>
    </row>
    <row r="13" spans="1:17" x14ac:dyDescent="0.25">
      <c r="A13" s="1">
        <v>0.82269800000000004</v>
      </c>
      <c r="B13" s="2">
        <v>0.97274799999999995</v>
      </c>
      <c r="C13" s="15">
        <v>1.0214000000000001</v>
      </c>
      <c r="D13" s="3">
        <v>0.85305299999999995</v>
      </c>
      <c r="E13" s="4">
        <v>0.93146200000000001</v>
      </c>
      <c r="F13" s="5">
        <v>1.00027</v>
      </c>
      <c r="G13" s="13">
        <v>1.0265</v>
      </c>
      <c r="I13" s="5">
        <f t="shared" si="0"/>
        <v>1.2158410498141481</v>
      </c>
      <c r="J13" s="3">
        <f t="shared" si="1"/>
        <v>1.0368968929060238</v>
      </c>
      <c r="K13" s="4">
        <f t="shared" si="2"/>
        <v>1.1322040408509562</v>
      </c>
      <c r="L13" s="13">
        <f t="shared" si="3"/>
        <v>1.2477239521671377</v>
      </c>
      <c r="M13" s="2">
        <f t="shared" si="4"/>
        <v>1.1823877048443048</v>
      </c>
      <c r="N13" s="15">
        <f t="shared" si="5"/>
        <v>1.2415248365742959</v>
      </c>
      <c r="P13">
        <v>0.81679199999999996</v>
      </c>
      <c r="Q13">
        <f t="shared" si="6"/>
        <v>0.99282118104091654</v>
      </c>
    </row>
    <row r="14" spans="1:17" x14ac:dyDescent="0.25">
      <c r="A14" s="1">
        <v>0.66945100000000002</v>
      </c>
      <c r="B14" s="2">
        <v>0.77859599999999995</v>
      </c>
      <c r="C14" s="15">
        <v>0.81122300000000003</v>
      </c>
      <c r="D14" s="3">
        <v>0.68646300000000005</v>
      </c>
      <c r="E14" s="4">
        <v>0.75268699999999999</v>
      </c>
      <c r="F14" s="5">
        <v>0.80216100000000001</v>
      </c>
      <c r="G14" s="13">
        <v>0.81441399999999997</v>
      </c>
      <c r="I14" s="5">
        <f t="shared" si="0"/>
        <v>1.1982370629067698</v>
      </c>
      <c r="J14" s="3">
        <f t="shared" si="1"/>
        <v>1.025411867336071</v>
      </c>
      <c r="K14" s="4">
        <f t="shared" si="2"/>
        <v>1.1243347160583821</v>
      </c>
      <c r="L14" s="13">
        <f t="shared" si="3"/>
        <v>1.2165401201880346</v>
      </c>
      <c r="M14" s="2">
        <f t="shared" si="4"/>
        <v>1.1630365777330975</v>
      </c>
      <c r="N14" s="15">
        <f t="shared" si="5"/>
        <v>1.211773527860889</v>
      </c>
      <c r="P14">
        <v>0.66150900000000001</v>
      </c>
      <c r="Q14">
        <f t="shared" si="6"/>
        <v>0.98813654770849546</v>
      </c>
    </row>
    <row r="15" spans="1:17" x14ac:dyDescent="0.25">
      <c r="A15" s="1">
        <v>0.69185200000000002</v>
      </c>
      <c r="B15" s="2">
        <v>0.82818400000000003</v>
      </c>
      <c r="C15" s="15">
        <v>0.84951500000000002</v>
      </c>
      <c r="D15" s="3">
        <v>0.72353999999999996</v>
      </c>
      <c r="E15" s="4">
        <v>0.80435699999999999</v>
      </c>
      <c r="F15" s="5">
        <v>0.846576</v>
      </c>
      <c r="G15" s="13">
        <v>0.85623000000000005</v>
      </c>
      <c r="I15" s="5">
        <f t="shared" si="0"/>
        <v>1.2236374253453051</v>
      </c>
      <c r="J15" s="3">
        <f t="shared" si="1"/>
        <v>1.0458017032544531</v>
      </c>
      <c r="K15" s="4">
        <f t="shared" si="2"/>
        <v>1.1626142585408439</v>
      </c>
      <c r="L15" s="13">
        <f t="shared" si="3"/>
        <v>1.2375912767470501</v>
      </c>
      <c r="M15" s="2">
        <f t="shared" si="4"/>
        <v>1.1970537051276864</v>
      </c>
      <c r="N15" s="15">
        <f t="shared" si="5"/>
        <v>1.2278854437076137</v>
      </c>
      <c r="P15">
        <v>0.688639</v>
      </c>
      <c r="Q15">
        <f t="shared" si="6"/>
        <v>0.99535594317859888</v>
      </c>
    </row>
    <row r="16" spans="1:17" x14ac:dyDescent="0.25">
      <c r="A16" s="1">
        <v>0.76883199999999996</v>
      </c>
      <c r="B16" s="2">
        <v>0.96343900000000005</v>
      </c>
      <c r="C16" s="15">
        <v>0.98949799999999999</v>
      </c>
      <c r="D16" s="3">
        <v>0.79256000000000004</v>
      </c>
      <c r="E16" s="4">
        <v>0.88764100000000001</v>
      </c>
      <c r="F16" s="5">
        <v>1.00021</v>
      </c>
      <c r="G16" s="13">
        <v>0.96850899999999995</v>
      </c>
      <c r="I16" s="5">
        <f t="shared" si="0"/>
        <v>1.300947411137934</v>
      </c>
      <c r="J16" s="3">
        <f t="shared" si="1"/>
        <v>1.0308623990676768</v>
      </c>
      <c r="K16" s="4">
        <f t="shared" si="2"/>
        <v>1.1545318092899359</v>
      </c>
      <c r="L16" s="13">
        <f t="shared" si="3"/>
        <v>1.2597147361192043</v>
      </c>
      <c r="M16" s="2">
        <f t="shared" si="4"/>
        <v>1.2531203175726298</v>
      </c>
      <c r="N16" s="15">
        <f t="shared" si="5"/>
        <v>1.2870145883626072</v>
      </c>
      <c r="P16">
        <v>0.73763299999999998</v>
      </c>
      <c r="Q16">
        <f t="shared" si="6"/>
        <v>0.95942026346458009</v>
      </c>
    </row>
    <row r="17" spans="1:17" x14ac:dyDescent="0.25">
      <c r="A17" s="1">
        <v>0.906721</v>
      </c>
      <c r="B17" s="2">
        <v>1.19069</v>
      </c>
      <c r="C17" s="15">
        <v>1.2451399999999999</v>
      </c>
      <c r="D17" s="3">
        <v>0.96436900000000003</v>
      </c>
      <c r="E17" s="4">
        <v>1.1422399999999999</v>
      </c>
      <c r="F17" s="5">
        <v>1.2381500000000001</v>
      </c>
      <c r="G17" s="13">
        <v>1.2772600000000001</v>
      </c>
      <c r="I17" s="5">
        <f t="shared" si="0"/>
        <v>1.3655247865660993</v>
      </c>
      <c r="J17" s="3">
        <f t="shared" si="1"/>
        <v>1.0635785429034952</v>
      </c>
      <c r="K17" s="4">
        <f t="shared" si="2"/>
        <v>1.2597480371580674</v>
      </c>
      <c r="L17" s="13">
        <f t="shared" si="3"/>
        <v>1.4086582311427662</v>
      </c>
      <c r="M17" s="2">
        <f t="shared" si="4"/>
        <v>1.3131823350291876</v>
      </c>
      <c r="N17" s="15">
        <f t="shared" si="5"/>
        <v>1.3732338834106632</v>
      </c>
      <c r="P17">
        <v>0.88657600000000003</v>
      </c>
      <c r="Q17">
        <f t="shared" si="6"/>
        <v>0.97778258141148167</v>
      </c>
    </row>
    <row r="18" spans="1:17" x14ac:dyDescent="0.25">
      <c r="A18" s="1">
        <v>0.92535699999999999</v>
      </c>
      <c r="B18" s="2">
        <v>1.2830600000000001</v>
      </c>
      <c r="C18" s="15">
        <v>1.3473200000000001</v>
      </c>
      <c r="D18" s="3">
        <v>0.986128</v>
      </c>
      <c r="E18" s="4">
        <v>1.1801699999999999</v>
      </c>
      <c r="F18" s="5">
        <v>1.3505100000000001</v>
      </c>
      <c r="G18" s="13">
        <v>1.3324499999999999</v>
      </c>
      <c r="I18" s="5">
        <f t="shared" si="0"/>
        <v>1.4594475429482894</v>
      </c>
      <c r="J18" s="3">
        <f t="shared" si="1"/>
        <v>1.0656730321378669</v>
      </c>
      <c r="K18" s="4">
        <f t="shared" si="2"/>
        <v>1.2753672366448841</v>
      </c>
      <c r="L18" s="13">
        <f t="shared" si="3"/>
        <v>1.4399307510506756</v>
      </c>
      <c r="M18" s="2">
        <f t="shared" si="4"/>
        <v>1.3865567559331156</v>
      </c>
      <c r="N18" s="15">
        <f t="shared" si="5"/>
        <v>1.4560002247781128</v>
      </c>
      <c r="P18">
        <v>0.89786999999999995</v>
      </c>
      <c r="Q18">
        <f t="shared" si="6"/>
        <v>0.97029578854431309</v>
      </c>
    </row>
    <row r="19" spans="1:17" x14ac:dyDescent="0.25">
      <c r="A19" s="1">
        <v>0.88111499999999998</v>
      </c>
      <c r="B19" s="2">
        <v>1.24281</v>
      </c>
      <c r="C19" s="15">
        <v>1.3099700000000001</v>
      </c>
      <c r="D19" s="3">
        <v>0.96126500000000004</v>
      </c>
      <c r="E19" s="4">
        <v>1.13862</v>
      </c>
      <c r="F19" s="5">
        <v>1.31741</v>
      </c>
      <c r="G19" s="13">
        <v>1.3366499999999999</v>
      </c>
      <c r="I19" s="5">
        <f t="shared" si="0"/>
        <v>1.4951623794850843</v>
      </c>
      <c r="J19" s="3">
        <f t="shared" si="1"/>
        <v>1.0909642895649263</v>
      </c>
      <c r="K19" s="4">
        <f t="shared" si="2"/>
        <v>1.2922490253826118</v>
      </c>
      <c r="L19" s="13">
        <f t="shared" si="3"/>
        <v>1.5169983486832024</v>
      </c>
      <c r="M19" s="2">
        <f t="shared" si="4"/>
        <v>1.4104969271888459</v>
      </c>
      <c r="N19" s="15">
        <f t="shared" si="5"/>
        <v>1.4867185327681405</v>
      </c>
      <c r="P19">
        <v>0.86977099999999996</v>
      </c>
      <c r="Q19">
        <f t="shared" si="6"/>
        <v>0.98712540360792855</v>
      </c>
    </row>
    <row r="20" spans="1:17" x14ac:dyDescent="0.25">
      <c r="A20" s="1">
        <v>1.1853199999999999</v>
      </c>
      <c r="B20" s="2">
        <v>1.46722</v>
      </c>
      <c r="C20" s="15">
        <v>1.5018100000000001</v>
      </c>
      <c r="D20" s="3">
        <v>1.3832</v>
      </c>
      <c r="E20" s="4">
        <v>1.50013</v>
      </c>
      <c r="F20" s="5">
        <v>1.49271</v>
      </c>
      <c r="G20" s="13">
        <v>1.5013799999999999</v>
      </c>
      <c r="I20" s="5">
        <f t="shared" si="0"/>
        <v>1.2593308136199508</v>
      </c>
      <c r="J20" s="3">
        <f t="shared" si="1"/>
        <v>1.1669422603178889</v>
      </c>
      <c r="K20" s="4">
        <f t="shared" si="2"/>
        <v>1.2655907265548545</v>
      </c>
      <c r="L20" s="13">
        <f t="shared" si="3"/>
        <v>1.2666452940977964</v>
      </c>
      <c r="M20" s="2">
        <f t="shared" si="4"/>
        <v>1.2378260722842778</v>
      </c>
      <c r="N20" s="15">
        <f t="shared" si="5"/>
        <v>1.2670080653325686</v>
      </c>
      <c r="P20">
        <v>1.07301</v>
      </c>
      <c r="Q20">
        <f t="shared" si="6"/>
        <v>0.90524921540174808</v>
      </c>
    </row>
    <row r="21" spans="1:17" x14ac:dyDescent="0.25">
      <c r="A21" s="1">
        <v>1.2197499999999999</v>
      </c>
      <c r="B21" s="2">
        <v>1.5464</v>
      </c>
      <c r="C21" s="15">
        <v>1.58484</v>
      </c>
      <c r="D21" s="3">
        <v>1.4795700000000001</v>
      </c>
      <c r="E21" s="4">
        <v>1.5823100000000001</v>
      </c>
      <c r="F21" s="5">
        <v>1.58432</v>
      </c>
      <c r="G21" s="13">
        <v>1.5826199999999999</v>
      </c>
      <c r="I21" s="5">
        <f t="shared" si="0"/>
        <v>1.2988891166222587</v>
      </c>
      <c r="J21" s="3">
        <f t="shared" si="1"/>
        <v>1.2130108628817382</v>
      </c>
      <c r="K21" s="4">
        <f t="shared" si="2"/>
        <v>1.2972412379585982</v>
      </c>
      <c r="L21" s="13">
        <f t="shared" si="3"/>
        <v>1.2974953883992622</v>
      </c>
      <c r="M21" s="2">
        <f t="shared" si="4"/>
        <v>1.2678007788481247</v>
      </c>
      <c r="N21" s="15">
        <f t="shared" si="5"/>
        <v>1.2993154334904695</v>
      </c>
      <c r="P21">
        <v>1.14696</v>
      </c>
      <c r="Q21">
        <f t="shared" si="6"/>
        <v>0.94032383685181398</v>
      </c>
    </row>
    <row r="22" spans="1:17" x14ac:dyDescent="0.25">
      <c r="A22" s="1">
        <v>1.0115700000000001</v>
      </c>
      <c r="B22" s="2">
        <v>1.3581000000000001</v>
      </c>
      <c r="C22" s="15">
        <v>1.3834</v>
      </c>
      <c r="D22" s="3">
        <v>1.1448700000000001</v>
      </c>
      <c r="E22" s="4">
        <v>1.27746</v>
      </c>
      <c r="F22" s="5">
        <v>1.43187</v>
      </c>
      <c r="G22" s="13">
        <v>1.4240999999999999</v>
      </c>
      <c r="I22" s="5">
        <f t="shared" si="0"/>
        <v>1.4154927488952815</v>
      </c>
      <c r="J22" s="3">
        <f t="shared" si="1"/>
        <v>1.1317753590952677</v>
      </c>
      <c r="K22" s="4">
        <f t="shared" si="2"/>
        <v>1.2628488389335388</v>
      </c>
      <c r="L22" s="13">
        <f t="shared" si="3"/>
        <v>1.4078116195616712</v>
      </c>
      <c r="M22" s="2">
        <f t="shared" si="4"/>
        <v>1.3425665055310063</v>
      </c>
      <c r="N22" s="15">
        <f t="shared" si="5"/>
        <v>1.3675771325760944</v>
      </c>
      <c r="P22">
        <v>1.0012799999999999</v>
      </c>
      <c r="Q22">
        <f t="shared" si="6"/>
        <v>0.98982769358521894</v>
      </c>
    </row>
    <row r="23" spans="1:17" x14ac:dyDescent="0.25">
      <c r="A23" s="1">
        <v>0.47246700000000003</v>
      </c>
      <c r="B23" s="2">
        <v>0.52289600000000003</v>
      </c>
      <c r="C23" s="15">
        <v>0.52577700000000005</v>
      </c>
      <c r="D23" s="3">
        <v>0.51661000000000001</v>
      </c>
      <c r="E23" s="4">
        <v>0.52739599999999998</v>
      </c>
      <c r="F23" s="5">
        <v>0.51708900000000002</v>
      </c>
      <c r="G23" s="13">
        <v>0.52732900000000005</v>
      </c>
      <c r="I23" s="5">
        <f t="shared" si="0"/>
        <v>1.0944446913752706</v>
      </c>
      <c r="J23" s="3">
        <f t="shared" si="1"/>
        <v>1.0934308639545196</v>
      </c>
      <c r="K23" s="4">
        <f t="shared" si="2"/>
        <v>1.1162599715958996</v>
      </c>
      <c r="L23" s="13">
        <f t="shared" si="3"/>
        <v>1.116118162749991</v>
      </c>
      <c r="M23" s="2">
        <f t="shared" si="4"/>
        <v>1.1067354968706808</v>
      </c>
      <c r="N23" s="15">
        <f t="shared" si="5"/>
        <v>1.11283327724476</v>
      </c>
      <c r="P23">
        <v>0.48169899999999999</v>
      </c>
      <c r="Q23">
        <f t="shared" si="6"/>
        <v>1.0195399890362713</v>
      </c>
    </row>
    <row r="24" spans="1:17" x14ac:dyDescent="0.25">
      <c r="A24" s="1">
        <v>0.51056699999999999</v>
      </c>
      <c r="B24" s="2">
        <v>0.57250100000000004</v>
      </c>
      <c r="C24" s="15">
        <v>0.56425000000000003</v>
      </c>
      <c r="D24" s="3">
        <v>0.56022400000000006</v>
      </c>
      <c r="E24" s="4">
        <v>0.58071899999999999</v>
      </c>
      <c r="F24" s="5">
        <v>0.57366799999999996</v>
      </c>
      <c r="G24" s="13">
        <v>0.57793399999999995</v>
      </c>
      <c r="I24" s="5">
        <f t="shared" si="0"/>
        <v>1.1235900479271084</v>
      </c>
      <c r="J24" s="3">
        <f t="shared" si="1"/>
        <v>1.0972585380567097</v>
      </c>
      <c r="K24" s="4">
        <f t="shared" si="2"/>
        <v>1.1374001845007609</v>
      </c>
      <c r="L24" s="13">
        <f t="shared" si="3"/>
        <v>1.1319454645521547</v>
      </c>
      <c r="M24" s="2">
        <f t="shared" si="4"/>
        <v>1.1213043537870642</v>
      </c>
      <c r="N24" s="15">
        <f t="shared" si="5"/>
        <v>1.1051438890488419</v>
      </c>
      <c r="P24">
        <v>0.51907199999999998</v>
      </c>
      <c r="Q24">
        <f t="shared" si="6"/>
        <v>1.0166579508663898</v>
      </c>
    </row>
    <row r="25" spans="1:17" x14ac:dyDescent="0.25">
      <c r="A25" s="1">
        <v>0.45888699999999999</v>
      </c>
      <c r="B25" s="2">
        <v>0.50833799999999996</v>
      </c>
      <c r="C25" s="15">
        <v>0.50769900000000001</v>
      </c>
      <c r="D25" s="3">
        <v>0.50014700000000001</v>
      </c>
      <c r="E25" s="4">
        <v>0.51139500000000004</v>
      </c>
      <c r="F25" s="5">
        <v>0.50735699999999995</v>
      </c>
      <c r="G25" s="13">
        <v>0.50997700000000001</v>
      </c>
      <c r="I25" s="5">
        <f t="shared" si="0"/>
        <v>1.1056251321131345</v>
      </c>
      <c r="J25" s="3">
        <f t="shared" si="1"/>
        <v>1.0899132030325549</v>
      </c>
      <c r="K25" s="4">
        <f t="shared" si="2"/>
        <v>1.1144246840725496</v>
      </c>
      <c r="L25" s="13">
        <f t="shared" si="3"/>
        <v>1.1113345987138445</v>
      </c>
      <c r="M25" s="2">
        <f t="shared" si="4"/>
        <v>1.1077629133098126</v>
      </c>
      <c r="N25" s="15">
        <f t="shared" si="5"/>
        <v>1.1063704136312427</v>
      </c>
      <c r="P25">
        <v>0.47028500000000001</v>
      </c>
      <c r="Q25">
        <f t="shared" si="6"/>
        <v>1.0248383588988139</v>
      </c>
    </row>
    <row r="26" spans="1:17" x14ac:dyDescent="0.25">
      <c r="A26" s="1">
        <v>0.50975000000000004</v>
      </c>
      <c r="B26" s="2">
        <v>0.56749400000000005</v>
      </c>
      <c r="C26" s="15">
        <v>0.57980100000000001</v>
      </c>
      <c r="D26" s="3">
        <v>0.56169199999999997</v>
      </c>
      <c r="E26" s="4">
        <v>0.57806900000000006</v>
      </c>
      <c r="F26" s="5">
        <v>0.57106699999999999</v>
      </c>
      <c r="G26" s="13">
        <v>0.57753699999999997</v>
      </c>
      <c r="I26" s="5">
        <f t="shared" si="0"/>
        <v>1.120288376655223</v>
      </c>
      <c r="J26" s="3">
        <f t="shared" si="1"/>
        <v>1.1018970083374202</v>
      </c>
      <c r="K26" s="4">
        <f t="shared" si="2"/>
        <v>1.1340245218244238</v>
      </c>
      <c r="L26" s="13">
        <f t="shared" si="3"/>
        <v>1.1329808729769493</v>
      </c>
      <c r="M26" s="2">
        <f t="shared" si="4"/>
        <v>1.1132790583619421</v>
      </c>
      <c r="N26" s="15">
        <f t="shared" si="5"/>
        <v>1.1374222658165767</v>
      </c>
      <c r="P26">
        <v>0.51766100000000004</v>
      </c>
      <c r="Q26">
        <f t="shared" si="6"/>
        <v>1.0155193722412947</v>
      </c>
    </row>
    <row r="27" spans="1:17" x14ac:dyDescent="0.25">
      <c r="A27" s="1">
        <v>0.52634300000000001</v>
      </c>
      <c r="B27" s="2">
        <v>0.59215700000000004</v>
      </c>
      <c r="C27" s="15">
        <v>0.58869899999999997</v>
      </c>
      <c r="D27" s="3">
        <v>0.58637799999999995</v>
      </c>
      <c r="E27" s="4">
        <v>0.60206800000000005</v>
      </c>
      <c r="F27" s="5">
        <v>0.59142499999999998</v>
      </c>
      <c r="G27" s="13">
        <v>0.60162700000000002</v>
      </c>
      <c r="I27" s="5">
        <f t="shared" si="0"/>
        <v>1.1236494073256411</v>
      </c>
      <c r="J27" s="3">
        <f t="shared" si="1"/>
        <v>1.1140606030668214</v>
      </c>
      <c r="K27" s="4">
        <f t="shared" si="2"/>
        <v>1.1438700619177988</v>
      </c>
      <c r="L27" s="13">
        <f t="shared" si="3"/>
        <v>1.1430322052349893</v>
      </c>
      <c r="M27" s="2">
        <f t="shared" si="4"/>
        <v>1.1250401354249986</v>
      </c>
      <c r="N27" s="15">
        <f t="shared" si="5"/>
        <v>1.1184702750867779</v>
      </c>
      <c r="P27">
        <v>0.53441099999999997</v>
      </c>
      <c r="Q27">
        <f t="shared" si="6"/>
        <v>1.0153284075213311</v>
      </c>
    </row>
    <row r="28" spans="1:17" x14ac:dyDescent="0.25">
      <c r="A28" s="1">
        <v>0.52571500000000004</v>
      </c>
      <c r="B28" s="2">
        <v>0.59362700000000002</v>
      </c>
      <c r="C28" s="15">
        <v>0.59014599999999995</v>
      </c>
      <c r="D28" s="3">
        <v>0.59299500000000005</v>
      </c>
      <c r="E28" s="4">
        <v>0.60362199999999999</v>
      </c>
      <c r="F28" s="5">
        <v>0.60100200000000004</v>
      </c>
      <c r="G28" s="13">
        <v>0.60270699999999999</v>
      </c>
      <c r="I28" s="5">
        <f t="shared" si="0"/>
        <v>1.1432087728141673</v>
      </c>
      <c r="J28" s="3">
        <f t="shared" si="1"/>
        <v>1.1279780869862948</v>
      </c>
      <c r="K28" s="4">
        <f t="shared" si="2"/>
        <v>1.1481924616950248</v>
      </c>
      <c r="L28" s="13">
        <f t="shared" si="3"/>
        <v>1.1464519749293818</v>
      </c>
      <c r="M28" s="2">
        <f t="shared" si="4"/>
        <v>1.1291802592659521</v>
      </c>
      <c r="N28" s="15">
        <f t="shared" si="5"/>
        <v>1.1225588008711942</v>
      </c>
      <c r="P28">
        <v>0.53888000000000003</v>
      </c>
      <c r="Q28">
        <f t="shared" si="6"/>
        <v>1.0250420855406446</v>
      </c>
    </row>
    <row r="29" spans="1:17" x14ac:dyDescent="0.25">
      <c r="A29" s="1">
        <v>0.982101</v>
      </c>
      <c r="B29" s="2">
        <v>1.37019</v>
      </c>
      <c r="C29" s="15">
        <v>1.4036299999999999</v>
      </c>
      <c r="D29" s="3">
        <v>1.1150500000000001</v>
      </c>
      <c r="E29" s="4">
        <v>1.28548</v>
      </c>
      <c r="F29" s="5">
        <v>1.4527000000000001</v>
      </c>
      <c r="G29" s="13">
        <v>1.4533199999999999</v>
      </c>
      <c r="I29" s="5">
        <f t="shared" si="0"/>
        <v>1.4791757670545087</v>
      </c>
      <c r="J29" s="3">
        <f t="shared" si="1"/>
        <v>1.1353720238549805</v>
      </c>
      <c r="K29" s="4">
        <f t="shared" si="2"/>
        <v>1.3089081469217525</v>
      </c>
      <c r="L29" s="13">
        <f t="shared" si="3"/>
        <v>1.4798070666866239</v>
      </c>
      <c r="M29" s="2">
        <f t="shared" si="4"/>
        <v>1.3951620047225286</v>
      </c>
      <c r="N29" s="15">
        <f t="shared" si="5"/>
        <v>1.4292114558482274</v>
      </c>
      <c r="P29">
        <v>0.96843100000000004</v>
      </c>
      <c r="Q29">
        <f t="shared" si="6"/>
        <v>0.98608086133707229</v>
      </c>
    </row>
    <row r="30" spans="1:17" x14ac:dyDescent="0.25">
      <c r="A30" s="1">
        <v>0.96814</v>
      </c>
      <c r="B30" s="2">
        <v>1.3800300000000001</v>
      </c>
      <c r="C30" s="15">
        <v>1.4135200000000001</v>
      </c>
      <c r="D30" s="3">
        <v>1.12476</v>
      </c>
      <c r="E30" s="4">
        <v>1.3011999999999999</v>
      </c>
      <c r="F30" s="5">
        <v>1.47132</v>
      </c>
      <c r="G30" s="13">
        <v>1.4662299999999999</v>
      </c>
      <c r="I30" s="5">
        <f t="shared" si="0"/>
        <v>1.5197388807403887</v>
      </c>
      <c r="J30" s="3">
        <f t="shared" si="1"/>
        <v>1.1617741235771686</v>
      </c>
      <c r="K30" s="4">
        <f t="shared" si="2"/>
        <v>1.3440204929039188</v>
      </c>
      <c r="L30" s="13">
        <f t="shared" si="3"/>
        <v>1.5144813766604002</v>
      </c>
      <c r="M30" s="2">
        <f t="shared" si="4"/>
        <v>1.4254446670936023</v>
      </c>
      <c r="N30" s="15">
        <f t="shared" si="5"/>
        <v>1.4600367715413061</v>
      </c>
      <c r="P30">
        <v>0.95835000000000004</v>
      </c>
      <c r="Q30">
        <f t="shared" si="6"/>
        <v>0.98988782614084747</v>
      </c>
    </row>
    <row r="31" spans="1:17" x14ac:dyDescent="0.25">
      <c r="A31" s="1">
        <v>0.98389800000000005</v>
      </c>
      <c r="B31" s="2">
        <v>1.41235</v>
      </c>
      <c r="C31" s="15">
        <v>1.4513</v>
      </c>
      <c r="D31" s="3">
        <v>1.13578</v>
      </c>
      <c r="E31" s="4">
        <v>1.3338000000000001</v>
      </c>
      <c r="F31" s="5">
        <v>1.5055099999999999</v>
      </c>
      <c r="G31" s="13">
        <v>1.49566</v>
      </c>
      <c r="I31" s="5">
        <f t="shared" si="0"/>
        <v>1.5301484503474951</v>
      </c>
      <c r="J31" s="3">
        <f t="shared" si="1"/>
        <v>1.154367627538627</v>
      </c>
      <c r="K31" s="4">
        <f t="shared" si="2"/>
        <v>1.3556283273266132</v>
      </c>
      <c r="L31" s="13">
        <f t="shared" si="3"/>
        <v>1.5201372499994916</v>
      </c>
      <c r="M31" s="2">
        <f t="shared" si="4"/>
        <v>1.4354638387312506</v>
      </c>
      <c r="N31" s="15">
        <f t="shared" si="5"/>
        <v>1.4750512756403611</v>
      </c>
      <c r="P31">
        <v>0.97363299999999997</v>
      </c>
      <c r="Q31">
        <f t="shared" si="6"/>
        <v>0.98956700796220742</v>
      </c>
    </row>
    <row r="32" spans="1:17" x14ac:dyDescent="0.25">
      <c r="A32" s="1">
        <v>0.92852100000000004</v>
      </c>
      <c r="B32" s="2">
        <v>1.3539600000000001</v>
      </c>
      <c r="C32" s="15">
        <v>1.3978999999999999</v>
      </c>
      <c r="D32" s="3">
        <v>1.0686</v>
      </c>
      <c r="E32" s="4">
        <v>1.2684899999999999</v>
      </c>
      <c r="F32" s="5">
        <v>1.4556199999999999</v>
      </c>
      <c r="G32" s="13">
        <v>1.4389700000000001</v>
      </c>
      <c r="I32" s="5">
        <f t="shared" si="0"/>
        <v>1.5676759060915153</v>
      </c>
      <c r="J32" s="3">
        <f t="shared" si="1"/>
        <v>1.1508625006865756</v>
      </c>
      <c r="K32" s="4">
        <f t="shared" si="2"/>
        <v>1.3661403457757011</v>
      </c>
      <c r="L32" s="13">
        <f t="shared" si="3"/>
        <v>1.5497441630291615</v>
      </c>
      <c r="M32" s="2">
        <f t="shared" si="4"/>
        <v>1.4581899601624519</v>
      </c>
      <c r="N32" s="15">
        <f t="shared" si="5"/>
        <v>1.5055125301420214</v>
      </c>
      <c r="P32">
        <v>0.91792799999999997</v>
      </c>
      <c r="Q32">
        <f t="shared" si="6"/>
        <v>0.98859153427870772</v>
      </c>
    </row>
    <row r="33" spans="1:17" x14ac:dyDescent="0.25">
      <c r="A33" s="1">
        <v>0.91481000000000001</v>
      </c>
      <c r="B33" s="2">
        <v>1.3555900000000001</v>
      </c>
      <c r="C33" s="15">
        <v>1.4107400000000001</v>
      </c>
      <c r="D33" s="3">
        <v>1.0538099999999999</v>
      </c>
      <c r="E33" s="4">
        <v>1.26183</v>
      </c>
      <c r="F33" s="5">
        <v>1.4683900000000001</v>
      </c>
      <c r="G33" s="13">
        <v>1.4477100000000001</v>
      </c>
      <c r="I33" s="5">
        <f t="shared" si="0"/>
        <v>1.6051311201233043</v>
      </c>
      <c r="J33" s="3">
        <f t="shared" si="1"/>
        <v>1.1519441195439488</v>
      </c>
      <c r="K33" s="4">
        <f t="shared" si="2"/>
        <v>1.3793355997420229</v>
      </c>
      <c r="L33" s="13">
        <f t="shared" si="3"/>
        <v>1.5825253331292837</v>
      </c>
      <c r="M33" s="2">
        <f t="shared" si="4"/>
        <v>1.4818268274286464</v>
      </c>
      <c r="N33" s="15">
        <f t="shared" si="5"/>
        <v>1.5421125698232421</v>
      </c>
      <c r="P33">
        <v>0.90188000000000001</v>
      </c>
      <c r="Q33">
        <f t="shared" si="6"/>
        <v>0.98586591751292618</v>
      </c>
    </row>
    <row r="34" spans="1:17" x14ac:dyDescent="0.25">
      <c r="A34" s="1">
        <v>0.88702000000000003</v>
      </c>
      <c r="B34" s="2">
        <v>1.2745</v>
      </c>
      <c r="C34" s="15">
        <v>1.30603</v>
      </c>
      <c r="D34" s="3">
        <v>1.0738000000000001</v>
      </c>
      <c r="E34" s="4">
        <v>1.2400199999999999</v>
      </c>
      <c r="F34" s="5">
        <v>1.32921</v>
      </c>
      <c r="G34" s="13">
        <v>1.3280099999999999</v>
      </c>
      <c r="I34" s="5">
        <f t="shared" si="0"/>
        <v>1.4985118712092174</v>
      </c>
      <c r="J34" s="3">
        <f t="shared" si="1"/>
        <v>1.2105702238957408</v>
      </c>
      <c r="K34" s="4">
        <f t="shared" si="2"/>
        <v>1.397961714504746</v>
      </c>
      <c r="L34" s="13">
        <f t="shared" si="3"/>
        <v>1.4971590268539603</v>
      </c>
      <c r="M34" s="2">
        <f t="shared" si="4"/>
        <v>1.4368334423124618</v>
      </c>
      <c r="N34" s="15">
        <f t="shared" si="5"/>
        <v>1.4723794277468376</v>
      </c>
      <c r="P34">
        <v>0.87784700000000004</v>
      </c>
      <c r="Q34">
        <f t="shared" si="6"/>
        <v>0.9896586322743568</v>
      </c>
    </row>
    <row r="35" spans="1:17" x14ac:dyDescent="0.25">
      <c r="A35" s="1">
        <v>0.88247500000000001</v>
      </c>
      <c r="B35" s="2">
        <v>1.27071</v>
      </c>
      <c r="C35" s="15">
        <v>1.30182</v>
      </c>
      <c r="D35" s="3">
        <v>1.08111</v>
      </c>
      <c r="E35" s="4">
        <v>1.2249699999999999</v>
      </c>
      <c r="F35" s="5">
        <v>1.3234999999999999</v>
      </c>
      <c r="G35" s="13">
        <v>1.3252200000000001</v>
      </c>
      <c r="I35" s="5">
        <f t="shared" ref="I35:I52" si="7">F35/A35</f>
        <v>1.4997591999773363</v>
      </c>
      <c r="J35" s="3">
        <f t="shared" ref="J35:J52" si="8">D35/A35</f>
        <v>1.2250885294200968</v>
      </c>
      <c r="K35" s="4">
        <f t="shared" ref="K35:K52" si="9">E35/A35</f>
        <v>1.3881073118218645</v>
      </c>
      <c r="L35" s="13">
        <f t="shared" ref="L35:L52" si="10">G35/A35</f>
        <v>1.5017082636901895</v>
      </c>
      <c r="M35" s="2">
        <f t="shared" ref="M35:M52" si="11">B35/A35</f>
        <v>1.439938808464829</v>
      </c>
      <c r="N35" s="15">
        <f t="shared" ref="N35:N52" si="12">C35/A35</f>
        <v>1.47519193178277</v>
      </c>
      <c r="P35">
        <v>0.87035499999999999</v>
      </c>
      <c r="Q35">
        <f t="shared" si="6"/>
        <v>0.98626589988384938</v>
      </c>
    </row>
    <row r="36" spans="1:17" x14ac:dyDescent="0.25">
      <c r="A36" s="1">
        <v>0.91822300000000001</v>
      </c>
      <c r="B36" s="2">
        <v>1.3451500000000001</v>
      </c>
      <c r="C36" s="15">
        <v>1.3810800000000001</v>
      </c>
      <c r="D36" s="3">
        <v>1.12191</v>
      </c>
      <c r="E36" s="4">
        <v>1.29979</v>
      </c>
      <c r="F36" s="5">
        <v>1.40822</v>
      </c>
      <c r="G36" s="13">
        <v>1.41577</v>
      </c>
      <c r="I36" s="5">
        <f t="shared" si="7"/>
        <v>1.5336361646353882</v>
      </c>
      <c r="J36" s="3">
        <f t="shared" si="8"/>
        <v>1.2218273774453481</v>
      </c>
      <c r="K36" s="4">
        <f t="shared" si="9"/>
        <v>1.4155493817950542</v>
      </c>
      <c r="L36" s="13">
        <f t="shared" si="10"/>
        <v>1.5418585681256078</v>
      </c>
      <c r="M36" s="2">
        <f t="shared" si="11"/>
        <v>1.4649491463402682</v>
      </c>
      <c r="N36" s="15">
        <f t="shared" si="12"/>
        <v>1.5040790744731944</v>
      </c>
      <c r="P36">
        <v>0.91062399999999999</v>
      </c>
      <c r="Q36">
        <f t="shared" si="6"/>
        <v>0.9917242325665987</v>
      </c>
    </row>
    <row r="37" spans="1:17" x14ac:dyDescent="0.25">
      <c r="A37" s="1">
        <v>0.87192000000000003</v>
      </c>
      <c r="B37" s="2">
        <v>1.28104</v>
      </c>
      <c r="C37" s="15">
        <v>1.3026500000000001</v>
      </c>
      <c r="D37" s="3">
        <v>1.06436</v>
      </c>
      <c r="E37" s="4">
        <v>1.2381599999999999</v>
      </c>
      <c r="F37" s="5">
        <v>1.33216</v>
      </c>
      <c r="G37" s="13">
        <v>1.3386</v>
      </c>
      <c r="I37" s="5">
        <f t="shared" si="7"/>
        <v>1.5278465914304065</v>
      </c>
      <c r="J37" s="3">
        <f t="shared" si="8"/>
        <v>1.2207083218643913</v>
      </c>
      <c r="K37" s="4">
        <f t="shared" si="9"/>
        <v>1.4200385356454719</v>
      </c>
      <c r="L37" s="13">
        <f t="shared" si="10"/>
        <v>1.535232590145885</v>
      </c>
      <c r="M37" s="2">
        <f t="shared" si="11"/>
        <v>1.4692173593907698</v>
      </c>
      <c r="N37" s="15">
        <f t="shared" si="12"/>
        <v>1.4940017432791999</v>
      </c>
      <c r="P37">
        <v>0.85900799999999999</v>
      </c>
      <c r="Q37">
        <f t="shared" si="6"/>
        <v>0.98519130195430771</v>
      </c>
    </row>
    <row r="38" spans="1:17" x14ac:dyDescent="0.25">
      <c r="A38" s="1">
        <v>0.902667</v>
      </c>
      <c r="B38" s="2">
        <v>1.39836</v>
      </c>
      <c r="C38" s="15">
        <v>1.46262</v>
      </c>
      <c r="D38" s="3">
        <v>1.15777</v>
      </c>
      <c r="E38" s="4">
        <v>1.39689</v>
      </c>
      <c r="F38" s="5">
        <v>1.48353</v>
      </c>
      <c r="G38" s="13">
        <v>1.47807</v>
      </c>
      <c r="I38" s="5">
        <f t="shared" si="7"/>
        <v>1.6434964388861009</v>
      </c>
      <c r="J38" s="3">
        <f t="shared" si="8"/>
        <v>1.2826103092280985</v>
      </c>
      <c r="K38" s="4">
        <f t="shared" si="9"/>
        <v>1.5475141995885526</v>
      </c>
      <c r="L38" s="13">
        <f t="shared" si="10"/>
        <v>1.6374476966589009</v>
      </c>
      <c r="M38" s="2">
        <f t="shared" si="11"/>
        <v>1.5491427071112605</v>
      </c>
      <c r="N38" s="15">
        <f t="shared" si="12"/>
        <v>1.6203317502467687</v>
      </c>
      <c r="P38">
        <v>0.89193</v>
      </c>
      <c r="Q38">
        <f t="shared" si="6"/>
        <v>0.98810524811475331</v>
      </c>
    </row>
    <row r="39" spans="1:17" x14ac:dyDescent="0.25">
      <c r="A39" s="1">
        <v>0.99315500000000001</v>
      </c>
      <c r="B39" s="2">
        <v>1.4584900000000001</v>
      </c>
      <c r="C39" s="15">
        <v>1.4759599999999999</v>
      </c>
      <c r="D39" s="3">
        <v>1.3773200000000001</v>
      </c>
      <c r="E39" s="4">
        <v>1.45818</v>
      </c>
      <c r="F39" s="5">
        <v>1.48207</v>
      </c>
      <c r="G39" s="13">
        <v>1.4906600000000001</v>
      </c>
      <c r="I39" s="5">
        <f t="shared" si="7"/>
        <v>1.4922846886941112</v>
      </c>
      <c r="J39" s="3">
        <f t="shared" si="8"/>
        <v>1.3868127331584699</v>
      </c>
      <c r="K39" s="4">
        <f t="shared" si="9"/>
        <v>1.4682300345867463</v>
      </c>
      <c r="L39" s="13">
        <f t="shared" si="10"/>
        <v>1.5009338924941225</v>
      </c>
      <c r="M39" s="2">
        <f t="shared" si="11"/>
        <v>1.4685421711616011</v>
      </c>
      <c r="N39" s="15">
        <f t="shared" si="12"/>
        <v>1.486132577492939</v>
      </c>
      <c r="P39">
        <v>0.98119400000000001</v>
      </c>
      <c r="Q39">
        <f t="shared" si="6"/>
        <v>0.98795656267148635</v>
      </c>
    </row>
    <row r="40" spans="1:17" x14ac:dyDescent="0.25">
      <c r="A40" s="1">
        <v>1.01006</v>
      </c>
      <c r="B40" s="2">
        <v>1.5815900000000001</v>
      </c>
      <c r="C40" s="15">
        <v>1.6328400000000001</v>
      </c>
      <c r="D40" s="3">
        <v>1.44801</v>
      </c>
      <c r="E40" s="4">
        <v>1.6259699999999999</v>
      </c>
      <c r="F40" s="5">
        <v>1.6378200000000001</v>
      </c>
      <c r="G40" s="13">
        <v>1.6386499999999999</v>
      </c>
      <c r="I40" s="5">
        <f t="shared" si="7"/>
        <v>1.6215076332099085</v>
      </c>
      <c r="J40" s="3">
        <f t="shared" si="8"/>
        <v>1.4335881036770093</v>
      </c>
      <c r="K40" s="4">
        <f t="shared" si="9"/>
        <v>1.6097756568916697</v>
      </c>
      <c r="L40" s="13">
        <f t="shared" si="10"/>
        <v>1.6223293665722829</v>
      </c>
      <c r="M40" s="2">
        <f t="shared" si="11"/>
        <v>1.5658376730095243</v>
      </c>
      <c r="N40" s="15">
        <f t="shared" si="12"/>
        <v>1.6165772330356614</v>
      </c>
      <c r="P40">
        <v>0.98612999999999995</v>
      </c>
      <c r="Q40">
        <f t="shared" si="6"/>
        <v>0.97630833811852757</v>
      </c>
    </row>
    <row r="41" spans="1:17" x14ac:dyDescent="0.25">
      <c r="A41" s="1">
        <v>0.90789799999999998</v>
      </c>
      <c r="B41" s="2">
        <v>1.2139599999999999</v>
      </c>
      <c r="C41" s="15">
        <v>1.2397400000000001</v>
      </c>
      <c r="D41" s="3">
        <v>1.1578900000000001</v>
      </c>
      <c r="E41" s="4">
        <v>1.2447699999999999</v>
      </c>
      <c r="F41" s="5">
        <v>1.2351099999999999</v>
      </c>
      <c r="G41" s="13">
        <v>1.2462</v>
      </c>
      <c r="I41" s="5">
        <f t="shared" si="7"/>
        <v>1.3604061249171162</v>
      </c>
      <c r="J41" s="3">
        <f t="shared" si="8"/>
        <v>1.2753525175735601</v>
      </c>
      <c r="K41" s="4">
        <f t="shared" si="9"/>
        <v>1.3710460866749348</v>
      </c>
      <c r="L41" s="13">
        <f t="shared" si="10"/>
        <v>1.3726211534775934</v>
      </c>
      <c r="M41" s="2">
        <f t="shared" si="11"/>
        <v>1.3371105564722028</v>
      </c>
      <c r="N41" s="15">
        <f t="shared" si="12"/>
        <v>1.3655058167327168</v>
      </c>
      <c r="P41">
        <v>0.89582600000000001</v>
      </c>
      <c r="Q41">
        <f t="shared" si="6"/>
        <v>0.98670335213867644</v>
      </c>
    </row>
    <row r="42" spans="1:17" x14ac:dyDescent="0.25">
      <c r="A42" s="1">
        <v>0.92524600000000001</v>
      </c>
      <c r="B42" s="2">
        <v>1.67442</v>
      </c>
      <c r="C42" s="15">
        <v>1.7622100000000001</v>
      </c>
      <c r="D42" s="3">
        <v>1.52237</v>
      </c>
      <c r="E42" s="4">
        <v>1.78041</v>
      </c>
      <c r="F42" s="5">
        <v>1.8019799999999999</v>
      </c>
      <c r="G42" s="13">
        <v>1.78335</v>
      </c>
      <c r="I42" s="5">
        <f t="shared" si="7"/>
        <v>1.9475685385292127</v>
      </c>
      <c r="J42" s="3">
        <f t="shared" si="8"/>
        <v>1.6453678265023572</v>
      </c>
      <c r="K42" s="4">
        <f t="shared" si="9"/>
        <v>1.9242558195333999</v>
      </c>
      <c r="L42" s="13">
        <f t="shared" si="10"/>
        <v>1.9274333528596719</v>
      </c>
      <c r="M42" s="2">
        <f t="shared" si="11"/>
        <v>1.8097025007403436</v>
      </c>
      <c r="N42" s="15">
        <f t="shared" si="12"/>
        <v>1.9045853751326673</v>
      </c>
      <c r="P42">
        <v>0.94338500000000003</v>
      </c>
      <c r="Q42">
        <f t="shared" si="6"/>
        <v>1.0196045159881804</v>
      </c>
    </row>
    <row r="43" spans="1:17" x14ac:dyDescent="0.25">
      <c r="A43" s="1">
        <v>0.93812399999999996</v>
      </c>
      <c r="B43" s="2">
        <v>1.55339</v>
      </c>
      <c r="C43" s="15">
        <v>1.5570299999999999</v>
      </c>
      <c r="D43" s="3">
        <v>1.4869600000000001</v>
      </c>
      <c r="E43" s="4">
        <v>1.55707</v>
      </c>
      <c r="F43" s="5">
        <v>1.5579499999999999</v>
      </c>
      <c r="G43" s="13">
        <v>1.5608299999999999</v>
      </c>
      <c r="I43" s="5">
        <f t="shared" si="7"/>
        <v>1.6607079661110897</v>
      </c>
      <c r="J43" s="3">
        <f t="shared" si="8"/>
        <v>1.5850356669267605</v>
      </c>
      <c r="K43" s="4">
        <f t="shared" si="9"/>
        <v>1.6597699238053818</v>
      </c>
      <c r="L43" s="13">
        <f t="shared" si="10"/>
        <v>1.6637779227479523</v>
      </c>
      <c r="M43" s="2">
        <f t="shared" si="11"/>
        <v>1.6558472014360577</v>
      </c>
      <c r="N43" s="15">
        <f t="shared" si="12"/>
        <v>1.6597272855187586</v>
      </c>
      <c r="P43">
        <v>0.93680399999999997</v>
      </c>
      <c r="Q43">
        <f t="shared" si="6"/>
        <v>0.99859293654143799</v>
      </c>
    </row>
    <row r="44" spans="1:17" x14ac:dyDescent="0.25">
      <c r="A44" s="1">
        <v>0.94010899999999997</v>
      </c>
      <c r="B44" s="2">
        <v>1.5515399999999999</v>
      </c>
      <c r="C44" s="15">
        <v>1.5569900000000001</v>
      </c>
      <c r="D44" s="3">
        <v>1.5004</v>
      </c>
      <c r="E44" s="4">
        <v>1.55986</v>
      </c>
      <c r="F44" s="5">
        <v>1.5527599999999999</v>
      </c>
      <c r="G44" s="13">
        <v>1.56054</v>
      </c>
      <c r="I44" s="5">
        <f t="shared" si="7"/>
        <v>1.6516808157351965</v>
      </c>
      <c r="J44" s="3">
        <f t="shared" si="8"/>
        <v>1.5959851464032362</v>
      </c>
      <c r="K44" s="4">
        <f t="shared" si="9"/>
        <v>1.6592331314773074</v>
      </c>
      <c r="L44" s="13">
        <f t="shared" si="10"/>
        <v>1.6599564518582421</v>
      </c>
      <c r="M44" s="2">
        <f t="shared" si="11"/>
        <v>1.6503830938752846</v>
      </c>
      <c r="N44" s="15">
        <f t="shared" si="12"/>
        <v>1.6561802939871868</v>
      </c>
      <c r="P44">
        <v>0.93126399999999998</v>
      </c>
      <c r="Q44">
        <f t="shared" si="6"/>
        <v>0.99059151651563804</v>
      </c>
    </row>
    <row r="45" spans="1:17" x14ac:dyDescent="0.25">
      <c r="A45" s="1">
        <v>0.93705099999999997</v>
      </c>
      <c r="B45" s="2">
        <v>1.6175299999999999</v>
      </c>
      <c r="C45" s="15">
        <v>1.7016500000000001</v>
      </c>
      <c r="D45" s="3">
        <v>1.5286200000000001</v>
      </c>
      <c r="E45" s="4">
        <v>1.7315100000000001</v>
      </c>
      <c r="F45" s="5">
        <v>1.73309</v>
      </c>
      <c r="G45" s="13">
        <v>1.7324999999999999</v>
      </c>
      <c r="I45" s="5">
        <f t="shared" si="7"/>
        <v>1.8495151277785309</v>
      </c>
      <c r="J45" s="3">
        <f t="shared" si="8"/>
        <v>1.631309288395189</v>
      </c>
      <c r="K45" s="4">
        <f t="shared" si="9"/>
        <v>1.8478289868961244</v>
      </c>
      <c r="L45" s="13">
        <f t="shared" si="10"/>
        <v>1.8488854928920624</v>
      </c>
      <c r="M45" s="2">
        <f t="shared" si="11"/>
        <v>1.7261920642526394</v>
      </c>
      <c r="N45" s="15">
        <f t="shared" si="12"/>
        <v>1.8159630585741866</v>
      </c>
      <c r="P45">
        <v>0.92735800000000002</v>
      </c>
      <c r="Q45">
        <f t="shared" si="6"/>
        <v>0.98965584583976762</v>
      </c>
    </row>
    <row r="46" spans="1:17" x14ac:dyDescent="0.25">
      <c r="A46" s="1">
        <v>1.2341599999999999</v>
      </c>
      <c r="B46" s="2">
        <v>1.25779</v>
      </c>
      <c r="C46" s="15">
        <v>1.26478</v>
      </c>
      <c r="D46" s="3">
        <v>1.238</v>
      </c>
      <c r="E46" s="4">
        <v>1.2423</v>
      </c>
      <c r="F46" s="5">
        <v>1.2505200000000001</v>
      </c>
      <c r="G46" s="13">
        <v>1.2579199999999999</v>
      </c>
      <c r="I46" s="5">
        <f t="shared" si="7"/>
        <v>1.0132559797757181</v>
      </c>
      <c r="J46" s="3">
        <f t="shared" si="8"/>
        <v>1.0031114280158164</v>
      </c>
      <c r="K46" s="4">
        <f t="shared" si="9"/>
        <v>1.0065955791793608</v>
      </c>
      <c r="L46" s="13">
        <f t="shared" si="10"/>
        <v>1.0192519608478641</v>
      </c>
      <c r="M46" s="2">
        <f t="shared" si="11"/>
        <v>1.0191466260452453</v>
      </c>
      <c r="N46" s="15">
        <f t="shared" si="12"/>
        <v>1.0248103973552862</v>
      </c>
      <c r="P46">
        <v>1.1954400000000001</v>
      </c>
      <c r="Q46">
        <f t="shared" si="6"/>
        <v>0.96862643417385119</v>
      </c>
    </row>
    <row r="47" spans="1:17" x14ac:dyDescent="0.25">
      <c r="A47" s="1">
        <v>0.24413299999999999</v>
      </c>
      <c r="B47" s="2">
        <v>0.25190200000000001</v>
      </c>
      <c r="C47" s="15">
        <v>0.26022099999999998</v>
      </c>
      <c r="D47" s="3">
        <v>0.24934200000000001</v>
      </c>
      <c r="E47" s="4">
        <v>0.25103500000000001</v>
      </c>
      <c r="F47" s="5">
        <v>0.25311899999999998</v>
      </c>
      <c r="G47" s="13">
        <v>0.252139</v>
      </c>
      <c r="I47" s="5">
        <f t="shared" si="7"/>
        <v>1.0368078055813839</v>
      </c>
      <c r="J47" s="3">
        <f t="shared" si="8"/>
        <v>1.0213367303887635</v>
      </c>
      <c r="K47" s="4">
        <f t="shared" si="9"/>
        <v>1.0282714749747064</v>
      </c>
      <c r="L47" s="13">
        <f t="shared" si="10"/>
        <v>1.0327936002097218</v>
      </c>
      <c r="M47" s="2">
        <f t="shared" si="11"/>
        <v>1.0318228178902484</v>
      </c>
      <c r="N47" s="15">
        <f t="shared" si="12"/>
        <v>1.0658985061421438</v>
      </c>
      <c r="P47">
        <v>0.24362400000000001</v>
      </c>
      <c r="Q47">
        <f t="shared" si="6"/>
        <v>0.99791507088349396</v>
      </c>
    </row>
    <row r="48" spans="1:17" x14ac:dyDescent="0.25">
      <c r="A48" s="1">
        <v>0.22519</v>
      </c>
      <c r="B48" s="2">
        <v>0.23499100000000001</v>
      </c>
      <c r="C48" s="15">
        <v>0.24548300000000001</v>
      </c>
      <c r="D48" s="3">
        <v>0.23181499999999999</v>
      </c>
      <c r="E48" s="4">
        <v>0.22991700000000001</v>
      </c>
      <c r="F48" s="5">
        <v>0.236125</v>
      </c>
      <c r="G48" s="13">
        <v>0.23602699999999999</v>
      </c>
      <c r="I48" s="5">
        <f t="shared" si="7"/>
        <v>1.0485589946267597</v>
      </c>
      <c r="J48" s="3">
        <f t="shared" si="8"/>
        <v>1.0294196012256316</v>
      </c>
      <c r="K48" s="4">
        <f t="shared" si="9"/>
        <v>1.0209911630178961</v>
      </c>
      <c r="L48" s="13">
        <f t="shared" si="10"/>
        <v>1.0481238065633465</v>
      </c>
      <c r="M48" s="2">
        <f t="shared" si="11"/>
        <v>1.0435232470358364</v>
      </c>
      <c r="N48" s="15">
        <f t="shared" si="12"/>
        <v>1.0901150139881879</v>
      </c>
      <c r="P48">
        <v>0.22541600000000001</v>
      </c>
      <c r="Q48">
        <f t="shared" si="6"/>
        <v>1.001003596962565</v>
      </c>
    </row>
    <row r="49" spans="1:17" x14ac:dyDescent="0.25">
      <c r="A49" s="1">
        <v>1.0975900000000001</v>
      </c>
      <c r="B49" s="2">
        <v>1.12937</v>
      </c>
      <c r="C49" s="15">
        <v>1.1268199999999999</v>
      </c>
      <c r="D49" s="3">
        <v>1.11372</v>
      </c>
      <c r="E49" s="4">
        <v>1.1032999999999999</v>
      </c>
      <c r="F49" s="5">
        <v>1.13971</v>
      </c>
      <c r="G49" s="13">
        <v>1.1188899999999999</v>
      </c>
      <c r="I49" s="5">
        <f t="shared" si="7"/>
        <v>1.0383749851948358</v>
      </c>
      <c r="J49" s="3">
        <f t="shared" si="8"/>
        <v>1.014695833599067</v>
      </c>
      <c r="K49" s="4">
        <f t="shared" si="9"/>
        <v>1.0052023068723293</v>
      </c>
      <c r="L49" s="13">
        <f t="shared" si="10"/>
        <v>1.0194061534817189</v>
      </c>
      <c r="M49" s="2">
        <f t="shared" si="11"/>
        <v>1.0289543454295318</v>
      </c>
      <c r="N49" s="15">
        <f t="shared" si="12"/>
        <v>1.0266310735338331</v>
      </c>
      <c r="P49">
        <v>1.0577399999999999</v>
      </c>
      <c r="Q49">
        <f t="shared" si="6"/>
        <v>0.96369318233584478</v>
      </c>
    </row>
    <row r="50" spans="1:17" x14ac:dyDescent="0.25">
      <c r="A50" s="1">
        <v>1.2521500000000001</v>
      </c>
      <c r="B50" s="2">
        <v>1.29382</v>
      </c>
      <c r="C50" s="15">
        <v>1.2925800000000001</v>
      </c>
      <c r="D50" s="3">
        <v>1.2746</v>
      </c>
      <c r="E50" s="4">
        <v>1.2593300000000001</v>
      </c>
      <c r="F50" s="5">
        <v>1.3152900000000001</v>
      </c>
      <c r="G50" s="13">
        <v>1.2862800000000001</v>
      </c>
      <c r="I50" s="5">
        <f t="shared" si="7"/>
        <v>1.0504252685381144</v>
      </c>
      <c r="J50" s="3">
        <f t="shared" si="8"/>
        <v>1.0179291618416322</v>
      </c>
      <c r="K50" s="4">
        <f t="shared" si="9"/>
        <v>1.0057341372838717</v>
      </c>
      <c r="L50" s="13">
        <f t="shared" si="10"/>
        <v>1.0272571177574572</v>
      </c>
      <c r="M50" s="2">
        <f t="shared" si="11"/>
        <v>1.0332787605318849</v>
      </c>
      <c r="N50" s="15">
        <f t="shared" si="12"/>
        <v>1.0322884638421914</v>
      </c>
      <c r="P50" s="11">
        <v>1.16029</v>
      </c>
      <c r="Q50" s="11">
        <f t="shared" si="6"/>
        <v>0.92663818232639861</v>
      </c>
    </row>
    <row r="51" spans="1:17" x14ac:dyDescent="0.25">
      <c r="A51" s="1">
        <v>1.3212900000000001</v>
      </c>
      <c r="B51" s="2">
        <v>1.36432</v>
      </c>
      <c r="C51" s="15">
        <v>1.36165</v>
      </c>
      <c r="D51" s="3">
        <v>1.33857</v>
      </c>
      <c r="E51" s="4">
        <v>1.3470500000000001</v>
      </c>
      <c r="F51" s="5">
        <v>1.36076</v>
      </c>
      <c r="G51" s="13">
        <v>1.3587800000000001</v>
      </c>
      <c r="I51" s="5">
        <f t="shared" si="7"/>
        <v>1.0298723217461723</v>
      </c>
      <c r="J51" s="3">
        <f t="shared" si="8"/>
        <v>1.0130781281929024</v>
      </c>
      <c r="K51" s="4">
        <f t="shared" si="9"/>
        <v>1.0194960985097896</v>
      </c>
      <c r="L51" s="13">
        <f t="shared" si="10"/>
        <v>1.0283737862240689</v>
      </c>
      <c r="M51" s="2">
        <f t="shared" si="11"/>
        <v>1.0325666583414692</v>
      </c>
      <c r="N51" s="15">
        <f t="shared" si="12"/>
        <v>1.0305459058949966</v>
      </c>
      <c r="P51">
        <v>1.2962</v>
      </c>
      <c r="Q51">
        <f t="shared" si="6"/>
        <v>0.98101098169213419</v>
      </c>
    </row>
    <row r="52" spans="1:17" x14ac:dyDescent="0.25">
      <c r="A52" s="1">
        <v>1.5669</v>
      </c>
      <c r="B52" s="2">
        <v>1.6695</v>
      </c>
      <c r="C52" s="15">
        <v>1.6686300000000001</v>
      </c>
      <c r="D52" s="3">
        <v>1.6530100000000001</v>
      </c>
      <c r="E52" s="4">
        <v>1.67462</v>
      </c>
      <c r="F52" s="5">
        <v>1.67367</v>
      </c>
      <c r="G52" s="13">
        <v>1.6757599999999999</v>
      </c>
      <c r="I52" s="5">
        <f t="shared" si="7"/>
        <v>1.0681409151828452</v>
      </c>
      <c r="J52" s="3">
        <f t="shared" si="8"/>
        <v>1.0549556449039506</v>
      </c>
      <c r="K52" s="4">
        <f t="shared" si="9"/>
        <v>1.0687472078626588</v>
      </c>
      <c r="L52" s="13">
        <f t="shared" si="10"/>
        <v>1.069474759078435</v>
      </c>
      <c r="M52" s="2">
        <f t="shared" si="11"/>
        <v>1.0654796094198737</v>
      </c>
      <c r="N52" s="15">
        <f t="shared" si="12"/>
        <v>1.0649243729657285</v>
      </c>
      <c r="P52">
        <v>1.5718099999999999</v>
      </c>
      <c r="Q52">
        <f t="shared" si="6"/>
        <v>1.0031335758504052</v>
      </c>
    </row>
    <row r="53" spans="1:17" x14ac:dyDescent="0.25">
      <c r="I53" s="9">
        <f>GEOMEAN(I3:I52)</f>
        <v>1.2773098401704777</v>
      </c>
      <c r="J53" s="7">
        <f t="shared" ref="J53:L53" si="13">GEOMEAN(J3:J52)</f>
        <v>1.140198115939685</v>
      </c>
      <c r="K53" s="8">
        <f t="shared" si="13"/>
        <v>1.2296229567058614</v>
      </c>
      <c r="L53" s="14">
        <f t="shared" si="13"/>
        <v>1.2826970199608099</v>
      </c>
      <c r="M53" s="6">
        <f>GEOMEAN(M3:M52)</f>
        <v>1.2490803662486045</v>
      </c>
      <c r="N53" s="16">
        <f>GEOMEAN(N3:N52)</f>
        <v>1.2739724904002194</v>
      </c>
      <c r="Q53">
        <f>GEOMEAN(Q3:Q52)</f>
        <v>0.98267193914883411</v>
      </c>
    </row>
    <row r="54" spans="1:17" x14ac:dyDescent="0.25">
      <c r="A54" s="2">
        <f>GEOMEAN(A3:A52)</f>
        <v>0.88368488414775126</v>
      </c>
      <c r="B54" s="2">
        <f t="shared" ref="B54:G54" si="14">GEOMEAN(B3:B52)</f>
        <v>1.1037934387396289</v>
      </c>
      <c r="C54" s="2">
        <f t="shared" si="14"/>
        <v>1.1257902325867402</v>
      </c>
      <c r="D54" s="2">
        <f t="shared" si="14"/>
        <v>1.0075758399896448</v>
      </c>
      <c r="E54" s="2">
        <f t="shared" si="14"/>
        <v>1.0865992200420345</v>
      </c>
      <c r="F54" s="2">
        <f t="shared" si="14"/>
        <v>1.1287393981318312</v>
      </c>
      <c r="G54" s="2">
        <f t="shared" si="14"/>
        <v>1.133499967480734</v>
      </c>
      <c r="H54" s="1" t="s">
        <v>39</v>
      </c>
    </row>
    <row r="55" spans="1:17" x14ac:dyDescent="0.25">
      <c r="A55" s="2">
        <f>0.0125/A54</f>
        <v>1.4145313815178955E-2</v>
      </c>
      <c r="B55" s="2">
        <f t="shared" ref="B55:G55" si="15">0.0125/B54</f>
        <v>1.132458262686647E-2</v>
      </c>
      <c r="C55" s="2">
        <f t="shared" si="15"/>
        <v>1.1103311823268016E-2</v>
      </c>
      <c r="D55" s="2">
        <f t="shared" si="15"/>
        <v>1.2406014022853571E-2</v>
      </c>
      <c r="E55" s="2">
        <f t="shared" si="15"/>
        <v>1.150378149499909E-2</v>
      </c>
      <c r="F55" s="2">
        <f t="shared" si="15"/>
        <v>1.1074301136904288E-2</v>
      </c>
      <c r="G55" s="2">
        <f t="shared" si="15"/>
        <v>1.1027790347256858E-2</v>
      </c>
      <c r="H55" s="1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N1" zoomScale="130" zoomScaleNormal="130" workbookViewId="0">
      <pane ySplit="2" topLeftCell="A54" activePane="bottomLeft" state="frozen"/>
      <selection activeCell="B1" sqref="B1"/>
      <selection pane="bottomLeft" activeCell="X77" sqref="X77"/>
    </sheetView>
  </sheetViews>
  <sheetFormatPr defaultRowHeight="15" x14ac:dyDescent="0.25"/>
  <cols>
    <col min="1" max="1" width="10.140625" bestFit="1" customWidth="1"/>
    <col min="2" max="2" width="11.140625" bestFit="1" customWidth="1"/>
    <col min="3" max="3" width="4.85546875" customWidth="1"/>
    <col min="4" max="4" width="13.28515625" bestFit="1" customWidth="1"/>
    <col min="5" max="5" width="9" bestFit="1" customWidth="1"/>
    <col min="6" max="6" width="13.28515625" bestFit="1" customWidth="1"/>
    <col min="7" max="7" width="15.7109375" bestFit="1" customWidth="1"/>
    <col min="8" max="8" width="10.140625" bestFit="1" customWidth="1"/>
    <col min="9" max="9" width="11.140625" bestFit="1" customWidth="1"/>
    <col min="10" max="10" width="4.85546875" customWidth="1"/>
    <col min="11" max="11" width="13.28515625" bestFit="1" customWidth="1"/>
    <col min="12" max="12" width="9" bestFit="1" customWidth="1"/>
    <col min="13" max="13" width="13.28515625" bestFit="1" customWidth="1"/>
    <col min="14" max="14" width="15.7109375" bestFit="1" customWidth="1"/>
    <col min="15" max="16" width="12" bestFit="1" customWidth="1"/>
    <col min="17" max="18" width="13.28515625" bestFit="1" customWidth="1"/>
    <col min="19" max="21" width="12" bestFit="1" customWidth="1"/>
  </cols>
  <sheetData>
    <row r="1" spans="1:21" x14ac:dyDescent="0.25">
      <c r="A1" s="18" t="s">
        <v>110</v>
      </c>
      <c r="B1" s="18"/>
      <c r="C1" s="18"/>
      <c r="D1" s="18"/>
      <c r="E1" s="18"/>
      <c r="F1" s="18"/>
      <c r="G1" s="18"/>
      <c r="H1" s="18" t="s">
        <v>111</v>
      </c>
      <c r="I1" s="18"/>
      <c r="J1" s="18"/>
      <c r="K1" s="18"/>
      <c r="L1" s="18"/>
      <c r="M1" s="18"/>
      <c r="N1" s="18"/>
    </row>
    <row r="2" spans="1:21" x14ac:dyDescent="0.25">
      <c r="A2" s="2" t="s">
        <v>21</v>
      </c>
      <c r="B2" s="15" t="s">
        <v>23</v>
      </c>
      <c r="C2" s="3" t="s">
        <v>18</v>
      </c>
      <c r="D2" s="4" t="s">
        <v>19</v>
      </c>
      <c r="E2" s="5" t="s">
        <v>11</v>
      </c>
      <c r="F2" s="13" t="s">
        <v>117</v>
      </c>
      <c r="G2" t="s">
        <v>105</v>
      </c>
      <c r="H2" s="2" t="s">
        <v>21</v>
      </c>
      <c r="I2" s="15" t="s">
        <v>23</v>
      </c>
      <c r="J2" s="3" t="s">
        <v>18</v>
      </c>
      <c r="K2" s="4" t="s">
        <v>19</v>
      </c>
      <c r="L2" s="5" t="s">
        <v>11</v>
      </c>
      <c r="M2" s="13" t="s">
        <v>22</v>
      </c>
      <c r="N2" t="s">
        <v>112</v>
      </c>
      <c r="O2" s="5" t="s">
        <v>11</v>
      </c>
      <c r="P2" s="3" t="s">
        <v>18</v>
      </c>
      <c r="Q2" s="4" t="s">
        <v>120</v>
      </c>
      <c r="R2" s="13" t="s">
        <v>117</v>
      </c>
      <c r="S2" s="2" t="s">
        <v>118</v>
      </c>
      <c r="T2" s="15" t="s">
        <v>119</v>
      </c>
      <c r="U2" t="s">
        <v>113</v>
      </c>
    </row>
    <row r="3" spans="1:21" x14ac:dyDescent="0.25">
      <c r="A3" s="2">
        <v>1.2455000000000001</v>
      </c>
      <c r="B3" s="15">
        <v>1.24953</v>
      </c>
      <c r="C3" s="3">
        <v>1.23133</v>
      </c>
      <c r="D3" s="4">
        <v>1.2300800000000001</v>
      </c>
      <c r="E3" s="5">
        <v>1.2325299999999999</v>
      </c>
      <c r="F3" s="13">
        <v>1.23414</v>
      </c>
      <c r="G3">
        <v>1.16405</v>
      </c>
      <c r="H3" s="2">
        <v>1.25763</v>
      </c>
      <c r="I3" s="15">
        <v>1.2581199999999999</v>
      </c>
      <c r="J3" s="3">
        <v>1.24325</v>
      </c>
      <c r="K3" s="4">
        <v>1.25665</v>
      </c>
      <c r="L3" s="5">
        <v>1.2422</v>
      </c>
      <c r="M3" s="13">
        <v>1.2596799999999999</v>
      </c>
      <c r="N3">
        <v>1.2016199999999999</v>
      </c>
      <c r="O3">
        <f t="shared" ref="O3:O34" si="0">E3/L3</f>
        <v>0.99221542424730313</v>
      </c>
      <c r="P3">
        <f t="shared" ref="P3:P34" si="1">C3/J3</f>
        <v>0.99041222602051082</v>
      </c>
      <c r="Q3">
        <f t="shared" ref="Q3:Q34" si="2">D3/K3</f>
        <v>0.97885648350773879</v>
      </c>
      <c r="R3">
        <f t="shared" ref="R3:R34" si="3">F3/M3</f>
        <v>0.97972500952622898</v>
      </c>
      <c r="S3">
        <f>A3/H3</f>
        <v>0.99035487385001952</v>
      </c>
      <c r="T3">
        <f>B3/I3</f>
        <v>0.9931723523988174</v>
      </c>
      <c r="U3">
        <f t="shared" ref="U3:U34" si="4">G3/N3</f>
        <v>0.96873387593415561</v>
      </c>
    </row>
    <row r="4" spans="1:21" x14ac:dyDescent="0.25">
      <c r="A4" s="2">
        <v>1.59385</v>
      </c>
      <c r="B4" s="15">
        <v>1.60886</v>
      </c>
      <c r="C4" s="3">
        <v>1.47858</v>
      </c>
      <c r="D4" s="4">
        <v>1.5635399999999999</v>
      </c>
      <c r="E4" s="5">
        <v>1.5637300000000001</v>
      </c>
      <c r="F4" s="13">
        <v>1.6306799999999999</v>
      </c>
      <c r="G4">
        <v>1.3971100000000001</v>
      </c>
      <c r="H4" s="2">
        <v>1.6162799999999999</v>
      </c>
      <c r="I4" s="15">
        <v>1.62616</v>
      </c>
      <c r="J4" s="3">
        <v>1.5114700000000001</v>
      </c>
      <c r="K4" s="4">
        <v>1.59901</v>
      </c>
      <c r="L4" s="5">
        <v>1.5763</v>
      </c>
      <c r="M4" s="13">
        <v>1.6575800000000001</v>
      </c>
      <c r="N4">
        <v>1.4758599999999999</v>
      </c>
      <c r="O4">
        <f t="shared" si="0"/>
        <v>0.99202562963902807</v>
      </c>
      <c r="P4">
        <f t="shared" si="1"/>
        <v>0.97823972688839334</v>
      </c>
      <c r="Q4">
        <f t="shared" si="2"/>
        <v>0.97781752459334204</v>
      </c>
      <c r="R4">
        <f t="shared" si="3"/>
        <v>0.98377152233979648</v>
      </c>
      <c r="S4">
        <f t="shared" ref="S4:S52" si="5">A4/H4</f>
        <v>0.98612245403024235</v>
      </c>
      <c r="T4">
        <f t="shared" ref="T4:T35" si="6">B4/I4</f>
        <v>0.98936144044866425</v>
      </c>
      <c r="U4">
        <f t="shared" si="4"/>
        <v>0.94664128033824357</v>
      </c>
    </row>
    <row r="5" spans="1:21" x14ac:dyDescent="0.25">
      <c r="A5" s="2">
        <v>1.26186</v>
      </c>
      <c r="B5" s="15">
        <v>1.2699100000000001</v>
      </c>
      <c r="C5" s="3">
        <v>1.2116199999999999</v>
      </c>
      <c r="D5" s="4">
        <v>1.232</v>
      </c>
      <c r="E5" s="5">
        <v>1.2533000000000001</v>
      </c>
      <c r="F5" s="13">
        <v>1.2572300000000001</v>
      </c>
      <c r="G5">
        <v>1.16343</v>
      </c>
      <c r="H5" s="2">
        <v>1.2660800000000001</v>
      </c>
      <c r="I5" s="15">
        <v>1.2753300000000001</v>
      </c>
      <c r="J5" s="3">
        <v>1.21912</v>
      </c>
      <c r="K5" s="4">
        <v>1.2585</v>
      </c>
      <c r="L5" s="5">
        <v>1.25621</v>
      </c>
      <c r="M5" s="13">
        <v>1.27735</v>
      </c>
      <c r="N5">
        <v>1.19584</v>
      </c>
      <c r="O5">
        <f t="shared" si="0"/>
        <v>0.99768350833061359</v>
      </c>
      <c r="P5">
        <f t="shared" si="1"/>
        <v>0.99384802152372198</v>
      </c>
      <c r="Q5">
        <f t="shared" si="2"/>
        <v>0.97894318633293609</v>
      </c>
      <c r="R5">
        <f t="shared" si="3"/>
        <v>0.98424863976200738</v>
      </c>
      <c r="S5">
        <f t="shared" si="5"/>
        <v>0.99666687729053449</v>
      </c>
      <c r="T5">
        <f t="shared" si="6"/>
        <v>0.99575011957689386</v>
      </c>
      <c r="U5">
        <f t="shared" si="4"/>
        <v>0.97289771206850406</v>
      </c>
    </row>
    <row r="6" spans="1:21" x14ac:dyDescent="0.25">
      <c r="A6" s="2">
        <v>1.1903699999999999</v>
      </c>
      <c r="B6" s="15">
        <v>1.21601</v>
      </c>
      <c r="C6" s="3">
        <v>1.1317600000000001</v>
      </c>
      <c r="D6" s="4">
        <v>1.20322</v>
      </c>
      <c r="E6" s="5">
        <v>1.1924300000000001</v>
      </c>
      <c r="F6" s="13">
        <v>1.23431</v>
      </c>
      <c r="G6">
        <v>1.09744</v>
      </c>
      <c r="H6" s="2">
        <v>1.1998200000000001</v>
      </c>
      <c r="I6" s="15">
        <v>1.22631</v>
      </c>
      <c r="J6" s="3">
        <v>1.1413500000000001</v>
      </c>
      <c r="K6" s="4">
        <v>1.2164699999999999</v>
      </c>
      <c r="L6" s="5">
        <v>1.2004900000000001</v>
      </c>
      <c r="M6" s="13">
        <v>1.25162</v>
      </c>
      <c r="N6">
        <v>1.11433</v>
      </c>
      <c r="O6">
        <f t="shared" si="0"/>
        <v>0.99328607485276854</v>
      </c>
      <c r="P6">
        <f t="shared" si="1"/>
        <v>0.99159766942655625</v>
      </c>
      <c r="Q6">
        <f t="shared" si="2"/>
        <v>0.98910782838869848</v>
      </c>
      <c r="R6">
        <f t="shared" si="3"/>
        <v>0.98616992377878276</v>
      </c>
      <c r="S6">
        <f t="shared" si="5"/>
        <v>0.99212381857278575</v>
      </c>
      <c r="T6">
        <f t="shared" si="6"/>
        <v>0.99160081871631156</v>
      </c>
      <c r="U6">
        <f t="shared" si="4"/>
        <v>0.98484291008947078</v>
      </c>
    </row>
    <row r="7" spans="1:21" x14ac:dyDescent="0.25">
      <c r="A7" s="2">
        <v>1.2564900000000001</v>
      </c>
      <c r="B7" s="15">
        <v>1.26596</v>
      </c>
      <c r="C7" s="3">
        <v>1.1825000000000001</v>
      </c>
      <c r="D7" s="4">
        <v>1.2304299999999999</v>
      </c>
      <c r="E7" s="5">
        <v>1.2527200000000001</v>
      </c>
      <c r="F7" s="13">
        <v>1.2509699999999999</v>
      </c>
      <c r="G7">
        <v>1.1407</v>
      </c>
      <c r="H7" s="2">
        <v>1.2706599999999999</v>
      </c>
      <c r="I7" s="15">
        <v>1.2829699999999999</v>
      </c>
      <c r="J7" s="3">
        <v>1.20041</v>
      </c>
      <c r="K7" s="4">
        <v>1.26004</v>
      </c>
      <c r="L7" s="5">
        <v>1.2652300000000001</v>
      </c>
      <c r="M7" s="13">
        <v>1.2872300000000001</v>
      </c>
      <c r="N7">
        <v>1.1750400000000001</v>
      </c>
      <c r="O7">
        <f t="shared" si="0"/>
        <v>0.99011246966954625</v>
      </c>
      <c r="P7">
        <f t="shared" si="1"/>
        <v>0.98508009763330873</v>
      </c>
      <c r="Q7">
        <f t="shared" si="2"/>
        <v>0.97650074600806314</v>
      </c>
      <c r="R7">
        <f t="shared" si="3"/>
        <v>0.97183098591549277</v>
      </c>
      <c r="S7">
        <f t="shared" si="5"/>
        <v>0.98884831504887238</v>
      </c>
      <c r="T7">
        <f t="shared" si="6"/>
        <v>0.98674170089713709</v>
      </c>
      <c r="U7">
        <f t="shared" si="4"/>
        <v>0.97077546296296291</v>
      </c>
    </row>
    <row r="8" spans="1:21" x14ac:dyDescent="0.25">
      <c r="A8" s="2">
        <v>1.1714599999999999</v>
      </c>
      <c r="B8" s="15">
        <v>1.1674500000000001</v>
      </c>
      <c r="C8" s="3">
        <v>1.15259</v>
      </c>
      <c r="D8" s="4">
        <v>1.15191</v>
      </c>
      <c r="E8" s="5">
        <v>1.1557900000000001</v>
      </c>
      <c r="F8" s="13">
        <v>1.17459</v>
      </c>
      <c r="G8">
        <v>1.03607</v>
      </c>
      <c r="H8" s="2">
        <v>1.18746</v>
      </c>
      <c r="I8" s="15">
        <v>1.1905399999999999</v>
      </c>
      <c r="J8" s="3">
        <v>1.1640299999999999</v>
      </c>
      <c r="K8" s="4">
        <v>1.1850799999999999</v>
      </c>
      <c r="L8" s="5">
        <v>1.17161</v>
      </c>
      <c r="M8" s="13">
        <v>1.19265</v>
      </c>
      <c r="N8">
        <v>1.0678000000000001</v>
      </c>
      <c r="O8">
        <f t="shared" si="0"/>
        <v>0.98649721323648654</v>
      </c>
      <c r="P8">
        <f t="shared" si="1"/>
        <v>0.99017207460288836</v>
      </c>
      <c r="Q8">
        <f t="shared" si="2"/>
        <v>0.97201032841664703</v>
      </c>
      <c r="R8">
        <f t="shared" si="3"/>
        <v>0.98485725066029428</v>
      </c>
      <c r="S8">
        <f t="shared" si="5"/>
        <v>0.98652586192377001</v>
      </c>
      <c r="T8">
        <f t="shared" si="6"/>
        <v>0.98060543954844037</v>
      </c>
      <c r="U8">
        <f t="shared" si="4"/>
        <v>0.97028469750889679</v>
      </c>
    </row>
    <row r="9" spans="1:21" x14ac:dyDescent="0.25">
      <c r="A9" s="2">
        <v>1.3142499999999999</v>
      </c>
      <c r="B9" s="15">
        <v>1.31741</v>
      </c>
      <c r="C9" s="3">
        <v>1.27807</v>
      </c>
      <c r="D9" s="4">
        <v>1.3104199999999999</v>
      </c>
      <c r="E9" s="5">
        <v>1.31433</v>
      </c>
      <c r="F9" s="13">
        <v>1.3257099999999999</v>
      </c>
      <c r="G9">
        <v>1.16801</v>
      </c>
      <c r="H9" s="2">
        <v>1.31745</v>
      </c>
      <c r="I9" s="15">
        <v>1.3198300000000001</v>
      </c>
      <c r="J9" s="3">
        <v>1.28667</v>
      </c>
      <c r="K9" s="4">
        <v>1.31812</v>
      </c>
      <c r="L9" s="5">
        <v>1.31823</v>
      </c>
      <c r="M9" s="13">
        <v>1.3292299999999999</v>
      </c>
      <c r="N9">
        <v>1.1740699999999999</v>
      </c>
      <c r="O9">
        <f t="shared" si="0"/>
        <v>0.99704148744907939</v>
      </c>
      <c r="P9">
        <f t="shared" si="1"/>
        <v>0.99331607949202205</v>
      </c>
      <c r="Q9">
        <f t="shared" si="2"/>
        <v>0.99415834673626069</v>
      </c>
      <c r="R9">
        <f t="shared" si="3"/>
        <v>0.9973518503193578</v>
      </c>
      <c r="S9">
        <f t="shared" si="5"/>
        <v>0.99757106531557171</v>
      </c>
      <c r="T9">
        <f t="shared" si="6"/>
        <v>0.99816643052514331</v>
      </c>
      <c r="U9">
        <f t="shared" si="4"/>
        <v>0.9948384678937372</v>
      </c>
    </row>
    <row r="10" spans="1:21" x14ac:dyDescent="0.25">
      <c r="A10" s="2">
        <v>1.22383</v>
      </c>
      <c r="B10" s="15">
        <v>1.22916</v>
      </c>
      <c r="C10" s="3">
        <v>1.2017199999999999</v>
      </c>
      <c r="D10" s="4">
        <v>1.22139</v>
      </c>
      <c r="E10" s="5">
        <v>1.21854</v>
      </c>
      <c r="F10" s="13">
        <v>1.2302999999999999</v>
      </c>
      <c r="G10">
        <v>1.1525099999999999</v>
      </c>
      <c r="H10" s="2">
        <v>1.2280599999999999</v>
      </c>
      <c r="I10" s="15">
        <v>1.23373</v>
      </c>
      <c r="J10" s="3">
        <v>1.20791</v>
      </c>
      <c r="K10" s="4">
        <v>1.2288399999999999</v>
      </c>
      <c r="L10" s="5">
        <v>1.22292</v>
      </c>
      <c r="M10" s="13">
        <v>1.2364900000000001</v>
      </c>
      <c r="N10">
        <v>1.1626799999999999</v>
      </c>
      <c r="O10">
        <f t="shared" si="0"/>
        <v>0.99641840839956819</v>
      </c>
      <c r="P10">
        <f t="shared" si="1"/>
        <v>0.99487544601832911</v>
      </c>
      <c r="Q10">
        <f t="shared" si="2"/>
        <v>0.99393737183034414</v>
      </c>
      <c r="R10">
        <f t="shared" si="3"/>
        <v>0.99499389400642124</v>
      </c>
      <c r="S10">
        <f t="shared" si="5"/>
        <v>0.99655554288878401</v>
      </c>
      <c r="T10">
        <f t="shared" si="6"/>
        <v>0.9962957859499243</v>
      </c>
      <c r="U10">
        <f t="shared" si="4"/>
        <v>0.99125296728248524</v>
      </c>
    </row>
    <row r="11" spans="1:21" x14ac:dyDescent="0.25">
      <c r="A11" s="2">
        <v>1.4026000000000001</v>
      </c>
      <c r="B11" s="15">
        <v>1.43726</v>
      </c>
      <c r="C11" s="3">
        <v>1.3089500000000001</v>
      </c>
      <c r="D11" s="4">
        <v>1.3636200000000001</v>
      </c>
      <c r="E11" s="5">
        <v>1.3632299999999999</v>
      </c>
      <c r="F11" s="13">
        <v>1.4196899999999999</v>
      </c>
      <c r="G11">
        <v>1.19642</v>
      </c>
      <c r="H11" s="2">
        <v>1.4181299999999999</v>
      </c>
      <c r="I11" s="15">
        <v>1.44377</v>
      </c>
      <c r="J11" s="3">
        <v>1.31335</v>
      </c>
      <c r="K11" s="4">
        <v>1.3954599999999999</v>
      </c>
      <c r="L11" s="5">
        <v>1.37978</v>
      </c>
      <c r="M11" s="13">
        <v>1.4454899999999999</v>
      </c>
      <c r="N11">
        <v>1.2304999999999999</v>
      </c>
      <c r="O11">
        <f t="shared" si="0"/>
        <v>0.98800533418371039</v>
      </c>
      <c r="P11">
        <f t="shared" si="1"/>
        <v>0.99664978870826515</v>
      </c>
      <c r="Q11">
        <f t="shared" si="2"/>
        <v>0.97718315107563103</v>
      </c>
      <c r="R11">
        <f t="shared" si="3"/>
        <v>0.98215138119253675</v>
      </c>
      <c r="S11">
        <f t="shared" si="5"/>
        <v>0.98904895884016286</v>
      </c>
      <c r="T11">
        <f t="shared" si="6"/>
        <v>0.99549097155364086</v>
      </c>
      <c r="U11">
        <f t="shared" si="4"/>
        <v>0.97230394148720045</v>
      </c>
    </row>
    <row r="12" spans="1:21" x14ac:dyDescent="0.25">
      <c r="A12" s="2">
        <v>1.5143200000000001</v>
      </c>
      <c r="B12" s="15">
        <v>1.55257</v>
      </c>
      <c r="C12" s="3">
        <v>1.51128</v>
      </c>
      <c r="D12" s="4">
        <v>1.5534699999999999</v>
      </c>
      <c r="E12" s="5">
        <v>1.5536300000000001</v>
      </c>
      <c r="F12" s="13">
        <v>1.5497099999999999</v>
      </c>
      <c r="G12">
        <v>1.2262900000000001</v>
      </c>
      <c r="H12" s="2">
        <v>1.5527599999999999</v>
      </c>
      <c r="I12" s="15">
        <v>1.55382</v>
      </c>
      <c r="J12" s="3">
        <v>1.54348</v>
      </c>
      <c r="K12" s="4">
        <v>1.5536399999999999</v>
      </c>
      <c r="L12" s="5">
        <v>1.5536399999999999</v>
      </c>
      <c r="M12" s="13">
        <v>1.55342</v>
      </c>
      <c r="N12">
        <v>1.38697</v>
      </c>
      <c r="O12">
        <f t="shared" si="0"/>
        <v>0.99999356350248458</v>
      </c>
      <c r="P12">
        <f t="shared" si="1"/>
        <v>0.97913805167543477</v>
      </c>
      <c r="Q12">
        <f t="shared" si="2"/>
        <v>0.99989057954223626</v>
      </c>
      <c r="R12">
        <f t="shared" si="3"/>
        <v>0.99761172123443753</v>
      </c>
      <c r="S12">
        <f t="shared" si="5"/>
        <v>0.9752440815064789</v>
      </c>
      <c r="T12">
        <f t="shared" si="6"/>
        <v>0.99919553101388836</v>
      </c>
      <c r="U12">
        <f t="shared" si="4"/>
        <v>0.88415034211266286</v>
      </c>
    </row>
    <row r="13" spans="1:21" x14ac:dyDescent="0.25">
      <c r="A13" s="2">
        <v>0.97274799999999995</v>
      </c>
      <c r="B13" s="15">
        <v>1.0214000000000001</v>
      </c>
      <c r="C13" s="3">
        <v>0.85305299999999995</v>
      </c>
      <c r="D13" s="4">
        <v>0.93146200000000001</v>
      </c>
      <c r="E13" s="5">
        <v>1.00027</v>
      </c>
      <c r="F13" s="13">
        <v>1.0265</v>
      </c>
      <c r="G13">
        <v>0.81679199999999996</v>
      </c>
      <c r="H13" s="2">
        <v>0.97793799999999997</v>
      </c>
      <c r="I13" s="15">
        <v>1.0242899999999999</v>
      </c>
      <c r="J13" s="3">
        <v>0.86062700000000003</v>
      </c>
      <c r="K13" s="4">
        <v>0.94298899999999997</v>
      </c>
      <c r="L13" s="5">
        <v>1.0067200000000001</v>
      </c>
      <c r="M13" s="13">
        <v>1.04003</v>
      </c>
      <c r="N13">
        <v>0.82269800000000004</v>
      </c>
      <c r="O13">
        <f t="shared" si="0"/>
        <v>0.99359305467260006</v>
      </c>
      <c r="P13">
        <f t="shared" si="1"/>
        <v>0.9911994394784267</v>
      </c>
      <c r="Q13">
        <f t="shared" si="2"/>
        <v>0.98777610343280786</v>
      </c>
      <c r="R13">
        <f t="shared" si="3"/>
        <v>0.98699075988192642</v>
      </c>
      <c r="S13">
        <f t="shared" si="5"/>
        <v>0.9946929150927768</v>
      </c>
      <c r="T13">
        <f t="shared" si="6"/>
        <v>0.99717853342315177</v>
      </c>
      <c r="U13">
        <f t="shared" si="4"/>
        <v>0.99282118104091654</v>
      </c>
    </row>
    <row r="14" spans="1:21" x14ac:dyDescent="0.25">
      <c r="A14" s="2">
        <v>0.77859599999999995</v>
      </c>
      <c r="B14" s="15">
        <v>0.81122300000000003</v>
      </c>
      <c r="C14" s="3">
        <v>0.68646300000000005</v>
      </c>
      <c r="D14" s="4">
        <v>0.75268699999999999</v>
      </c>
      <c r="E14" s="5">
        <v>0.80216100000000001</v>
      </c>
      <c r="F14" s="13">
        <v>0.81441399999999997</v>
      </c>
      <c r="G14">
        <v>0.66150900000000001</v>
      </c>
      <c r="H14" s="2">
        <v>0.78123500000000001</v>
      </c>
      <c r="I14" s="15">
        <v>0.81294699999999998</v>
      </c>
      <c r="J14" s="3">
        <v>0.68820899999999996</v>
      </c>
      <c r="K14" s="4">
        <v>0.76599600000000001</v>
      </c>
      <c r="L14" s="5">
        <v>0.80356899999999998</v>
      </c>
      <c r="M14" s="13">
        <v>0.82367699999999999</v>
      </c>
      <c r="N14">
        <v>0.66945100000000002</v>
      </c>
      <c r="O14">
        <f t="shared" si="0"/>
        <v>0.9982478169267357</v>
      </c>
      <c r="P14">
        <f t="shared" si="1"/>
        <v>0.9974629799959025</v>
      </c>
      <c r="Q14">
        <f t="shared" si="2"/>
        <v>0.98262523564091719</v>
      </c>
      <c r="R14">
        <f t="shared" si="3"/>
        <v>0.9887540868568625</v>
      </c>
      <c r="S14">
        <f t="shared" si="5"/>
        <v>0.99662201514269066</v>
      </c>
      <c r="T14">
        <f t="shared" si="6"/>
        <v>0.99787932054611195</v>
      </c>
      <c r="U14">
        <f t="shared" si="4"/>
        <v>0.98813654770849546</v>
      </c>
    </row>
    <row r="15" spans="1:21" x14ac:dyDescent="0.25">
      <c r="A15" s="2">
        <v>0.82818400000000003</v>
      </c>
      <c r="B15" s="15">
        <v>0.84951500000000002</v>
      </c>
      <c r="C15" s="3">
        <v>0.72353999999999996</v>
      </c>
      <c r="D15" s="4">
        <v>0.80435699999999999</v>
      </c>
      <c r="E15" s="5">
        <v>0.846576</v>
      </c>
      <c r="F15" s="13">
        <v>0.85623000000000005</v>
      </c>
      <c r="G15">
        <v>0.688639</v>
      </c>
      <c r="H15" s="2">
        <v>0.83081300000000002</v>
      </c>
      <c r="I15" s="15">
        <v>0.853074</v>
      </c>
      <c r="J15" s="3">
        <v>0.72658</v>
      </c>
      <c r="K15" s="4">
        <v>0.80839399999999995</v>
      </c>
      <c r="L15" s="5">
        <v>0.84621500000000005</v>
      </c>
      <c r="M15" s="13">
        <v>0.86047399999999996</v>
      </c>
      <c r="N15">
        <v>0.69185200000000002</v>
      </c>
      <c r="O15">
        <f t="shared" si="0"/>
        <v>1.000426605531691</v>
      </c>
      <c r="P15">
        <f t="shared" si="1"/>
        <v>0.99581601475405312</v>
      </c>
      <c r="Q15">
        <f t="shared" si="2"/>
        <v>0.995006147992192</v>
      </c>
      <c r="R15">
        <f t="shared" si="3"/>
        <v>0.995067834705058</v>
      </c>
      <c r="S15">
        <f t="shared" si="5"/>
        <v>0.99683562967839934</v>
      </c>
      <c r="T15">
        <f t="shared" si="6"/>
        <v>0.99582802898693434</v>
      </c>
      <c r="U15">
        <f t="shared" si="4"/>
        <v>0.99535594317859888</v>
      </c>
    </row>
    <row r="16" spans="1:21" x14ac:dyDescent="0.25">
      <c r="A16" s="2">
        <v>0.96343900000000005</v>
      </c>
      <c r="B16" s="15">
        <v>0.98949799999999999</v>
      </c>
      <c r="C16" s="3">
        <v>0.79256000000000004</v>
      </c>
      <c r="D16" s="4">
        <v>0.88764100000000001</v>
      </c>
      <c r="E16" s="5">
        <v>1.00021</v>
      </c>
      <c r="F16" s="13">
        <v>0.96850899999999995</v>
      </c>
      <c r="G16">
        <v>0.73763299999999998</v>
      </c>
      <c r="H16" s="2">
        <v>0.96792800000000001</v>
      </c>
      <c r="I16" s="15">
        <v>0.99591499999999999</v>
      </c>
      <c r="J16" s="3">
        <v>0.81610499999999997</v>
      </c>
      <c r="K16" s="4">
        <v>0.93879400000000002</v>
      </c>
      <c r="L16" s="5">
        <v>1.00278</v>
      </c>
      <c r="M16" s="13">
        <v>1.01624</v>
      </c>
      <c r="N16">
        <v>0.76883199999999996</v>
      </c>
      <c r="O16">
        <f t="shared" si="0"/>
        <v>0.99743712479307534</v>
      </c>
      <c r="P16">
        <f t="shared" si="1"/>
        <v>0.97114954570796663</v>
      </c>
      <c r="Q16">
        <f t="shared" si="2"/>
        <v>0.94551200795914758</v>
      </c>
      <c r="R16">
        <f t="shared" si="3"/>
        <v>0.95303176415020063</v>
      </c>
      <c r="S16">
        <f t="shared" si="5"/>
        <v>0.99536225834979464</v>
      </c>
      <c r="T16">
        <f t="shared" si="6"/>
        <v>0.99355667903385325</v>
      </c>
      <c r="U16">
        <f t="shared" si="4"/>
        <v>0.95942026346458009</v>
      </c>
    </row>
    <row r="17" spans="1:21" x14ac:dyDescent="0.25">
      <c r="A17" s="2">
        <v>1.19069</v>
      </c>
      <c r="B17" s="15">
        <v>1.2451399999999999</v>
      </c>
      <c r="C17" s="3">
        <v>0.96436900000000003</v>
      </c>
      <c r="D17" s="4">
        <v>1.1422399999999999</v>
      </c>
      <c r="E17" s="5">
        <v>1.2381500000000001</v>
      </c>
      <c r="F17" s="13">
        <v>1.2772600000000001</v>
      </c>
      <c r="G17">
        <v>0.88657600000000003</v>
      </c>
      <c r="H17" s="2">
        <v>1.1958899999999999</v>
      </c>
      <c r="I17" s="15">
        <v>1.25468</v>
      </c>
      <c r="J17" s="3">
        <v>0.98037700000000005</v>
      </c>
      <c r="K17" s="4">
        <v>1.1560900000000001</v>
      </c>
      <c r="L17" s="5">
        <v>1.24142</v>
      </c>
      <c r="M17" s="13">
        <v>1.2935300000000001</v>
      </c>
      <c r="N17">
        <v>0.906721</v>
      </c>
      <c r="O17">
        <f t="shared" si="0"/>
        <v>0.99736591967263299</v>
      </c>
      <c r="P17">
        <f t="shared" si="1"/>
        <v>0.98367158756274364</v>
      </c>
      <c r="Q17">
        <f t="shared" si="2"/>
        <v>0.98801996384364532</v>
      </c>
      <c r="R17">
        <f t="shared" si="3"/>
        <v>0.98742201572441302</v>
      </c>
      <c r="S17">
        <f t="shared" si="5"/>
        <v>0.99565177399259142</v>
      </c>
      <c r="T17">
        <f t="shared" si="6"/>
        <v>0.99239646762521116</v>
      </c>
      <c r="U17">
        <f t="shared" si="4"/>
        <v>0.97778258141148167</v>
      </c>
    </row>
    <row r="18" spans="1:21" x14ac:dyDescent="0.25">
      <c r="A18" s="2">
        <v>1.2830600000000001</v>
      </c>
      <c r="B18" s="15">
        <v>1.3473200000000001</v>
      </c>
      <c r="C18" s="3">
        <v>0.986128</v>
      </c>
      <c r="D18" s="4">
        <v>1.1801699999999999</v>
      </c>
      <c r="E18" s="5">
        <v>1.3505100000000001</v>
      </c>
      <c r="F18" s="13">
        <v>1.3324499999999999</v>
      </c>
      <c r="G18">
        <v>0.89786999999999995</v>
      </c>
      <c r="H18" s="2">
        <v>1.29592</v>
      </c>
      <c r="I18" s="15">
        <v>1.3597900000000001</v>
      </c>
      <c r="J18" s="3">
        <v>1.00593</v>
      </c>
      <c r="K18" s="4">
        <v>1.23268</v>
      </c>
      <c r="L18" s="5">
        <v>1.3616600000000001</v>
      </c>
      <c r="M18" s="13">
        <v>1.39333</v>
      </c>
      <c r="N18">
        <v>0.92535699999999999</v>
      </c>
      <c r="O18">
        <f t="shared" si="0"/>
        <v>0.99181146541721132</v>
      </c>
      <c r="P18">
        <f t="shared" si="1"/>
        <v>0.98031473362957666</v>
      </c>
      <c r="Q18">
        <f t="shared" si="2"/>
        <v>0.95740175876951028</v>
      </c>
      <c r="R18">
        <f t="shared" si="3"/>
        <v>0.95630611556486977</v>
      </c>
      <c r="S18">
        <f t="shared" si="5"/>
        <v>0.99007654793505784</v>
      </c>
      <c r="T18">
        <f t="shared" si="6"/>
        <v>0.99082946631465152</v>
      </c>
      <c r="U18">
        <f t="shared" si="4"/>
        <v>0.97029578854431309</v>
      </c>
    </row>
    <row r="19" spans="1:21" x14ac:dyDescent="0.25">
      <c r="A19" s="2">
        <v>1.24281</v>
      </c>
      <c r="B19" s="15">
        <v>1.3099700000000001</v>
      </c>
      <c r="C19" s="3">
        <v>0.96126500000000004</v>
      </c>
      <c r="D19" s="4">
        <v>1.13862</v>
      </c>
      <c r="E19" s="5">
        <v>1.31741</v>
      </c>
      <c r="F19" s="13">
        <v>1.3366499999999999</v>
      </c>
      <c r="G19">
        <v>0.86977099999999996</v>
      </c>
      <c r="H19" s="2">
        <v>1.2519</v>
      </c>
      <c r="I19" s="15">
        <v>1.3125199999999999</v>
      </c>
      <c r="J19" s="3">
        <v>0.97514100000000004</v>
      </c>
      <c r="K19" s="4">
        <v>1.18635</v>
      </c>
      <c r="L19" s="5">
        <v>1.3263</v>
      </c>
      <c r="M19" s="13">
        <v>1.3545799999999999</v>
      </c>
      <c r="N19">
        <v>0.88111499999999998</v>
      </c>
      <c r="O19">
        <f t="shared" si="0"/>
        <v>0.99329714242629863</v>
      </c>
      <c r="P19">
        <f t="shared" si="1"/>
        <v>0.98577026296709913</v>
      </c>
      <c r="Q19">
        <f t="shared" si="2"/>
        <v>0.95976735364774302</v>
      </c>
      <c r="R19">
        <f t="shared" si="3"/>
        <v>0.98676342482540713</v>
      </c>
      <c r="S19">
        <f t="shared" si="5"/>
        <v>0.99273903666427032</v>
      </c>
      <c r="T19">
        <f t="shared" si="6"/>
        <v>0.99805717246213399</v>
      </c>
      <c r="U19">
        <f t="shared" si="4"/>
        <v>0.98712540360792855</v>
      </c>
    </row>
    <row r="20" spans="1:21" x14ac:dyDescent="0.25">
      <c r="A20" s="2">
        <v>1.46722</v>
      </c>
      <c r="B20" s="15">
        <v>1.5018100000000001</v>
      </c>
      <c r="C20" s="3">
        <v>1.3832</v>
      </c>
      <c r="D20" s="4">
        <v>1.50013</v>
      </c>
      <c r="E20" s="5">
        <v>1.49271</v>
      </c>
      <c r="F20" s="13">
        <v>1.5013799999999999</v>
      </c>
      <c r="G20">
        <v>1.07301</v>
      </c>
      <c r="H20" s="2">
        <v>1.49387</v>
      </c>
      <c r="I20" s="15">
        <v>1.50621</v>
      </c>
      <c r="J20" s="3">
        <v>1.4184399999999999</v>
      </c>
      <c r="K20" s="4">
        <v>1.50223</v>
      </c>
      <c r="L20" s="5">
        <v>1.49499</v>
      </c>
      <c r="M20" s="13">
        <v>1.5039199999999999</v>
      </c>
      <c r="N20">
        <v>1.1853199999999999</v>
      </c>
      <c r="O20">
        <f t="shared" si="0"/>
        <v>0.99847490618666346</v>
      </c>
      <c r="P20">
        <f t="shared" si="1"/>
        <v>0.97515580496883902</v>
      </c>
      <c r="Q20">
        <f t="shared" si="2"/>
        <v>0.99860207824367775</v>
      </c>
      <c r="R20">
        <f t="shared" si="3"/>
        <v>0.99831108037661576</v>
      </c>
      <c r="S20">
        <f t="shared" si="5"/>
        <v>0.98216042895298783</v>
      </c>
      <c r="T20">
        <f t="shared" si="6"/>
        <v>0.99707876059779188</v>
      </c>
      <c r="U20">
        <f t="shared" si="4"/>
        <v>0.90524921540174808</v>
      </c>
    </row>
    <row r="21" spans="1:21" x14ac:dyDescent="0.25">
      <c r="A21" s="2">
        <v>1.5464</v>
      </c>
      <c r="B21" s="15">
        <v>1.58484</v>
      </c>
      <c r="C21" s="3">
        <v>1.4795700000000001</v>
      </c>
      <c r="D21" s="4">
        <v>1.5823100000000001</v>
      </c>
      <c r="E21" s="5">
        <v>1.58432</v>
      </c>
      <c r="F21" s="13">
        <v>1.5826199999999999</v>
      </c>
      <c r="G21">
        <v>1.14696</v>
      </c>
      <c r="H21" s="2">
        <v>1.57599</v>
      </c>
      <c r="I21" s="15">
        <v>1.58518</v>
      </c>
      <c r="J21" s="3">
        <v>1.4857800000000001</v>
      </c>
      <c r="K21" s="4">
        <v>1.5852599999999999</v>
      </c>
      <c r="L21" s="5">
        <v>1.58545</v>
      </c>
      <c r="M21" s="13">
        <v>1.5850900000000001</v>
      </c>
      <c r="N21">
        <v>1.2197499999999999</v>
      </c>
      <c r="O21">
        <f t="shared" si="0"/>
        <v>0.99928726859882044</v>
      </c>
      <c r="P21">
        <f t="shared" si="1"/>
        <v>0.99582037717562488</v>
      </c>
      <c r="Q21">
        <f t="shared" si="2"/>
        <v>0.99813910651880466</v>
      </c>
      <c r="R21">
        <f t="shared" si="3"/>
        <v>0.99844172886082161</v>
      </c>
      <c r="S21">
        <f t="shared" si="5"/>
        <v>0.98122450015545781</v>
      </c>
      <c r="T21">
        <f t="shared" si="6"/>
        <v>0.99978551331709964</v>
      </c>
      <c r="U21">
        <f t="shared" si="4"/>
        <v>0.94032383685181398</v>
      </c>
    </row>
    <row r="22" spans="1:21" x14ac:dyDescent="0.25">
      <c r="A22" s="2">
        <v>1.3581000000000001</v>
      </c>
      <c r="B22" s="15">
        <v>1.3834</v>
      </c>
      <c r="C22" s="3">
        <v>1.1448700000000001</v>
      </c>
      <c r="D22" s="4">
        <v>1.27746</v>
      </c>
      <c r="E22" s="5">
        <v>1.43187</v>
      </c>
      <c r="F22" s="13">
        <v>1.4240999999999999</v>
      </c>
      <c r="G22">
        <v>1.0012799999999999</v>
      </c>
      <c r="H22" s="2">
        <v>1.36941</v>
      </c>
      <c r="I22" s="15">
        <v>1.3907700000000001</v>
      </c>
      <c r="J22" s="3">
        <v>1.15195</v>
      </c>
      <c r="K22" s="4">
        <v>1.30064</v>
      </c>
      <c r="L22" s="5">
        <v>1.43346</v>
      </c>
      <c r="M22" s="13">
        <v>1.4251400000000001</v>
      </c>
      <c r="N22">
        <v>1.0115700000000001</v>
      </c>
      <c r="O22">
        <f t="shared" si="0"/>
        <v>0.99889079569712447</v>
      </c>
      <c r="P22">
        <f t="shared" si="1"/>
        <v>0.9938538999088502</v>
      </c>
      <c r="Q22">
        <f t="shared" si="2"/>
        <v>0.9821780046746218</v>
      </c>
      <c r="R22">
        <f t="shared" si="3"/>
        <v>0.99927024713361479</v>
      </c>
      <c r="S22">
        <f t="shared" si="5"/>
        <v>0.99174096873836182</v>
      </c>
      <c r="T22">
        <f t="shared" si="6"/>
        <v>0.99470077726726913</v>
      </c>
      <c r="U22">
        <f t="shared" si="4"/>
        <v>0.98982769358521894</v>
      </c>
    </row>
    <row r="23" spans="1:21" x14ac:dyDescent="0.25">
      <c r="A23" s="2">
        <v>0.52289600000000003</v>
      </c>
      <c r="B23" s="15">
        <v>0.52577700000000005</v>
      </c>
      <c r="C23" s="3">
        <v>0.51661000000000001</v>
      </c>
      <c r="D23" s="4">
        <v>0.52739599999999998</v>
      </c>
      <c r="E23" s="5">
        <v>0.51708900000000002</v>
      </c>
      <c r="F23" s="13">
        <v>0.52732900000000005</v>
      </c>
      <c r="G23">
        <v>0.48169899999999999</v>
      </c>
      <c r="H23" s="2">
        <v>0.51735200000000003</v>
      </c>
      <c r="I23" s="15">
        <v>0.51468800000000003</v>
      </c>
      <c r="J23" s="3">
        <v>0.50929400000000002</v>
      </c>
      <c r="K23" s="4">
        <v>0.52721700000000005</v>
      </c>
      <c r="L23" s="5">
        <v>0.51980000000000004</v>
      </c>
      <c r="M23" s="13">
        <v>0.52753799999999995</v>
      </c>
      <c r="N23">
        <v>0.47246700000000003</v>
      </c>
      <c r="O23">
        <f t="shared" si="0"/>
        <v>0.99478453251250476</v>
      </c>
      <c r="P23">
        <f t="shared" si="1"/>
        <v>1.0143649836832949</v>
      </c>
      <c r="Q23">
        <f t="shared" si="2"/>
        <v>1.0003395186422288</v>
      </c>
      <c r="R23">
        <f t="shared" si="3"/>
        <v>0.99960382000917491</v>
      </c>
      <c r="S23">
        <f t="shared" si="5"/>
        <v>1.0107161081816636</v>
      </c>
      <c r="T23">
        <f t="shared" si="6"/>
        <v>1.0215450913951754</v>
      </c>
      <c r="U23">
        <f t="shared" si="4"/>
        <v>1.0195399890362713</v>
      </c>
    </row>
    <row r="24" spans="1:21" x14ac:dyDescent="0.25">
      <c r="A24" s="2">
        <v>0.57250100000000004</v>
      </c>
      <c r="B24" s="15">
        <v>0.56425000000000003</v>
      </c>
      <c r="C24" s="3">
        <v>0.56022400000000006</v>
      </c>
      <c r="D24" s="4">
        <v>0.58071899999999999</v>
      </c>
      <c r="E24" s="5">
        <v>0.57366799999999996</v>
      </c>
      <c r="F24" s="13">
        <v>0.57793399999999995</v>
      </c>
      <c r="G24">
        <v>0.51907199999999998</v>
      </c>
      <c r="H24" s="2">
        <v>0.56611299999999998</v>
      </c>
      <c r="I24" s="15">
        <v>0.56443399999999999</v>
      </c>
      <c r="J24" s="3">
        <v>0.563253</v>
      </c>
      <c r="K24" s="4">
        <v>0.58115000000000006</v>
      </c>
      <c r="L24" s="5">
        <v>0.57054499999999997</v>
      </c>
      <c r="M24" s="13">
        <v>0.58031900000000003</v>
      </c>
      <c r="N24">
        <v>0.51056699999999999</v>
      </c>
      <c r="O24">
        <f t="shared" si="0"/>
        <v>1.0054737137298548</v>
      </c>
      <c r="P24">
        <f t="shared" si="1"/>
        <v>0.99462231004539714</v>
      </c>
      <c r="Q24">
        <f t="shared" si="2"/>
        <v>0.99925836703088688</v>
      </c>
      <c r="R24">
        <f t="shared" si="3"/>
        <v>0.99589019142919655</v>
      </c>
      <c r="S24">
        <f t="shared" si="5"/>
        <v>1.0112839662752844</v>
      </c>
      <c r="T24">
        <f t="shared" si="6"/>
        <v>0.9996740097159279</v>
      </c>
      <c r="U24">
        <f t="shared" si="4"/>
        <v>1.0166579508663898</v>
      </c>
    </row>
    <row r="25" spans="1:21" x14ac:dyDescent="0.25">
      <c r="A25" s="2">
        <v>0.50833799999999996</v>
      </c>
      <c r="B25" s="15">
        <v>0.50769900000000001</v>
      </c>
      <c r="C25" s="3">
        <v>0.50014700000000001</v>
      </c>
      <c r="D25" s="4">
        <v>0.51139500000000004</v>
      </c>
      <c r="E25" s="5">
        <v>0.50735699999999995</v>
      </c>
      <c r="F25" s="13">
        <v>0.50997700000000001</v>
      </c>
      <c r="G25">
        <v>0.47028500000000001</v>
      </c>
      <c r="H25" s="2">
        <v>0.50127699999999997</v>
      </c>
      <c r="I25" s="15">
        <v>0.49701099999999998</v>
      </c>
      <c r="J25" s="3">
        <v>0.49854599999999999</v>
      </c>
      <c r="K25" s="4">
        <v>0.51187400000000005</v>
      </c>
      <c r="L25" s="5">
        <v>0.50387700000000002</v>
      </c>
      <c r="M25" s="13">
        <v>0.50918099999999999</v>
      </c>
      <c r="N25">
        <v>0.45888699999999999</v>
      </c>
      <c r="O25">
        <f t="shared" si="0"/>
        <v>1.0069064474068075</v>
      </c>
      <c r="P25">
        <f t="shared" si="1"/>
        <v>1.0032113385725692</v>
      </c>
      <c r="Q25">
        <f t="shared" si="2"/>
        <v>0.99906422283608853</v>
      </c>
      <c r="R25">
        <f t="shared" si="3"/>
        <v>1.0015632947812272</v>
      </c>
      <c r="S25">
        <f t="shared" si="5"/>
        <v>1.0140860242939531</v>
      </c>
      <c r="T25">
        <f t="shared" si="6"/>
        <v>1.021504554225158</v>
      </c>
      <c r="U25">
        <f t="shared" si="4"/>
        <v>1.0248383588988139</v>
      </c>
    </row>
    <row r="26" spans="1:21" x14ac:dyDescent="0.25">
      <c r="A26" s="2">
        <v>0.56749400000000005</v>
      </c>
      <c r="B26" s="15">
        <v>0.57980100000000001</v>
      </c>
      <c r="C26" s="3">
        <v>0.56169199999999997</v>
      </c>
      <c r="D26" s="4">
        <v>0.57806900000000006</v>
      </c>
      <c r="E26" s="5">
        <v>0.57106699999999999</v>
      </c>
      <c r="F26" s="13">
        <v>0.57753699999999997</v>
      </c>
      <c r="G26">
        <v>0.51766100000000004</v>
      </c>
      <c r="H26" s="2">
        <v>0.56655199999999994</v>
      </c>
      <c r="I26" s="15">
        <v>0.56611</v>
      </c>
      <c r="J26" s="3">
        <v>0.56325899999999995</v>
      </c>
      <c r="K26" s="4">
        <v>0.57993700000000004</v>
      </c>
      <c r="L26" s="5">
        <v>0.57134200000000002</v>
      </c>
      <c r="M26" s="13">
        <v>0.57948200000000005</v>
      </c>
      <c r="N26">
        <v>0.50975000000000004</v>
      </c>
      <c r="O26">
        <f t="shared" si="0"/>
        <v>0.99951867707957753</v>
      </c>
      <c r="P26">
        <f t="shared" si="1"/>
        <v>0.99721797609980489</v>
      </c>
      <c r="Q26">
        <f t="shared" si="2"/>
        <v>0.99677896047329284</v>
      </c>
      <c r="R26">
        <f t="shared" si="3"/>
        <v>0.99664355407070437</v>
      </c>
      <c r="S26">
        <f t="shared" si="5"/>
        <v>1.0016626893912652</v>
      </c>
      <c r="T26">
        <f t="shared" si="6"/>
        <v>1.0241843457985198</v>
      </c>
      <c r="U26">
        <f t="shared" si="4"/>
        <v>1.0155193722412947</v>
      </c>
    </row>
    <row r="27" spans="1:21" x14ac:dyDescent="0.25">
      <c r="A27" s="2">
        <v>0.59215700000000004</v>
      </c>
      <c r="B27" s="15">
        <v>0.58869899999999997</v>
      </c>
      <c r="C27" s="3">
        <v>0.58637799999999995</v>
      </c>
      <c r="D27" s="4">
        <v>0.60206800000000005</v>
      </c>
      <c r="E27" s="5">
        <v>0.59142499999999998</v>
      </c>
      <c r="F27" s="13">
        <v>0.60162700000000002</v>
      </c>
      <c r="G27">
        <v>0.53441099999999997</v>
      </c>
      <c r="H27" s="2">
        <v>0.589175</v>
      </c>
      <c r="I27" s="15">
        <v>0.58638699999999999</v>
      </c>
      <c r="J27" s="3">
        <v>0.58592100000000003</v>
      </c>
      <c r="K27" s="4">
        <v>0.60302299999999998</v>
      </c>
      <c r="L27" s="5">
        <v>0.59467999999999999</v>
      </c>
      <c r="M27" s="13">
        <v>0.60076399999999996</v>
      </c>
      <c r="N27">
        <v>0.52634300000000001</v>
      </c>
      <c r="O27">
        <f t="shared" si="0"/>
        <v>0.9945264680164122</v>
      </c>
      <c r="P27">
        <f t="shared" si="1"/>
        <v>1.0007799686305832</v>
      </c>
      <c r="Q27">
        <f t="shared" si="2"/>
        <v>0.99841631247896034</v>
      </c>
      <c r="R27">
        <f t="shared" si="3"/>
        <v>1.0014365041846716</v>
      </c>
      <c r="S27">
        <f t="shared" si="5"/>
        <v>1.0050613145500065</v>
      </c>
      <c r="T27">
        <f t="shared" si="6"/>
        <v>1.0039427886361736</v>
      </c>
      <c r="U27">
        <f t="shared" si="4"/>
        <v>1.0153284075213311</v>
      </c>
    </row>
    <row r="28" spans="1:21" x14ac:dyDescent="0.25">
      <c r="A28" s="2">
        <v>0.59362700000000002</v>
      </c>
      <c r="B28" s="15">
        <v>0.59014599999999995</v>
      </c>
      <c r="C28" s="3">
        <v>0.59299500000000005</v>
      </c>
      <c r="D28" s="4">
        <v>0.60362199999999999</v>
      </c>
      <c r="E28" s="5">
        <v>0.60100200000000004</v>
      </c>
      <c r="F28" s="13">
        <v>0.60270699999999999</v>
      </c>
      <c r="G28">
        <v>0.53888000000000003</v>
      </c>
      <c r="H28" s="2">
        <v>0.59197999999999995</v>
      </c>
      <c r="I28" s="15">
        <v>0.583148</v>
      </c>
      <c r="J28" s="3">
        <v>0.58776899999999999</v>
      </c>
      <c r="K28" s="4">
        <v>0.60237200000000002</v>
      </c>
      <c r="L28" s="5">
        <v>0.59231</v>
      </c>
      <c r="M28" s="13">
        <v>0.602607</v>
      </c>
      <c r="N28">
        <v>0.52571500000000004</v>
      </c>
      <c r="O28">
        <f t="shared" si="0"/>
        <v>1.0146747480204623</v>
      </c>
      <c r="P28">
        <f t="shared" si="1"/>
        <v>1.0088912480923629</v>
      </c>
      <c r="Q28">
        <f t="shared" si="2"/>
        <v>1.0020751296541008</v>
      </c>
      <c r="R28">
        <f t="shared" si="3"/>
        <v>1.0001659456328917</v>
      </c>
      <c r="S28">
        <f t="shared" si="5"/>
        <v>1.0027821885874524</v>
      </c>
      <c r="T28">
        <f t="shared" si="6"/>
        <v>1.0120003841220411</v>
      </c>
      <c r="U28">
        <f t="shared" si="4"/>
        <v>1.0250420855406446</v>
      </c>
    </row>
    <row r="29" spans="1:21" x14ac:dyDescent="0.25">
      <c r="A29" s="2">
        <v>1.37019</v>
      </c>
      <c r="B29" s="15">
        <v>1.4036299999999999</v>
      </c>
      <c r="C29" s="3">
        <v>1.1150500000000001</v>
      </c>
      <c r="D29" s="4">
        <v>1.28548</v>
      </c>
      <c r="E29" s="5">
        <v>1.4527000000000001</v>
      </c>
      <c r="F29" s="13">
        <v>1.4533199999999999</v>
      </c>
      <c r="G29">
        <v>0.96843100000000004</v>
      </c>
      <c r="H29" s="2">
        <v>1.38184</v>
      </c>
      <c r="I29" s="15">
        <v>1.41374</v>
      </c>
      <c r="J29" s="3">
        <v>1.1251</v>
      </c>
      <c r="K29" s="4">
        <v>1.30392</v>
      </c>
      <c r="L29" s="5">
        <v>1.4536500000000001</v>
      </c>
      <c r="M29" s="13">
        <v>1.45577</v>
      </c>
      <c r="N29">
        <v>0.982101</v>
      </c>
      <c r="O29">
        <f t="shared" si="0"/>
        <v>0.99934647267223886</v>
      </c>
      <c r="P29">
        <f t="shared" si="1"/>
        <v>0.99106746067016271</v>
      </c>
      <c r="Q29">
        <f t="shared" si="2"/>
        <v>0.98585802809988343</v>
      </c>
      <c r="R29">
        <f t="shared" si="3"/>
        <v>0.9983170418404006</v>
      </c>
      <c r="S29">
        <f t="shared" si="5"/>
        <v>0.99156921206507265</v>
      </c>
      <c r="T29">
        <f t="shared" si="6"/>
        <v>0.99284875578253418</v>
      </c>
      <c r="U29">
        <f t="shared" si="4"/>
        <v>0.98608086133707229</v>
      </c>
    </row>
    <row r="30" spans="1:21" x14ac:dyDescent="0.25">
      <c r="A30" s="2">
        <v>1.3800300000000001</v>
      </c>
      <c r="B30" s="15">
        <v>1.4135200000000001</v>
      </c>
      <c r="C30" s="3">
        <v>1.12476</v>
      </c>
      <c r="D30" s="4">
        <v>1.3011999999999999</v>
      </c>
      <c r="E30" s="5">
        <v>1.47132</v>
      </c>
      <c r="F30" s="13">
        <v>1.4662299999999999</v>
      </c>
      <c r="G30">
        <v>0.95835000000000004</v>
      </c>
      <c r="H30" s="2">
        <v>1.3899699999999999</v>
      </c>
      <c r="I30" s="15">
        <v>1.4278900000000001</v>
      </c>
      <c r="J30" s="3">
        <v>1.1314</v>
      </c>
      <c r="K30" s="4">
        <v>1.3121700000000001</v>
      </c>
      <c r="L30" s="5">
        <v>1.47082</v>
      </c>
      <c r="M30" s="13">
        <v>1.4654</v>
      </c>
      <c r="N30">
        <v>0.96814</v>
      </c>
      <c r="O30">
        <f t="shared" si="0"/>
        <v>1.0003399464244436</v>
      </c>
      <c r="P30">
        <f t="shared" si="1"/>
        <v>0.99413116492840725</v>
      </c>
      <c r="Q30">
        <f t="shared" si="2"/>
        <v>0.99163980276945807</v>
      </c>
      <c r="R30">
        <f t="shared" si="3"/>
        <v>1.0005663982530366</v>
      </c>
      <c r="S30">
        <f t="shared" si="5"/>
        <v>0.99284876652014087</v>
      </c>
      <c r="T30">
        <f t="shared" si="6"/>
        <v>0.98993619956719359</v>
      </c>
      <c r="U30">
        <f t="shared" si="4"/>
        <v>0.98988782614084747</v>
      </c>
    </row>
    <row r="31" spans="1:21" x14ac:dyDescent="0.25">
      <c r="A31" s="2">
        <v>1.41235</v>
      </c>
      <c r="B31" s="15">
        <v>1.4513</v>
      </c>
      <c r="C31" s="3">
        <v>1.13578</v>
      </c>
      <c r="D31" s="4">
        <v>1.3338000000000001</v>
      </c>
      <c r="E31" s="5">
        <v>1.5055099999999999</v>
      </c>
      <c r="F31" s="13">
        <v>1.49566</v>
      </c>
      <c r="G31">
        <v>0.97363299999999997</v>
      </c>
      <c r="H31" s="2">
        <v>1.4225300000000001</v>
      </c>
      <c r="I31" s="15">
        <v>1.4554400000000001</v>
      </c>
      <c r="J31" s="3">
        <v>1.1460699999999999</v>
      </c>
      <c r="K31" s="4">
        <v>1.3525700000000001</v>
      </c>
      <c r="L31" s="5">
        <v>1.50753</v>
      </c>
      <c r="M31" s="13">
        <v>1.4999100000000001</v>
      </c>
      <c r="N31">
        <v>0.98389800000000005</v>
      </c>
      <c r="O31">
        <f t="shared" si="0"/>
        <v>0.99866005983297168</v>
      </c>
      <c r="P31">
        <f t="shared" si="1"/>
        <v>0.99102149083389335</v>
      </c>
      <c r="Q31">
        <f t="shared" si="2"/>
        <v>0.9861227145360314</v>
      </c>
      <c r="R31">
        <f t="shared" si="3"/>
        <v>0.99716649665646595</v>
      </c>
      <c r="S31">
        <f t="shared" si="5"/>
        <v>0.99284373616022148</v>
      </c>
      <c r="T31">
        <f t="shared" si="6"/>
        <v>0.99715549936788872</v>
      </c>
      <c r="U31">
        <f t="shared" si="4"/>
        <v>0.98956700796220742</v>
      </c>
    </row>
    <row r="32" spans="1:21" x14ac:dyDescent="0.25">
      <c r="A32" s="2">
        <v>1.3539600000000001</v>
      </c>
      <c r="B32" s="15">
        <v>1.3978999999999999</v>
      </c>
      <c r="C32" s="3">
        <v>1.0686</v>
      </c>
      <c r="D32" s="4">
        <v>1.2684899999999999</v>
      </c>
      <c r="E32" s="5">
        <v>1.4556199999999999</v>
      </c>
      <c r="F32" s="13">
        <v>1.4389700000000001</v>
      </c>
      <c r="G32">
        <v>0.91792799999999997</v>
      </c>
      <c r="H32" s="2">
        <v>1.3675299999999999</v>
      </c>
      <c r="I32" s="15">
        <v>1.4086799999999999</v>
      </c>
      <c r="J32" s="3">
        <v>1.0792299999999999</v>
      </c>
      <c r="K32" s="4">
        <v>1.28433</v>
      </c>
      <c r="L32" s="5">
        <v>1.4586600000000001</v>
      </c>
      <c r="M32" s="13">
        <v>1.4417800000000001</v>
      </c>
      <c r="N32">
        <v>0.92852100000000004</v>
      </c>
      <c r="O32">
        <f t="shared" si="0"/>
        <v>0.99791589541085646</v>
      </c>
      <c r="P32">
        <f t="shared" si="1"/>
        <v>0.99015038499671071</v>
      </c>
      <c r="Q32">
        <f t="shared" si="2"/>
        <v>0.98766672116979271</v>
      </c>
      <c r="R32">
        <f t="shared" si="3"/>
        <v>0.99805102026661485</v>
      </c>
      <c r="S32">
        <f t="shared" si="5"/>
        <v>0.99007700013893674</v>
      </c>
      <c r="T32">
        <f t="shared" si="6"/>
        <v>0.99234744583581791</v>
      </c>
      <c r="U32">
        <f t="shared" si="4"/>
        <v>0.98859153427870772</v>
      </c>
    </row>
    <row r="33" spans="1:21" x14ac:dyDescent="0.25">
      <c r="A33" s="2">
        <v>1.3555900000000001</v>
      </c>
      <c r="B33" s="15">
        <v>1.4107400000000001</v>
      </c>
      <c r="C33" s="3">
        <v>1.0538099999999999</v>
      </c>
      <c r="D33" s="4">
        <v>1.26183</v>
      </c>
      <c r="E33" s="5">
        <v>1.4683900000000001</v>
      </c>
      <c r="F33" s="13">
        <v>1.4477100000000001</v>
      </c>
      <c r="G33">
        <v>0.90188000000000001</v>
      </c>
      <c r="H33" s="2">
        <v>1.36788</v>
      </c>
      <c r="I33" s="15">
        <v>1.4215899999999999</v>
      </c>
      <c r="J33" s="3">
        <v>1.0648299999999999</v>
      </c>
      <c r="K33" s="4">
        <v>1.2903199999999999</v>
      </c>
      <c r="L33" s="5">
        <v>1.4692799999999999</v>
      </c>
      <c r="M33" s="13">
        <v>1.44872</v>
      </c>
      <c r="N33">
        <v>0.91481000000000001</v>
      </c>
      <c r="O33">
        <f t="shared" si="0"/>
        <v>0.99939426113470553</v>
      </c>
      <c r="P33">
        <f t="shared" si="1"/>
        <v>0.98965093019543027</v>
      </c>
      <c r="Q33">
        <f t="shared" si="2"/>
        <v>0.97792020584041173</v>
      </c>
      <c r="R33">
        <f t="shared" si="3"/>
        <v>0.99930283284554644</v>
      </c>
      <c r="S33">
        <f t="shared" si="5"/>
        <v>0.99101529373921693</v>
      </c>
      <c r="T33">
        <f t="shared" si="6"/>
        <v>0.99236770095456506</v>
      </c>
      <c r="U33">
        <f t="shared" si="4"/>
        <v>0.98586591751292618</v>
      </c>
    </row>
    <row r="34" spans="1:21" x14ac:dyDescent="0.25">
      <c r="A34" s="2">
        <v>1.2745</v>
      </c>
      <c r="B34" s="15">
        <v>1.30603</v>
      </c>
      <c r="C34" s="3">
        <v>1.0738000000000001</v>
      </c>
      <c r="D34" s="4">
        <v>1.2400199999999999</v>
      </c>
      <c r="E34" s="5">
        <v>1.32921</v>
      </c>
      <c r="F34" s="13">
        <v>1.3280099999999999</v>
      </c>
      <c r="G34">
        <v>0.87784700000000004</v>
      </c>
      <c r="H34" s="2">
        <v>1.28712</v>
      </c>
      <c r="I34" s="15">
        <v>1.30992</v>
      </c>
      <c r="J34" s="3">
        <v>1.0791299999999999</v>
      </c>
      <c r="K34" s="4">
        <v>1.2589699999999999</v>
      </c>
      <c r="L34" s="5">
        <v>1.3344800000000001</v>
      </c>
      <c r="M34" s="13">
        <v>1.33033</v>
      </c>
      <c r="N34">
        <v>0.88702000000000003</v>
      </c>
      <c r="O34">
        <f t="shared" si="0"/>
        <v>0.99605089622924281</v>
      </c>
      <c r="P34">
        <f t="shared" si="1"/>
        <v>0.99506083604385032</v>
      </c>
      <c r="Q34">
        <f t="shared" si="2"/>
        <v>0.98494801305829371</v>
      </c>
      <c r="R34">
        <f t="shared" si="3"/>
        <v>0.99825607180173337</v>
      </c>
      <c r="S34">
        <f t="shared" si="5"/>
        <v>0.9901951643980359</v>
      </c>
      <c r="T34">
        <f t="shared" si="6"/>
        <v>0.9970303529986565</v>
      </c>
      <c r="U34">
        <f t="shared" si="4"/>
        <v>0.9896586322743568</v>
      </c>
    </row>
    <row r="35" spans="1:21" x14ac:dyDescent="0.25">
      <c r="A35" s="2">
        <v>1.27071</v>
      </c>
      <c r="B35" s="15">
        <v>1.30182</v>
      </c>
      <c r="C35" s="3">
        <v>1.08111</v>
      </c>
      <c r="D35" s="4">
        <v>1.2249699999999999</v>
      </c>
      <c r="E35" s="5">
        <v>1.3234999999999999</v>
      </c>
      <c r="F35" s="13">
        <v>1.3252200000000001</v>
      </c>
      <c r="G35">
        <v>0.87035499999999999</v>
      </c>
      <c r="H35" s="2">
        <v>1.2802800000000001</v>
      </c>
      <c r="I35" s="15">
        <v>1.30366</v>
      </c>
      <c r="J35" s="3">
        <v>1.0866400000000001</v>
      </c>
      <c r="K35" s="4">
        <v>1.2404999999999999</v>
      </c>
      <c r="L35" s="5">
        <v>1.3292900000000001</v>
      </c>
      <c r="M35" s="13">
        <v>1.32938</v>
      </c>
      <c r="N35">
        <v>0.88247500000000001</v>
      </c>
      <c r="O35">
        <f t="shared" ref="O35:O52" si="7">E35/L35</f>
        <v>0.99564429131340781</v>
      </c>
      <c r="P35">
        <f t="shared" ref="P35:P52" si="8">C35/J35</f>
        <v>0.99491091805933884</v>
      </c>
      <c r="Q35">
        <f t="shared" ref="Q35:Q52" si="9">D35/K35</f>
        <v>0.98748085449415557</v>
      </c>
      <c r="R35">
        <f t="shared" ref="R35:R52" si="10">F35/M35</f>
        <v>0.99687072168981028</v>
      </c>
      <c r="S35">
        <f t="shared" si="5"/>
        <v>0.99252507264035983</v>
      </c>
      <c r="T35">
        <f t="shared" si="6"/>
        <v>0.99858858904929193</v>
      </c>
      <c r="U35">
        <f t="shared" ref="U35:U52" si="11">G35/N35</f>
        <v>0.98626589988384938</v>
      </c>
    </row>
    <row r="36" spans="1:21" x14ac:dyDescent="0.25">
      <c r="A36" s="2">
        <v>1.3451500000000001</v>
      </c>
      <c r="B36" s="15">
        <v>1.3810800000000001</v>
      </c>
      <c r="C36" s="3">
        <v>1.12191</v>
      </c>
      <c r="D36" s="4">
        <v>1.29979</v>
      </c>
      <c r="E36" s="5">
        <v>1.40822</v>
      </c>
      <c r="F36" s="13">
        <v>1.41577</v>
      </c>
      <c r="G36">
        <v>0.91062399999999999</v>
      </c>
      <c r="H36" s="2">
        <v>1.36344</v>
      </c>
      <c r="I36" s="15">
        <v>1.3884799999999999</v>
      </c>
      <c r="J36" s="3">
        <v>1.12721</v>
      </c>
      <c r="K36" s="4">
        <v>1.3305899999999999</v>
      </c>
      <c r="L36" s="5">
        <v>1.41347</v>
      </c>
      <c r="M36" s="13">
        <v>1.4184000000000001</v>
      </c>
      <c r="N36">
        <v>0.91822300000000001</v>
      </c>
      <c r="O36">
        <f t="shared" si="7"/>
        <v>0.99628573652076102</v>
      </c>
      <c r="P36">
        <f t="shared" si="8"/>
        <v>0.99529812546020702</v>
      </c>
      <c r="Q36">
        <f t="shared" si="9"/>
        <v>0.97685237375900924</v>
      </c>
      <c r="R36">
        <f t="shared" si="10"/>
        <v>0.99814579808234616</v>
      </c>
      <c r="S36">
        <f t="shared" si="5"/>
        <v>0.98658540163116826</v>
      </c>
      <c r="T36">
        <f t="shared" ref="T36:T52" si="12">B36/I36</f>
        <v>0.99467043097487906</v>
      </c>
      <c r="U36">
        <f t="shared" si="11"/>
        <v>0.9917242325665987</v>
      </c>
    </row>
    <row r="37" spans="1:21" x14ac:dyDescent="0.25">
      <c r="A37" s="2">
        <v>1.28104</v>
      </c>
      <c r="B37" s="15">
        <v>1.3026500000000001</v>
      </c>
      <c r="C37" s="3">
        <v>1.06436</v>
      </c>
      <c r="D37" s="4">
        <v>1.2381599999999999</v>
      </c>
      <c r="E37" s="5">
        <v>1.33216</v>
      </c>
      <c r="F37" s="13">
        <v>1.3386</v>
      </c>
      <c r="G37">
        <v>0.85900799999999999</v>
      </c>
      <c r="H37" s="2">
        <v>1.2895799999999999</v>
      </c>
      <c r="I37" s="15">
        <v>1.31162</v>
      </c>
      <c r="J37" s="3">
        <v>1.0732699999999999</v>
      </c>
      <c r="K37" s="4">
        <v>1.2552000000000001</v>
      </c>
      <c r="L37" s="5">
        <v>1.3371299999999999</v>
      </c>
      <c r="M37" s="13">
        <v>1.33647</v>
      </c>
      <c r="N37">
        <v>0.87192000000000003</v>
      </c>
      <c r="O37">
        <f t="shared" si="7"/>
        <v>0.99628308391854203</v>
      </c>
      <c r="P37">
        <f t="shared" si="8"/>
        <v>0.99169826791021831</v>
      </c>
      <c r="Q37">
        <f t="shared" si="9"/>
        <v>0.98642447418738033</v>
      </c>
      <c r="R37">
        <f t="shared" si="10"/>
        <v>1.0015937507014747</v>
      </c>
      <c r="S37">
        <f t="shared" si="5"/>
        <v>0.99337768885993893</v>
      </c>
      <c r="T37">
        <f t="shared" si="12"/>
        <v>0.99316112898552944</v>
      </c>
      <c r="U37">
        <f t="shared" si="11"/>
        <v>0.98519130195430771</v>
      </c>
    </row>
    <row r="38" spans="1:21" x14ac:dyDescent="0.25">
      <c r="A38" s="2">
        <v>1.39836</v>
      </c>
      <c r="B38" s="15">
        <v>1.46262</v>
      </c>
      <c r="C38" s="3">
        <v>1.15777</v>
      </c>
      <c r="D38" s="4">
        <v>1.39689</v>
      </c>
      <c r="E38" s="5">
        <v>1.48353</v>
      </c>
      <c r="F38" s="13">
        <v>1.47807</v>
      </c>
      <c r="G38">
        <v>0.89193</v>
      </c>
      <c r="H38" s="2">
        <v>1.4140699999999999</v>
      </c>
      <c r="I38" s="15">
        <v>1.47122</v>
      </c>
      <c r="J38" s="3">
        <v>1.1677299999999999</v>
      </c>
      <c r="K38" s="4">
        <v>1.4171899999999999</v>
      </c>
      <c r="L38" s="5">
        <v>1.4857899999999999</v>
      </c>
      <c r="M38" s="13">
        <v>1.4825699999999999</v>
      </c>
      <c r="N38">
        <v>0.902667</v>
      </c>
      <c r="O38">
        <f t="shared" si="7"/>
        <v>0.99847892367023605</v>
      </c>
      <c r="P38">
        <f t="shared" si="8"/>
        <v>0.99147063105341138</v>
      </c>
      <c r="Q38">
        <f t="shared" si="9"/>
        <v>0.98567587973383952</v>
      </c>
      <c r="R38">
        <f t="shared" si="10"/>
        <v>0.9969647301645117</v>
      </c>
      <c r="S38">
        <f t="shared" si="5"/>
        <v>0.9888902246706317</v>
      </c>
      <c r="T38">
        <f t="shared" si="12"/>
        <v>0.99415451122197906</v>
      </c>
      <c r="U38">
        <f t="shared" si="11"/>
        <v>0.98810524811475331</v>
      </c>
    </row>
    <row r="39" spans="1:21" x14ac:dyDescent="0.25">
      <c r="A39" s="2">
        <v>1.4584900000000001</v>
      </c>
      <c r="B39" s="15">
        <v>1.4759599999999999</v>
      </c>
      <c r="C39" s="3">
        <v>1.3773200000000001</v>
      </c>
      <c r="D39" s="4">
        <v>1.45818</v>
      </c>
      <c r="E39" s="5">
        <v>1.48207</v>
      </c>
      <c r="F39" s="13">
        <v>1.4906600000000001</v>
      </c>
      <c r="G39">
        <v>0.98119400000000001</v>
      </c>
      <c r="H39" s="2">
        <v>1.46658</v>
      </c>
      <c r="I39" s="15">
        <v>1.4807399999999999</v>
      </c>
      <c r="J39" s="3">
        <v>1.37924</v>
      </c>
      <c r="K39" s="4">
        <v>1.47238</v>
      </c>
      <c r="L39" s="5">
        <v>1.4818499999999999</v>
      </c>
      <c r="M39" s="13">
        <v>1.48251</v>
      </c>
      <c r="N39">
        <v>0.99315500000000001</v>
      </c>
      <c r="O39">
        <f t="shared" si="7"/>
        <v>1.0001484630698114</v>
      </c>
      <c r="P39">
        <f t="shared" si="8"/>
        <v>0.99860792900437934</v>
      </c>
      <c r="Q39">
        <f t="shared" si="9"/>
        <v>0.99035575055352554</v>
      </c>
      <c r="R39">
        <f t="shared" si="10"/>
        <v>1.0054974334068574</v>
      </c>
      <c r="S39">
        <f t="shared" si="5"/>
        <v>0.99448376494974711</v>
      </c>
      <c r="T39">
        <f t="shared" si="12"/>
        <v>0.99677188432810626</v>
      </c>
      <c r="U39">
        <f t="shared" si="11"/>
        <v>0.98795656267148635</v>
      </c>
    </row>
    <row r="40" spans="1:21" x14ac:dyDescent="0.25">
      <c r="A40" s="2">
        <v>1.5815900000000001</v>
      </c>
      <c r="B40" s="15">
        <v>1.6328400000000001</v>
      </c>
      <c r="C40" s="3">
        <v>1.44801</v>
      </c>
      <c r="D40" s="4">
        <v>1.6259699999999999</v>
      </c>
      <c r="E40" s="5">
        <v>1.6378200000000001</v>
      </c>
      <c r="F40" s="13">
        <v>1.6386499999999999</v>
      </c>
      <c r="G40">
        <v>0.98612999999999995</v>
      </c>
      <c r="H40" s="2">
        <v>1.59622</v>
      </c>
      <c r="I40" s="15">
        <v>1.6378299999999999</v>
      </c>
      <c r="J40" s="3">
        <v>1.4635800000000001</v>
      </c>
      <c r="K40" s="4">
        <v>1.6229199999999999</v>
      </c>
      <c r="L40" s="5">
        <v>1.6368400000000001</v>
      </c>
      <c r="M40" s="13">
        <v>1.63446</v>
      </c>
      <c r="N40">
        <v>1.01006</v>
      </c>
      <c r="O40">
        <f t="shared" si="7"/>
        <v>1.0005987145964175</v>
      </c>
      <c r="P40">
        <f t="shared" si="8"/>
        <v>0.9893617021276595</v>
      </c>
      <c r="Q40">
        <f t="shared" si="9"/>
        <v>1.0018793286175536</v>
      </c>
      <c r="R40">
        <f t="shared" si="10"/>
        <v>1.0025635378045348</v>
      </c>
      <c r="S40">
        <f t="shared" si="5"/>
        <v>0.99083459673478602</v>
      </c>
      <c r="T40">
        <f t="shared" si="12"/>
        <v>0.99695328575004738</v>
      </c>
      <c r="U40">
        <f t="shared" si="11"/>
        <v>0.97630833811852757</v>
      </c>
    </row>
    <row r="41" spans="1:21" x14ac:dyDescent="0.25">
      <c r="A41" s="2">
        <v>1.2139599999999999</v>
      </c>
      <c r="B41" s="15">
        <v>1.2397400000000001</v>
      </c>
      <c r="C41" s="3">
        <v>1.1578900000000001</v>
      </c>
      <c r="D41" s="4">
        <v>1.2447699999999999</v>
      </c>
      <c r="E41" s="5">
        <v>1.2351099999999999</v>
      </c>
      <c r="F41" s="13">
        <v>1.2462</v>
      </c>
      <c r="G41">
        <v>0.89582600000000001</v>
      </c>
      <c r="H41" s="2">
        <v>1.21462</v>
      </c>
      <c r="I41" s="15">
        <v>1.2429600000000001</v>
      </c>
      <c r="J41" s="3">
        <v>1.16553</v>
      </c>
      <c r="K41" s="4">
        <v>1.2444200000000001</v>
      </c>
      <c r="L41" s="5">
        <v>1.2326600000000001</v>
      </c>
      <c r="M41" s="13">
        <v>1.2467299999999999</v>
      </c>
      <c r="N41">
        <v>0.90789799999999998</v>
      </c>
      <c r="O41">
        <f t="shared" si="7"/>
        <v>1.0019875715931399</v>
      </c>
      <c r="P41">
        <f t="shared" si="8"/>
        <v>0.99344504216965679</v>
      </c>
      <c r="Q41">
        <f t="shared" si="9"/>
        <v>1.0002812555246621</v>
      </c>
      <c r="R41">
        <f t="shared" si="10"/>
        <v>0.99957488790676419</v>
      </c>
      <c r="S41">
        <f t="shared" si="5"/>
        <v>0.99945662017750403</v>
      </c>
      <c r="T41">
        <f t="shared" si="12"/>
        <v>0.99740940979597092</v>
      </c>
      <c r="U41">
        <f t="shared" si="11"/>
        <v>0.98670335213867644</v>
      </c>
    </row>
    <row r="42" spans="1:21" x14ac:dyDescent="0.25">
      <c r="A42" s="2">
        <v>1.67442</v>
      </c>
      <c r="B42" s="15">
        <v>1.7622100000000001</v>
      </c>
      <c r="C42" s="3">
        <v>1.52237</v>
      </c>
      <c r="D42" s="4">
        <v>1.78041</v>
      </c>
      <c r="E42" s="5">
        <v>1.8019799999999999</v>
      </c>
      <c r="F42" s="13">
        <v>1.78335</v>
      </c>
      <c r="G42">
        <v>0.94338500000000003</v>
      </c>
      <c r="H42" s="2">
        <v>1.66801</v>
      </c>
      <c r="I42" s="15">
        <v>1.7679499999999999</v>
      </c>
      <c r="J42" s="3">
        <v>1.52169</v>
      </c>
      <c r="K42" s="4">
        <v>1.7919</v>
      </c>
      <c r="L42" s="5">
        <v>1.8030999999999999</v>
      </c>
      <c r="M42" s="13">
        <v>1.7980499999999999</v>
      </c>
      <c r="N42">
        <v>0.92524600000000001</v>
      </c>
      <c r="O42">
        <f t="shared" si="7"/>
        <v>0.99937884754034723</v>
      </c>
      <c r="P42">
        <f t="shared" si="8"/>
        <v>1.0004468715704249</v>
      </c>
      <c r="Q42">
        <f t="shared" si="9"/>
        <v>0.993587811819856</v>
      </c>
      <c r="R42">
        <f t="shared" si="10"/>
        <v>0.99182447651622596</v>
      </c>
      <c r="S42">
        <f t="shared" si="5"/>
        <v>1.0038429026204878</v>
      </c>
      <c r="T42">
        <f t="shared" si="12"/>
        <v>0.9967533018467718</v>
      </c>
      <c r="U42">
        <f t="shared" si="11"/>
        <v>1.0196045159881804</v>
      </c>
    </row>
    <row r="43" spans="1:21" x14ac:dyDescent="0.25">
      <c r="A43" s="2">
        <v>1.55339</v>
      </c>
      <c r="B43" s="15">
        <v>1.5570299999999999</v>
      </c>
      <c r="C43" s="3">
        <v>1.4869600000000001</v>
      </c>
      <c r="D43" s="4">
        <v>1.55707</v>
      </c>
      <c r="E43" s="5">
        <v>1.5579499999999999</v>
      </c>
      <c r="F43" s="13">
        <v>1.5608299999999999</v>
      </c>
      <c r="G43">
        <v>0.93680399999999997</v>
      </c>
      <c r="H43" s="2">
        <v>1.5509500000000001</v>
      </c>
      <c r="I43" s="15">
        <v>1.5581700000000001</v>
      </c>
      <c r="J43" s="3">
        <v>1.48342</v>
      </c>
      <c r="K43" s="4">
        <v>1.55701</v>
      </c>
      <c r="L43" s="5">
        <v>1.55558</v>
      </c>
      <c r="M43" s="13">
        <v>1.5610900000000001</v>
      </c>
      <c r="N43">
        <v>0.93812399999999996</v>
      </c>
      <c r="O43">
        <f t="shared" si="7"/>
        <v>1.0015235474871109</v>
      </c>
      <c r="P43">
        <f t="shared" si="8"/>
        <v>1.0023863774251394</v>
      </c>
      <c r="Q43">
        <f t="shared" si="9"/>
        <v>1.0000385353979744</v>
      </c>
      <c r="R43">
        <f t="shared" si="10"/>
        <v>0.99983344970501375</v>
      </c>
      <c r="S43">
        <f t="shared" si="5"/>
        <v>1.0015732293110675</v>
      </c>
      <c r="T43">
        <f t="shared" si="12"/>
        <v>0.99926837251391043</v>
      </c>
      <c r="U43">
        <f t="shared" si="11"/>
        <v>0.99859293654143799</v>
      </c>
    </row>
    <row r="44" spans="1:21" x14ac:dyDescent="0.25">
      <c r="A44" s="2">
        <v>1.5515399999999999</v>
      </c>
      <c r="B44" s="15">
        <v>1.5569900000000001</v>
      </c>
      <c r="C44" s="3">
        <v>1.5004</v>
      </c>
      <c r="D44" s="4">
        <v>1.55986</v>
      </c>
      <c r="E44" s="5">
        <v>1.5527599999999999</v>
      </c>
      <c r="F44" s="13">
        <v>1.56054</v>
      </c>
      <c r="G44">
        <v>0.93126399999999998</v>
      </c>
      <c r="H44" s="2">
        <v>1.55226</v>
      </c>
      <c r="I44" s="15">
        <v>1.55687</v>
      </c>
      <c r="J44" s="3">
        <v>1.5018899999999999</v>
      </c>
      <c r="K44" s="4">
        <v>1.55915</v>
      </c>
      <c r="L44" s="5">
        <v>1.5544500000000001</v>
      </c>
      <c r="M44" s="13">
        <v>1.56054</v>
      </c>
      <c r="N44">
        <v>0.94010899999999997</v>
      </c>
      <c r="O44">
        <f t="shared" si="7"/>
        <v>0.99891279873910377</v>
      </c>
      <c r="P44">
        <f t="shared" si="8"/>
        <v>0.99900791669163524</v>
      </c>
      <c r="Q44">
        <f t="shared" si="9"/>
        <v>1.0004553763268447</v>
      </c>
      <c r="R44">
        <f t="shared" si="10"/>
        <v>1</v>
      </c>
      <c r="S44">
        <f t="shared" si="5"/>
        <v>0.99953616017935132</v>
      </c>
      <c r="T44">
        <f t="shared" si="12"/>
        <v>1.000077077726464</v>
      </c>
      <c r="U44">
        <f t="shared" si="11"/>
        <v>0.99059151651563804</v>
      </c>
    </row>
    <row r="45" spans="1:21" x14ac:dyDescent="0.25">
      <c r="A45" s="2">
        <v>1.6175299999999999</v>
      </c>
      <c r="B45" s="15">
        <v>1.7016500000000001</v>
      </c>
      <c r="C45" s="3">
        <v>1.5286200000000001</v>
      </c>
      <c r="D45" s="4">
        <v>1.7315100000000001</v>
      </c>
      <c r="E45" s="5">
        <v>1.73309</v>
      </c>
      <c r="F45" s="13">
        <v>1.7324999999999999</v>
      </c>
      <c r="G45">
        <v>0.92735800000000002</v>
      </c>
      <c r="H45" s="2">
        <v>1.60337</v>
      </c>
      <c r="I45" s="15">
        <v>1.6965300000000001</v>
      </c>
      <c r="J45" s="3">
        <v>1.5231300000000001</v>
      </c>
      <c r="K45" s="4">
        <v>1.7328300000000001</v>
      </c>
      <c r="L45" s="5">
        <v>1.7340199999999999</v>
      </c>
      <c r="M45" s="13">
        <v>1.73262</v>
      </c>
      <c r="N45">
        <v>0.93705099999999997</v>
      </c>
      <c r="O45">
        <f t="shared" si="7"/>
        <v>0.99946367400606695</v>
      </c>
      <c r="P45">
        <f t="shared" si="8"/>
        <v>1.003604419845975</v>
      </c>
      <c r="Q45">
        <f t="shared" si="9"/>
        <v>0.99923824033517428</v>
      </c>
      <c r="R45">
        <f t="shared" si="10"/>
        <v>0.99993074072791488</v>
      </c>
      <c r="S45">
        <f t="shared" si="5"/>
        <v>1.0088313988661382</v>
      </c>
      <c r="T45">
        <f t="shared" si="12"/>
        <v>1.0030179248230211</v>
      </c>
      <c r="U45">
        <f t="shared" si="11"/>
        <v>0.98965584583976762</v>
      </c>
    </row>
    <row r="46" spans="1:21" x14ac:dyDescent="0.25">
      <c r="A46" s="2">
        <v>1.25779</v>
      </c>
      <c r="B46" s="15">
        <v>1.26478</v>
      </c>
      <c r="C46" s="3">
        <v>1.238</v>
      </c>
      <c r="D46" s="4">
        <v>1.2423</v>
      </c>
      <c r="E46" s="5">
        <v>1.2505200000000001</v>
      </c>
      <c r="F46" s="13">
        <v>1.2579199999999999</v>
      </c>
      <c r="G46">
        <v>1.1954400000000001</v>
      </c>
      <c r="H46" s="2">
        <v>1.27105</v>
      </c>
      <c r="I46" s="15">
        <v>1.2755000000000001</v>
      </c>
      <c r="J46" s="3">
        <v>1.25322</v>
      </c>
      <c r="K46" s="4">
        <v>1.2717000000000001</v>
      </c>
      <c r="L46" s="5">
        <v>1.2626999999999999</v>
      </c>
      <c r="M46" s="13">
        <v>1.28352</v>
      </c>
      <c r="N46">
        <v>1.2341599999999999</v>
      </c>
      <c r="O46">
        <f t="shared" si="7"/>
        <v>0.99035400332620582</v>
      </c>
      <c r="P46">
        <f t="shared" si="8"/>
        <v>0.98785528478639029</v>
      </c>
      <c r="Q46">
        <f t="shared" si="9"/>
        <v>0.97688133993866466</v>
      </c>
      <c r="R46">
        <f t="shared" si="10"/>
        <v>0.98005484916479679</v>
      </c>
      <c r="S46">
        <f t="shared" si="5"/>
        <v>0.98956768026434838</v>
      </c>
      <c r="T46">
        <f t="shared" si="12"/>
        <v>0.99159545276362204</v>
      </c>
      <c r="U46">
        <f t="shared" si="11"/>
        <v>0.96862643417385119</v>
      </c>
    </row>
    <row r="47" spans="1:21" x14ac:dyDescent="0.25">
      <c r="A47" s="2">
        <v>0.25190200000000001</v>
      </c>
      <c r="B47" s="15">
        <v>0.26022099999999998</v>
      </c>
      <c r="C47" s="3">
        <v>0.24934200000000001</v>
      </c>
      <c r="D47" s="4">
        <v>0.25103500000000001</v>
      </c>
      <c r="E47" s="5">
        <v>0.25311899999999998</v>
      </c>
      <c r="F47" s="13">
        <v>0.252139</v>
      </c>
      <c r="G47">
        <v>0.24362400000000001</v>
      </c>
      <c r="H47" s="2">
        <v>0.25212299999999999</v>
      </c>
      <c r="I47" s="15">
        <v>0.25944</v>
      </c>
      <c r="J47" s="3">
        <v>0.249168</v>
      </c>
      <c r="K47" s="4">
        <v>0.25167800000000001</v>
      </c>
      <c r="L47" s="5">
        <v>0.25268200000000002</v>
      </c>
      <c r="M47" s="13">
        <v>0.25214500000000001</v>
      </c>
      <c r="N47">
        <v>0.24413299999999999</v>
      </c>
      <c r="O47">
        <f t="shared" si="7"/>
        <v>1.0017294464979696</v>
      </c>
      <c r="P47">
        <f t="shared" si="8"/>
        <v>1.0006983240223464</v>
      </c>
      <c r="Q47">
        <f t="shared" si="9"/>
        <v>0.99744514816551311</v>
      </c>
      <c r="R47">
        <f t="shared" si="10"/>
        <v>0.99997620416823652</v>
      </c>
      <c r="S47">
        <f t="shared" si="5"/>
        <v>0.99912344371596418</v>
      </c>
      <c r="T47">
        <f t="shared" si="12"/>
        <v>1.0030103299414121</v>
      </c>
      <c r="U47">
        <f t="shared" si="11"/>
        <v>0.99791507088349396</v>
      </c>
    </row>
    <row r="48" spans="1:21" x14ac:dyDescent="0.25">
      <c r="A48" s="2">
        <v>0.23499100000000001</v>
      </c>
      <c r="B48" s="15">
        <v>0.24548300000000001</v>
      </c>
      <c r="C48" s="3">
        <v>0.23181499999999999</v>
      </c>
      <c r="D48" s="4">
        <v>0.22991700000000001</v>
      </c>
      <c r="E48" s="5">
        <v>0.236125</v>
      </c>
      <c r="F48" s="13">
        <v>0.23602699999999999</v>
      </c>
      <c r="G48">
        <v>0.22541600000000001</v>
      </c>
      <c r="H48" s="2">
        <v>0.23480300000000001</v>
      </c>
      <c r="I48" s="15">
        <v>0.24571799999999999</v>
      </c>
      <c r="J48" s="3">
        <v>0.23155899999999999</v>
      </c>
      <c r="K48" s="4">
        <v>0.22998399999999999</v>
      </c>
      <c r="L48" s="5">
        <v>0.23641599999999999</v>
      </c>
      <c r="M48" s="13">
        <v>0.235953</v>
      </c>
      <c r="N48">
        <v>0.22519</v>
      </c>
      <c r="O48">
        <f t="shared" si="7"/>
        <v>0.99876911884136443</v>
      </c>
      <c r="P48">
        <f t="shared" si="8"/>
        <v>1.001105549773492</v>
      </c>
      <c r="Q48">
        <f t="shared" si="9"/>
        <v>0.99970867538611385</v>
      </c>
      <c r="R48">
        <f t="shared" si="10"/>
        <v>1.0003136217806088</v>
      </c>
      <c r="S48">
        <f t="shared" si="5"/>
        <v>1.0008006712009643</v>
      </c>
      <c r="T48">
        <f t="shared" si="12"/>
        <v>0.99904361910808326</v>
      </c>
      <c r="U48">
        <f t="shared" si="11"/>
        <v>1.001003596962565</v>
      </c>
    </row>
    <row r="49" spans="1:21" x14ac:dyDescent="0.25">
      <c r="A49" s="2">
        <v>1.12937</v>
      </c>
      <c r="B49" s="15">
        <v>1.1268199999999999</v>
      </c>
      <c r="C49" s="3">
        <v>1.11372</v>
      </c>
      <c r="D49" s="4">
        <v>1.1032999999999999</v>
      </c>
      <c r="E49" s="5">
        <v>1.13971</v>
      </c>
      <c r="F49" s="13">
        <v>1.1188899999999999</v>
      </c>
      <c r="G49">
        <v>1.0577399999999999</v>
      </c>
      <c r="H49" s="2">
        <v>1.14062</v>
      </c>
      <c r="I49" s="15">
        <v>1.1397299999999999</v>
      </c>
      <c r="J49" s="3">
        <v>1.12612</v>
      </c>
      <c r="K49" s="4">
        <v>1.12845</v>
      </c>
      <c r="L49" s="5">
        <v>1.1490499999999999</v>
      </c>
      <c r="M49" s="13">
        <v>1.1450899999999999</v>
      </c>
      <c r="N49">
        <v>1.0975900000000001</v>
      </c>
      <c r="O49">
        <f t="shared" si="7"/>
        <v>0.99187154605978856</v>
      </c>
      <c r="P49">
        <f t="shared" si="8"/>
        <v>0.98898874009874616</v>
      </c>
      <c r="Q49">
        <f t="shared" si="9"/>
        <v>0.97771279188267091</v>
      </c>
      <c r="R49">
        <f t="shared" si="10"/>
        <v>0.97711970238147217</v>
      </c>
      <c r="S49">
        <f t="shared" si="5"/>
        <v>0.99013694306605182</v>
      </c>
      <c r="T49">
        <f t="shared" si="12"/>
        <v>0.98867275582813474</v>
      </c>
      <c r="U49">
        <f t="shared" si="11"/>
        <v>0.96369318233584478</v>
      </c>
    </row>
    <row r="50" spans="1:21" x14ac:dyDescent="0.25">
      <c r="A50" s="2">
        <v>1.29382</v>
      </c>
      <c r="B50" s="15">
        <v>1.2925800000000001</v>
      </c>
      <c r="C50" s="3">
        <v>1.2746</v>
      </c>
      <c r="D50" s="4">
        <v>1.2593300000000001</v>
      </c>
      <c r="E50" s="5">
        <v>1.3152900000000001</v>
      </c>
      <c r="F50" s="13">
        <v>1.2862800000000001</v>
      </c>
      <c r="G50">
        <v>1.16029</v>
      </c>
      <c r="H50" s="2">
        <v>1.3201799999999999</v>
      </c>
      <c r="I50" s="15">
        <v>1.3173699999999999</v>
      </c>
      <c r="J50" s="3">
        <v>1.3034300000000001</v>
      </c>
      <c r="K50" s="4">
        <v>1.30959</v>
      </c>
      <c r="L50" s="5">
        <v>1.3363</v>
      </c>
      <c r="M50" s="13">
        <v>1.3299099999999999</v>
      </c>
      <c r="N50">
        <v>1.2521500000000001</v>
      </c>
      <c r="O50">
        <f t="shared" si="7"/>
        <v>0.98427748260121228</v>
      </c>
      <c r="P50">
        <f t="shared" si="8"/>
        <v>0.97788143590373078</v>
      </c>
      <c r="Q50">
        <f t="shared" si="9"/>
        <v>0.96162157621851119</v>
      </c>
      <c r="R50">
        <f t="shared" si="10"/>
        <v>0.96719326871743216</v>
      </c>
      <c r="S50">
        <f t="shared" si="5"/>
        <v>0.98003302579951224</v>
      </c>
      <c r="T50">
        <f t="shared" si="12"/>
        <v>0.98118220393663147</v>
      </c>
      <c r="U50">
        <f t="shared" si="11"/>
        <v>0.92663818232639861</v>
      </c>
    </row>
    <row r="51" spans="1:21" x14ac:dyDescent="0.25">
      <c r="A51" s="2">
        <v>1.36432</v>
      </c>
      <c r="B51" s="15">
        <v>1.36165</v>
      </c>
      <c r="C51" s="3">
        <v>1.33857</v>
      </c>
      <c r="D51" s="4">
        <v>1.3470500000000001</v>
      </c>
      <c r="E51" s="5">
        <v>1.36076</v>
      </c>
      <c r="F51" s="13">
        <v>1.3587800000000001</v>
      </c>
      <c r="G51">
        <v>1.2962</v>
      </c>
      <c r="H51" s="2">
        <v>1.37253</v>
      </c>
      <c r="I51" s="15">
        <v>1.3728499999999999</v>
      </c>
      <c r="J51" s="3">
        <v>1.34978</v>
      </c>
      <c r="K51" s="4">
        <v>1.36408</v>
      </c>
      <c r="L51" s="5">
        <v>1.3680699999999999</v>
      </c>
      <c r="M51" s="13">
        <v>1.3725000000000001</v>
      </c>
      <c r="N51">
        <v>1.3212900000000001</v>
      </c>
      <c r="O51">
        <f t="shared" si="7"/>
        <v>0.99465670616269641</v>
      </c>
      <c r="P51">
        <f t="shared" si="8"/>
        <v>0.99169494287958038</v>
      </c>
      <c r="Q51">
        <f t="shared" si="9"/>
        <v>0.98751539499149621</v>
      </c>
      <c r="R51">
        <f t="shared" si="10"/>
        <v>0.99000364298724963</v>
      </c>
      <c r="S51">
        <f t="shared" si="5"/>
        <v>0.99401834568279013</v>
      </c>
      <c r="T51">
        <f t="shared" si="12"/>
        <v>0.99184178897913111</v>
      </c>
      <c r="U51">
        <f t="shared" si="11"/>
        <v>0.98101098169213419</v>
      </c>
    </row>
    <row r="52" spans="1:21" x14ac:dyDescent="0.25">
      <c r="A52" s="2">
        <v>1.6695</v>
      </c>
      <c r="B52" s="15">
        <v>1.6686300000000001</v>
      </c>
      <c r="C52" s="3">
        <v>1.6530100000000001</v>
      </c>
      <c r="D52" s="4">
        <v>1.67462</v>
      </c>
      <c r="E52" s="5">
        <v>1.67367</v>
      </c>
      <c r="F52" s="13">
        <v>1.6757599999999999</v>
      </c>
      <c r="G52">
        <v>1.5718099999999999</v>
      </c>
      <c r="H52" s="2">
        <v>1.6697299999999999</v>
      </c>
      <c r="I52" s="15">
        <v>1.6681999999999999</v>
      </c>
      <c r="J52" s="3">
        <v>1.6486400000000001</v>
      </c>
      <c r="K52" s="4">
        <v>1.67608</v>
      </c>
      <c r="L52" s="5">
        <v>1.67384</v>
      </c>
      <c r="M52" s="13">
        <v>1.6767099999999999</v>
      </c>
      <c r="N52">
        <v>1.5669</v>
      </c>
      <c r="O52">
        <f t="shared" si="7"/>
        <v>0.99989843712660709</v>
      </c>
      <c r="P52">
        <f t="shared" si="8"/>
        <v>1.0026506696428572</v>
      </c>
      <c r="Q52">
        <f t="shared" si="9"/>
        <v>0.99912891986062713</v>
      </c>
      <c r="R52">
        <f t="shared" si="10"/>
        <v>0.99943341424575505</v>
      </c>
      <c r="S52">
        <f t="shared" si="5"/>
        <v>0.99986225317865762</v>
      </c>
      <c r="T52">
        <f t="shared" si="12"/>
        <v>1.0002577628581706</v>
      </c>
      <c r="U52">
        <f t="shared" si="11"/>
        <v>1.0031335758504052</v>
      </c>
    </row>
    <row r="53" spans="1:21" x14ac:dyDescent="0.25">
      <c r="N53" t="s">
        <v>114</v>
      </c>
      <c r="O53">
        <f>1 - GEOMEAN(O3:O52)</f>
        <v>2.8134270344331025E-3</v>
      </c>
      <c r="P53">
        <f>1 - GEOMEAN(P3:P52)</f>
        <v>7.1378614387149764E-3</v>
      </c>
      <c r="Q53">
        <f>1 - GEOMEAN(Q3:Q52)</f>
        <v>1.2765392771584727E-2</v>
      </c>
      <c r="R53">
        <f>1 - GEOMEAN(R3:R52)</f>
        <v>7.927370518221788E-3</v>
      </c>
      <c r="S53">
        <f>1 - GEOMEAN(S3:S52)</f>
        <v>5.554854487608285E-3</v>
      </c>
      <c r="T53">
        <f t="shared" ref="T53:U53" si="13">1 - GEOMEAN(T3:T52)</f>
        <v>2.941211436850999E-3</v>
      </c>
      <c r="U53">
        <f t="shared" si="13"/>
        <v>1.7328060851165894E-2</v>
      </c>
    </row>
    <row r="54" spans="1:21" x14ac:dyDescent="0.25">
      <c r="N54" t="s">
        <v>116</v>
      </c>
      <c r="O54">
        <f>1-MIN(O3:O52)</f>
        <v>1.5722517398787716E-2</v>
      </c>
      <c r="P54">
        <f t="shared" ref="P54:U54" si="14">1-MIN(P3:P52)</f>
        <v>2.8850454292033367E-2</v>
      </c>
      <c r="Q54">
        <f t="shared" si="14"/>
        <v>5.4487992040852418E-2</v>
      </c>
      <c r="R54">
        <f t="shared" si="14"/>
        <v>4.6968235849799367E-2</v>
      </c>
      <c r="S54">
        <f t="shared" si="14"/>
        <v>2.4755918493521101E-2</v>
      </c>
      <c r="T54">
        <f t="shared" si="14"/>
        <v>1.9394560451559628E-2</v>
      </c>
      <c r="U54">
        <f t="shared" si="14"/>
        <v>0.11584965788733714</v>
      </c>
    </row>
    <row r="56" spans="1:21" x14ac:dyDescent="0.25">
      <c r="N56" t="s">
        <v>115</v>
      </c>
      <c r="O56">
        <f t="shared" ref="O56:U56" si="15">MAX(O3:O52)</f>
        <v>1.0146747480204623</v>
      </c>
      <c r="P56">
        <f t="shared" si="15"/>
        <v>1.0143649836832949</v>
      </c>
      <c r="Q56">
        <f t="shared" si="15"/>
        <v>1.0020751296541008</v>
      </c>
      <c r="R56">
        <f t="shared" si="15"/>
        <v>1.0054974334068574</v>
      </c>
      <c r="S56">
        <f t="shared" si="15"/>
        <v>1.0140860242939531</v>
      </c>
      <c r="T56">
        <f t="shared" si="15"/>
        <v>1.0241843457985198</v>
      </c>
      <c r="U56">
        <f t="shared" si="15"/>
        <v>1.0250420855406446</v>
      </c>
    </row>
  </sheetData>
  <mergeCells count="2">
    <mergeCell ref="A1:G1"/>
    <mergeCell ref="H1:N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11</v>
      </c>
      <c r="C1">
        <f>IPC!$I$53-1</f>
        <v>0.27730984017047766</v>
      </c>
    </row>
    <row r="2" spans="1:3" x14ac:dyDescent="0.25">
      <c r="A2" t="s">
        <v>18</v>
      </c>
      <c r="C2">
        <f>IPC!$J$53-1</f>
        <v>0.14019811593968501</v>
      </c>
    </row>
    <row r="3" spans="1:3" x14ac:dyDescent="0.25">
      <c r="A3" t="s">
        <v>25</v>
      </c>
      <c r="B3" t="s">
        <v>121</v>
      </c>
      <c r="C3">
        <f>IPC!$K$53-1</f>
        <v>0.22962295670586141</v>
      </c>
    </row>
    <row r="4" spans="1:3" x14ac:dyDescent="0.25">
      <c r="B4" t="s">
        <v>122</v>
      </c>
      <c r="C4">
        <f>IPC!$L$53-1</f>
        <v>0.28269701996080987</v>
      </c>
    </row>
    <row r="5" spans="1:3" x14ac:dyDescent="0.25">
      <c r="A5" t="s">
        <v>28</v>
      </c>
      <c r="B5" t="s">
        <v>123</v>
      </c>
      <c r="C5">
        <f>IPC!$M$53-1</f>
        <v>0.24908036624860452</v>
      </c>
    </row>
    <row r="6" spans="1:3" x14ac:dyDescent="0.25">
      <c r="B6" t="s">
        <v>124</v>
      </c>
      <c r="C6">
        <f>IPC!$N$53-1</f>
        <v>0.27397249040021943</v>
      </c>
    </row>
    <row r="7" spans="1:3" x14ac:dyDescent="0.25">
      <c r="A7" t="s">
        <v>39</v>
      </c>
      <c r="C7">
        <f>AVERAGE(C1:C6)</f>
        <v>0.24214679823760965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Q28" sqref="Q28"/>
    </sheetView>
  </sheetViews>
  <sheetFormatPr defaultRowHeight="15" x14ac:dyDescent="0.25"/>
  <cols>
    <col min="1" max="1" width="17.85546875" bestFit="1" customWidth="1"/>
    <col min="14" max="14" width="9.5703125" bestFit="1" customWidth="1"/>
  </cols>
  <sheetData>
    <row r="1" spans="1:33" x14ac:dyDescent="0.25">
      <c r="B1" s="18" t="s">
        <v>11</v>
      </c>
      <c r="C1" s="18"/>
      <c r="D1" s="18"/>
      <c r="E1" s="18"/>
      <c r="F1" s="18" t="s">
        <v>18</v>
      </c>
      <c r="G1" s="18"/>
      <c r="H1" s="18"/>
      <c r="I1" s="18" t="s">
        <v>19</v>
      </c>
      <c r="J1" s="18"/>
      <c r="K1" s="18"/>
      <c r="L1" s="18"/>
      <c r="M1" s="18"/>
      <c r="N1" s="18"/>
      <c r="O1" s="18"/>
      <c r="P1" s="18" t="s">
        <v>22</v>
      </c>
      <c r="Q1" s="18"/>
      <c r="R1" s="18"/>
      <c r="S1" s="18"/>
      <c r="T1" s="18"/>
      <c r="U1" s="18"/>
      <c r="V1" s="18"/>
      <c r="W1" s="18" t="s">
        <v>21</v>
      </c>
      <c r="X1" s="18"/>
      <c r="Y1" s="18"/>
      <c r="Z1" s="18"/>
      <c r="AA1" s="18" t="s">
        <v>23</v>
      </c>
      <c r="AB1" s="18"/>
      <c r="AC1" s="18"/>
      <c r="AD1" s="18"/>
      <c r="AE1" s="18"/>
      <c r="AF1" s="18" t="s">
        <v>48</v>
      </c>
      <c r="AG1" s="18"/>
    </row>
    <row r="2" spans="1:33" x14ac:dyDescent="0.25">
      <c r="B2" t="s">
        <v>31</v>
      </c>
      <c r="C2" t="s">
        <v>17</v>
      </c>
      <c r="D2" t="s">
        <v>13</v>
      </c>
      <c r="E2" t="s">
        <v>14</v>
      </c>
      <c r="F2" t="s">
        <v>31</v>
      </c>
      <c r="G2" t="s">
        <v>17</v>
      </c>
      <c r="H2" t="s">
        <v>32</v>
      </c>
      <c r="I2" t="s">
        <v>31</v>
      </c>
      <c r="J2" t="s">
        <v>17</v>
      </c>
      <c r="K2" t="s">
        <v>16</v>
      </c>
      <c r="L2" t="s">
        <v>15</v>
      </c>
      <c r="M2" t="s">
        <v>36</v>
      </c>
      <c r="N2" t="s">
        <v>37</v>
      </c>
      <c r="O2" t="s">
        <v>35</v>
      </c>
      <c r="P2" t="s">
        <v>31</v>
      </c>
      <c r="Q2" t="s">
        <v>17</v>
      </c>
      <c r="R2" t="s">
        <v>16</v>
      </c>
      <c r="S2" t="s">
        <v>15</v>
      </c>
      <c r="T2" t="s">
        <v>36</v>
      </c>
      <c r="U2" t="s">
        <v>37</v>
      </c>
      <c r="V2" t="s">
        <v>35</v>
      </c>
      <c r="W2" t="s">
        <v>31</v>
      </c>
      <c r="X2" t="s">
        <v>17</v>
      </c>
      <c r="Y2" t="s">
        <v>34</v>
      </c>
      <c r="Z2" t="s">
        <v>33</v>
      </c>
      <c r="AA2" t="s">
        <v>31</v>
      </c>
      <c r="AB2" t="s">
        <v>17</v>
      </c>
      <c r="AC2" t="s">
        <v>34</v>
      </c>
      <c r="AD2" t="s">
        <v>33</v>
      </c>
      <c r="AE2" t="s">
        <v>38</v>
      </c>
      <c r="AF2" t="s">
        <v>31</v>
      </c>
      <c r="AG2" t="s">
        <v>17</v>
      </c>
    </row>
    <row r="3" spans="1:33" x14ac:dyDescent="0.25">
      <c r="A3" t="s">
        <v>39</v>
      </c>
      <c r="B3" s="11">
        <f>[1]l1i_analysis!$B$54</f>
        <v>325.61029600000001</v>
      </c>
      <c r="C3" s="11">
        <f>[1]l2_analysis!$B$54</f>
        <v>108.37928119999999</v>
      </c>
      <c r="D3" s="11">
        <f>[1]storage!A53</f>
        <v>132.9909452</v>
      </c>
      <c r="E3" s="11">
        <f>[1]storage!B53</f>
        <v>52.113121599999985</v>
      </c>
      <c r="F3" s="11">
        <f>[2]l1i_analysis!$B$54</f>
        <v>237.49064320000002</v>
      </c>
      <c r="G3" s="11">
        <f>[2]l2_analysis!$B$54</f>
        <v>107.3493072</v>
      </c>
      <c r="H3" s="11">
        <f>[2]storage!$A$53</f>
        <v>144.69597200000001</v>
      </c>
      <c r="I3" s="11">
        <f>[3]l1i_analysis!$B$54</f>
        <v>270.09159640000001</v>
      </c>
      <c r="J3" s="11">
        <f>[3]l2_analysis!$B$54</f>
        <v>125.23809079999998</v>
      </c>
      <c r="K3" s="11">
        <f>[3]storage!A53</f>
        <v>494.2432108000001</v>
      </c>
      <c r="L3" s="11">
        <f>[3]storage!B53</f>
        <v>834.75353759999973</v>
      </c>
      <c r="M3" s="11">
        <f>[3]storage!C53</f>
        <v>83.158027199999978</v>
      </c>
      <c r="N3" s="11">
        <f>[3]storage!D53</f>
        <v>312.0187032</v>
      </c>
      <c r="O3" s="11">
        <f>[3]storage!E53</f>
        <v>485.3293084</v>
      </c>
      <c r="P3" s="11">
        <f>[4]l1i_analysis!$B$54</f>
        <v>269.28503039999998</v>
      </c>
      <c r="Q3" s="11">
        <f>[4]l2_analysis!$B$54</f>
        <v>115.55222200000001</v>
      </c>
      <c r="R3" s="11">
        <f>[4]storage!A53</f>
        <v>443.12736919999998</v>
      </c>
      <c r="S3" s="11">
        <f>[4]storage!B53</f>
        <v>833.08242320000022</v>
      </c>
      <c r="T3" s="11">
        <f>[4]storage!C53</f>
        <v>137.27609000000001</v>
      </c>
      <c r="U3" s="11">
        <f>[4]storage!D53</f>
        <v>1040.5362680000001</v>
      </c>
      <c r="V3" s="11">
        <f>[4]storage!E53</f>
        <v>430.86107000000004</v>
      </c>
      <c r="W3" s="11">
        <f>[5]l1i_analysis!$B$54</f>
        <v>357.72788559999998</v>
      </c>
      <c r="X3" s="11">
        <f>[5]l2_analysis!$B$54</f>
        <v>123.75217520000007</v>
      </c>
      <c r="Y3" s="11">
        <f>[5]storage!A53</f>
        <v>158.26189079999997</v>
      </c>
      <c r="Z3" s="11">
        <f>[5]storage!B53</f>
        <v>424.34257200000002</v>
      </c>
      <c r="AA3" s="11">
        <f>[6]l1i_analysis!$B$54</f>
        <v>338.28127960000006</v>
      </c>
      <c r="AB3" s="11">
        <f>[6]l2_analysis!$B$54</f>
        <v>116.03526840000004</v>
      </c>
      <c r="AC3" s="11">
        <f>[6]storage!A53</f>
        <v>74.144531200000003</v>
      </c>
      <c r="AD3" s="11">
        <f>[6]storage!B53</f>
        <v>492.66711520000007</v>
      </c>
      <c r="AE3" s="11">
        <f>[6]storage!C53</f>
        <v>80.432688000000013</v>
      </c>
      <c r="AF3" s="11">
        <f>[7]l1i_analysis!$B$54</f>
        <v>189.47552320000003</v>
      </c>
      <c r="AG3" s="11">
        <f>[7]l2_analysis!$B$54</f>
        <v>110.7533176</v>
      </c>
    </row>
  </sheetData>
  <mergeCells count="7">
    <mergeCell ref="W1:Z1"/>
    <mergeCell ref="AA1:AE1"/>
    <mergeCell ref="AF1:AG1"/>
    <mergeCell ref="F1:H1"/>
    <mergeCell ref="B1:E1"/>
    <mergeCell ref="I1:O1"/>
    <mergeCell ref="P1:V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7" zoomScale="140" zoomScaleNormal="140" workbookViewId="0">
      <selection activeCell="F21" sqref="F21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28515625" bestFit="1" customWidth="1"/>
    <col min="6" max="6" width="10.28515625" customWidth="1"/>
    <col min="7" max="7" width="15" bestFit="1" customWidth="1"/>
    <col min="8" max="8" width="12.5703125" bestFit="1" customWidth="1"/>
    <col min="9" max="10" width="11.5703125" bestFit="1" customWidth="1"/>
    <col min="11" max="11" width="11.5703125" customWidth="1"/>
    <col min="12" max="12" width="13.140625" bestFit="1" customWidth="1"/>
    <col min="13" max="13" width="12" bestFit="1" customWidth="1"/>
    <col min="14" max="14" width="16.5703125" bestFit="1" customWidth="1"/>
    <col min="15" max="15" width="26.7109375" bestFit="1" customWidth="1"/>
  </cols>
  <sheetData>
    <row r="1" spans="1:15" x14ac:dyDescent="0.25">
      <c r="C1" t="s">
        <v>40</v>
      </c>
      <c r="D1" t="s">
        <v>43</v>
      </c>
      <c r="E1" t="s">
        <v>41</v>
      </c>
      <c r="F1" t="s">
        <v>44</v>
      </c>
      <c r="G1" t="s">
        <v>127</v>
      </c>
      <c r="H1" t="s">
        <v>128</v>
      </c>
      <c r="I1" t="s">
        <v>129</v>
      </c>
      <c r="J1" t="s">
        <v>130</v>
      </c>
      <c r="K1" t="s">
        <v>126</v>
      </c>
      <c r="L1" t="s">
        <v>106</v>
      </c>
      <c r="M1" t="s">
        <v>107</v>
      </c>
      <c r="N1" t="s">
        <v>109</v>
      </c>
      <c r="O1" t="s">
        <v>108</v>
      </c>
    </row>
    <row r="2" spans="1:15" x14ac:dyDescent="0.25">
      <c r="A2" t="s">
        <v>11</v>
      </c>
      <c r="C2">
        <f>[1]l1i_analysis!$B$58</f>
        <v>52.729735398912901</v>
      </c>
      <c r="D2">
        <f>[1]l1i_analysis!$B$59</f>
        <v>3.3828003224833312</v>
      </c>
      <c r="E2">
        <f>[1]l2_analysis!$B$58</f>
        <v>108.98370279248121</v>
      </c>
      <c r="F2">
        <f>[1]l2_analysis!$B$59</f>
        <v>49.898586062663341</v>
      </c>
      <c r="G2">
        <f>[1]storage!$D$54</f>
        <v>17.456260548804959</v>
      </c>
      <c r="H2">
        <f>[1]storage!$D$55</f>
        <v>23.907289888758072</v>
      </c>
      <c r="I2">
        <f>(C2-$C$8)+(D2-$D$8)</f>
        <v>-84.918388322627962</v>
      </c>
      <c r="J2">
        <f>(E2-$E$8)+(F2-$F$8)</f>
        <v>-2.0930848975409759</v>
      </c>
      <c r="K2">
        <f>SUM(J2,H2,G2)</f>
        <v>39.270465540022059</v>
      </c>
      <c r="L2">
        <f>SUM(G2:J2)</f>
        <v>-45.647922782605903</v>
      </c>
      <c r="M2">
        <f t="shared" ref="M2:M6" si="0">SUM(C2:H2)</f>
        <v>256.35837501410379</v>
      </c>
      <c r="N2">
        <f>M2/$M$8</f>
        <v>0.84885108980961377</v>
      </c>
      <c r="O2">
        <f>(C2+D2+G2+H2)/($C$8+$D$8)</f>
        <v>0.69116817336126324</v>
      </c>
    </row>
    <row r="3" spans="1:15" x14ac:dyDescent="0.25">
      <c r="A3" t="s">
        <v>18</v>
      </c>
      <c r="C3">
        <f>[2]l1i_analysis!$B$58</f>
        <v>46.453847922587414</v>
      </c>
      <c r="D3">
        <f>[2]l1i_analysis!$B$59</f>
        <v>3.7895906674769431</v>
      </c>
      <c r="E3">
        <f>[2]l2_analysis!$B$58</f>
        <v>102.80425740809933</v>
      </c>
      <c r="F3">
        <f>[2]l2_analysis!$B$59</f>
        <v>55.899017984173618</v>
      </c>
      <c r="G3">
        <f>[2]storage!$B$55</f>
        <v>23.558819377152002</v>
      </c>
      <c r="H3">
        <f>[2]storage!$B$56</f>
        <v>8.9923007682410461</v>
      </c>
      <c r="I3">
        <f t="shared" ref="I3:I7" si="1">(C3-$C$8)+(D3-$D$8)</f>
        <v>-90.787485453959846</v>
      </c>
      <c r="J3">
        <f t="shared" ref="J3:J7" si="2">(E3-$E$8)+(F3-$F$8)</f>
        <v>-2.2720983604125777</v>
      </c>
      <c r="K3">
        <f t="shared" ref="K3:K7" si="3">SUM(J3,H3,G3)</f>
        <v>30.279021784980472</v>
      </c>
      <c r="L3">
        <f t="shared" ref="L3:L7" si="4">SUM(G3:J3)</f>
        <v>-60.508463668979374</v>
      </c>
      <c r="M3">
        <f t="shared" si="0"/>
        <v>241.49783412773036</v>
      </c>
      <c r="N3">
        <f t="shared" ref="N3:N7" si="5">M3/$M$8</f>
        <v>0.79964502690699002</v>
      </c>
      <c r="O3">
        <f t="shared" ref="O3:O7" si="6">(C3+D3+G3+H3)/($C$8+$D$8)</f>
        <v>0.58706669687289481</v>
      </c>
    </row>
    <row r="4" spans="1:15" x14ac:dyDescent="0.25">
      <c r="A4" t="s">
        <v>25</v>
      </c>
      <c r="B4" t="s">
        <v>121</v>
      </c>
      <c r="C4">
        <f>[3]l1i_analysis!$B$58</f>
        <v>54.502261968721022</v>
      </c>
      <c r="D4">
        <f>[3]l1i_analysis!$B$59</f>
        <v>3.5139911105884019</v>
      </c>
      <c r="E4">
        <f>[3]l2_analysis!$B$58</f>
        <v>123.45630411671753</v>
      </c>
      <c r="F4">
        <f>[3]l2_analysis!$B$59</f>
        <v>51.833738660166901</v>
      </c>
      <c r="G4">
        <f>[3]storage!$G$54</f>
        <v>30.151712493993362</v>
      </c>
      <c r="H4">
        <f>[3]storage!$G$55</f>
        <v>1.7065142011865861</v>
      </c>
      <c r="I4">
        <f t="shared" si="1"/>
        <v>-83.014670964714767</v>
      </c>
      <c r="J4">
        <f t="shared" si="2"/>
        <v>14.314669024198906</v>
      </c>
      <c r="K4">
        <f t="shared" si="3"/>
        <v>46.172895719378857</v>
      </c>
      <c r="L4">
        <f t="shared" si="4"/>
        <v>-36.84177524533591</v>
      </c>
      <c r="M4">
        <f t="shared" si="0"/>
        <v>265.16452255137381</v>
      </c>
      <c r="N4">
        <f t="shared" si="5"/>
        <v>0.87800991067366652</v>
      </c>
      <c r="O4">
        <f t="shared" si="6"/>
        <v>0.63726789272425222</v>
      </c>
    </row>
    <row r="5" spans="1:15" x14ac:dyDescent="0.25">
      <c r="B5" t="s">
        <v>125</v>
      </c>
      <c r="C5">
        <f>[4]l1i_analysis!$B$58</f>
        <v>53.887650607054155</v>
      </c>
      <c r="D5">
        <f>[4]l1i_analysis!$B$59</f>
        <v>3.3685929506344685</v>
      </c>
      <c r="E5">
        <f>[4]l2_analysis!$B$58</f>
        <v>115.6859816848844</v>
      </c>
      <c r="F5">
        <f>[4]l2_analysis!$B$59</f>
        <v>49.689017746669954</v>
      </c>
      <c r="G5">
        <f>[4]storage!$G$54</f>
        <v>61.365332560522532</v>
      </c>
      <c r="H5">
        <f>[4]storage!$G$55</f>
        <v>9.1299786474637887</v>
      </c>
      <c r="I5">
        <f t="shared" si="1"/>
        <v>-83.774680486335569</v>
      </c>
      <c r="J5">
        <f t="shared" si="2"/>
        <v>4.3996256788688228</v>
      </c>
      <c r="K5">
        <f t="shared" si="3"/>
        <v>74.894936886855149</v>
      </c>
      <c r="L5">
        <f t="shared" si="4"/>
        <v>-8.8797435994804275</v>
      </c>
      <c r="M5">
        <f t="shared" si="0"/>
        <v>293.12655419722932</v>
      </c>
      <c r="N5">
        <f t="shared" si="5"/>
        <v>0.97059748864754591</v>
      </c>
      <c r="O5">
        <f t="shared" si="6"/>
        <v>0.90584072700109386</v>
      </c>
    </row>
    <row r="6" spans="1:15" x14ac:dyDescent="0.25">
      <c r="A6" t="s">
        <v>28</v>
      </c>
      <c r="B6" t="s">
        <v>123</v>
      </c>
      <c r="C6">
        <f>[5]l1i_analysis!$B$58</f>
        <v>54.582679747861746</v>
      </c>
      <c r="D6">
        <f>[5]l1i_analysis!$B$59</f>
        <v>3.4592523075331396</v>
      </c>
      <c r="E6">
        <f>[5]l2_analysis!$B$58</f>
        <v>122.52179704190317</v>
      </c>
      <c r="F6">
        <f>[5]l2_analysis!$B$59</f>
        <v>51.026304400134933</v>
      </c>
      <c r="G6">
        <f>[5]storage!$D$54</f>
        <v>7.2354101106740405</v>
      </c>
      <c r="H6">
        <f>[5]storage!$D$55</f>
        <v>2.0639106195460748</v>
      </c>
      <c r="I6">
        <f t="shared" si="1"/>
        <v>-82.988991988629309</v>
      </c>
      <c r="J6">
        <f t="shared" si="2"/>
        <v>12.572727689352575</v>
      </c>
      <c r="K6">
        <f t="shared" si="3"/>
        <v>21.872048419572693</v>
      </c>
      <c r="L6">
        <f t="shared" si="4"/>
        <v>-61.116943569056616</v>
      </c>
      <c r="M6">
        <f t="shared" si="0"/>
        <v>240.88935422765312</v>
      </c>
      <c r="N6">
        <f t="shared" si="5"/>
        <v>0.79763023481650575</v>
      </c>
      <c r="O6">
        <f t="shared" si="6"/>
        <v>0.47749281401995047</v>
      </c>
    </row>
    <row r="7" spans="1:15" x14ac:dyDescent="0.25">
      <c r="B7" t="s">
        <v>124</v>
      </c>
      <c r="C7">
        <f>[6]l1i_analysis!$B$58</f>
        <v>53.677485920663365</v>
      </c>
      <c r="D7">
        <f>[6]l1i_analysis!$B$59</f>
        <v>3.3916620427827411</v>
      </c>
      <c r="E7">
        <f>[6]l2_analysis!$B$58</f>
        <v>116.04532571192998</v>
      </c>
      <c r="F7">
        <f>[6]l2_analysis!$B$59</f>
        <v>50.029302413281023</v>
      </c>
      <c r="G7">
        <f>[6]storage!$E$54</f>
        <v>19.918354058005281</v>
      </c>
      <c r="H7">
        <f>[6]storage!$E$55</f>
        <v>12.338815081103249</v>
      </c>
      <c r="I7">
        <f t="shared" si="1"/>
        <v>-83.96177608057809</v>
      </c>
      <c r="J7">
        <f t="shared" si="2"/>
        <v>5.099254372525472</v>
      </c>
      <c r="K7">
        <f t="shared" si="3"/>
        <v>37.356423511634006</v>
      </c>
      <c r="L7">
        <f t="shared" si="4"/>
        <v>-46.605352568944092</v>
      </c>
      <c r="M7">
        <f>SUM(C7:H7)</f>
        <v>255.40094522776565</v>
      </c>
      <c r="N7">
        <f t="shared" si="5"/>
        <v>0.84568085861469144</v>
      </c>
      <c r="O7">
        <f t="shared" si="6"/>
        <v>0.63338106665649119</v>
      </c>
    </row>
    <row r="8" spans="1:15" x14ac:dyDescent="0.25">
      <c r="A8" t="s">
        <v>48</v>
      </c>
      <c r="C8">
        <f>[7]l1i_analysis!$B$58</f>
        <v>136.45995075653201</v>
      </c>
      <c r="D8">
        <f>[7]l1i_analysis!$B$59</f>
        <v>4.5709732874921887</v>
      </c>
      <c r="E8">
        <f>[7]l2_analysis!$B$58</f>
        <v>97.239418764252193</v>
      </c>
      <c r="F8">
        <f>[7]l2_analysis!$B$59</f>
        <v>63.735954988433335</v>
      </c>
      <c r="G8" t="s">
        <v>45</v>
      </c>
      <c r="H8" t="s">
        <v>45</v>
      </c>
      <c r="M8">
        <f>SUM(C8:F8)</f>
        <v>302.0062977967097</v>
      </c>
      <c r="O8" s="11">
        <f>GEOMEAN(O2:O7)</f>
        <v>0.64324955688610752</v>
      </c>
    </row>
    <row r="9" spans="1:15" x14ac:dyDescent="0.25">
      <c r="A9" t="s">
        <v>39</v>
      </c>
      <c r="I9">
        <f>AVERAGE(I2:I7)</f>
        <v>-84.90766554947426</v>
      </c>
      <c r="J9">
        <f>AVERAGE(J2:J7)</f>
        <v>5.3368489178320369</v>
      </c>
      <c r="K9">
        <f>AVERAGE(K2:K7)</f>
        <v>41.640965310407204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pane xSplit="1" ySplit="2" topLeftCell="C22" activePane="bottomRight" state="frozen"/>
      <selection pane="topRight" activeCell="B1" sqref="B1"/>
      <selection pane="bottomLeft" activeCell="A3" sqref="A3"/>
      <selection pane="bottomRight" activeCell="J53" sqref="J53"/>
    </sheetView>
  </sheetViews>
  <sheetFormatPr defaultRowHeight="15" x14ac:dyDescent="0.25"/>
  <sheetData>
    <row r="1" spans="1:15" x14ac:dyDescent="0.25">
      <c r="B1" t="s">
        <v>100</v>
      </c>
      <c r="C1" t="s">
        <v>24</v>
      </c>
      <c r="D1" t="s">
        <v>12</v>
      </c>
      <c r="E1" t="s">
        <v>47</v>
      </c>
      <c r="F1" t="s">
        <v>46</v>
      </c>
      <c r="G1" t="s">
        <v>102</v>
      </c>
      <c r="H1" t="s">
        <v>103</v>
      </c>
      <c r="J1" s="18" t="s">
        <v>104</v>
      </c>
      <c r="K1" s="18"/>
      <c r="L1" s="18"/>
      <c r="M1" s="18"/>
      <c r="N1" s="18"/>
      <c r="O1" s="18"/>
    </row>
    <row r="2" spans="1:15" ht="45" x14ac:dyDescent="0.25">
      <c r="A2" s="17"/>
      <c r="B2" s="17" t="s">
        <v>49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J2" t="s">
        <v>24</v>
      </c>
      <c r="K2" t="s">
        <v>12</v>
      </c>
      <c r="L2" t="s">
        <v>47</v>
      </c>
      <c r="M2" t="s">
        <v>46</v>
      </c>
      <c r="N2" t="s">
        <v>102</v>
      </c>
      <c r="O2" t="s">
        <v>103</v>
      </c>
    </row>
    <row r="3" spans="1:15" x14ac:dyDescent="0.25">
      <c r="A3" t="s">
        <v>50</v>
      </c>
      <c r="B3">
        <v>268486</v>
      </c>
      <c r="C3">
        <v>161494</v>
      </c>
      <c r="D3">
        <v>75858</v>
      </c>
      <c r="E3">
        <v>144191</v>
      </c>
      <c r="F3">
        <v>174621</v>
      </c>
      <c r="G3">
        <v>139513</v>
      </c>
      <c r="H3">
        <v>123931</v>
      </c>
      <c r="J3">
        <f>C3/$B3</f>
        <v>0.60149877461022172</v>
      </c>
      <c r="K3">
        <f t="shared" ref="K3:O3" si="0">D3/$B3</f>
        <v>0.28253987172515516</v>
      </c>
      <c r="L3">
        <f t="shared" si="0"/>
        <v>0.53705221128848435</v>
      </c>
      <c r="M3">
        <f t="shared" si="0"/>
        <v>0.6503914543030177</v>
      </c>
      <c r="N3">
        <f t="shared" si="0"/>
        <v>0.51962858398575718</v>
      </c>
      <c r="O3">
        <f t="shared" si="0"/>
        <v>0.46159203831857154</v>
      </c>
    </row>
    <row r="4" spans="1:15" x14ac:dyDescent="0.25">
      <c r="A4" t="s">
        <v>51</v>
      </c>
      <c r="B4">
        <v>466965</v>
      </c>
      <c r="C4">
        <v>732058</v>
      </c>
      <c r="D4">
        <v>73570</v>
      </c>
      <c r="E4">
        <v>438443</v>
      </c>
      <c r="F4">
        <v>415314</v>
      </c>
      <c r="G4">
        <v>386633</v>
      </c>
      <c r="H4">
        <v>390531</v>
      </c>
      <c r="J4">
        <f t="shared" ref="J4:J52" si="1">C4/$B4</f>
        <v>1.5676935102202521</v>
      </c>
      <c r="K4">
        <f t="shared" ref="K4:K52" si="2">D4/$B4</f>
        <v>0.15754928099536367</v>
      </c>
      <c r="L4">
        <f t="shared" ref="L4:L52" si="3">E4/$B4</f>
        <v>0.93892047583866034</v>
      </c>
      <c r="M4">
        <f t="shared" ref="M4:M52" si="4">F4/$B4</f>
        <v>0.88938999710899103</v>
      </c>
      <c r="N4">
        <f t="shared" ref="N4:N52" si="5">G4/$B4</f>
        <v>0.82796997633655622</v>
      </c>
      <c r="O4">
        <f t="shared" ref="O4:O52" si="6">H4/$B4</f>
        <v>0.83631749702868519</v>
      </c>
    </row>
    <row r="5" spans="1:15" x14ac:dyDescent="0.25">
      <c r="A5" t="s">
        <v>52</v>
      </c>
      <c r="B5">
        <v>406641</v>
      </c>
      <c r="C5">
        <v>550482</v>
      </c>
      <c r="D5">
        <v>65567</v>
      </c>
      <c r="E5">
        <v>312136</v>
      </c>
      <c r="F5">
        <v>283655</v>
      </c>
      <c r="G5">
        <v>372573</v>
      </c>
      <c r="H5">
        <v>372032</v>
      </c>
      <c r="J5">
        <f t="shared" si="1"/>
        <v>1.353729702612378</v>
      </c>
      <c r="K5">
        <f t="shared" si="2"/>
        <v>0.16124050452364616</v>
      </c>
      <c r="L5">
        <f t="shared" si="3"/>
        <v>0.76759598761561176</v>
      </c>
      <c r="M5">
        <f t="shared" si="4"/>
        <v>0.6975563211776481</v>
      </c>
      <c r="N5">
        <f t="shared" si="5"/>
        <v>0.91622094181354075</v>
      </c>
      <c r="O5">
        <f t="shared" si="6"/>
        <v>0.91489052997607223</v>
      </c>
    </row>
    <row r="6" spans="1:15" x14ac:dyDescent="0.25">
      <c r="A6" t="s">
        <v>53</v>
      </c>
      <c r="B6">
        <v>499913</v>
      </c>
      <c r="C6">
        <v>540251</v>
      </c>
      <c r="D6">
        <v>58401</v>
      </c>
      <c r="E6">
        <v>394470</v>
      </c>
      <c r="F6">
        <v>257506</v>
      </c>
      <c r="G6">
        <v>403696</v>
      </c>
      <c r="H6">
        <v>538581</v>
      </c>
      <c r="J6">
        <f t="shared" si="1"/>
        <v>1.0806900400669717</v>
      </c>
      <c r="K6">
        <f t="shared" si="2"/>
        <v>0.11682232708491277</v>
      </c>
      <c r="L6">
        <f t="shared" si="3"/>
        <v>0.7890772994501043</v>
      </c>
      <c r="M6">
        <f t="shared" si="4"/>
        <v>0.51510162768321688</v>
      </c>
      <c r="N6">
        <f t="shared" si="5"/>
        <v>0.80753251065685427</v>
      </c>
      <c r="O6">
        <f t="shared" si="6"/>
        <v>1.0773494588058321</v>
      </c>
    </row>
    <row r="7" spans="1:15" x14ac:dyDescent="0.25">
      <c r="A7" t="s">
        <v>54</v>
      </c>
      <c r="B7">
        <v>595433</v>
      </c>
      <c r="C7">
        <v>652676</v>
      </c>
      <c r="D7">
        <v>85008</v>
      </c>
      <c r="E7">
        <v>449967</v>
      </c>
      <c r="F7">
        <v>400926</v>
      </c>
      <c r="G7">
        <v>562834</v>
      </c>
      <c r="H7">
        <v>547541</v>
      </c>
      <c r="J7">
        <f t="shared" si="1"/>
        <v>1.0961367609789849</v>
      </c>
      <c r="K7">
        <f t="shared" si="2"/>
        <v>0.14276669247421625</v>
      </c>
      <c r="L7">
        <f t="shared" si="3"/>
        <v>0.75569711453681609</v>
      </c>
      <c r="M7">
        <f t="shared" si="4"/>
        <v>0.67333520312109008</v>
      </c>
      <c r="N7">
        <f t="shared" si="5"/>
        <v>0.94525160681386489</v>
      </c>
      <c r="O7">
        <f t="shared" si="6"/>
        <v>0.91956777672718848</v>
      </c>
    </row>
    <row r="8" spans="1:15" x14ac:dyDescent="0.25">
      <c r="A8" t="s">
        <v>55</v>
      </c>
      <c r="B8">
        <v>686837</v>
      </c>
      <c r="C8">
        <v>195916</v>
      </c>
      <c r="D8">
        <v>150362</v>
      </c>
      <c r="E8">
        <v>232581</v>
      </c>
      <c r="F8">
        <v>298861</v>
      </c>
      <c r="G8">
        <v>180170</v>
      </c>
      <c r="H8">
        <v>224765</v>
      </c>
      <c r="J8">
        <f t="shared" si="1"/>
        <v>0.28524380602675742</v>
      </c>
      <c r="K8">
        <f t="shared" si="2"/>
        <v>0.21891948162373315</v>
      </c>
      <c r="L8">
        <f t="shared" si="3"/>
        <v>0.33862619515256165</v>
      </c>
      <c r="M8">
        <f t="shared" si="4"/>
        <v>0.43512652929297635</v>
      </c>
      <c r="N8">
        <f t="shared" si="5"/>
        <v>0.262318424895572</v>
      </c>
      <c r="O8">
        <f t="shared" si="6"/>
        <v>0.3272464937095701</v>
      </c>
    </row>
    <row r="9" spans="1:15" x14ac:dyDescent="0.25">
      <c r="A9" t="s">
        <v>56</v>
      </c>
      <c r="B9">
        <v>803283</v>
      </c>
      <c r="C9">
        <v>202384</v>
      </c>
      <c r="D9">
        <v>102065</v>
      </c>
      <c r="E9">
        <v>295726</v>
      </c>
      <c r="F9">
        <v>244186</v>
      </c>
      <c r="G9">
        <v>280132</v>
      </c>
      <c r="H9">
        <v>215611</v>
      </c>
      <c r="J9">
        <f t="shared" si="1"/>
        <v>0.25194607628942728</v>
      </c>
      <c r="K9">
        <f t="shared" si="2"/>
        <v>0.12705982822990153</v>
      </c>
      <c r="L9">
        <f t="shared" si="3"/>
        <v>0.36814671790639164</v>
      </c>
      <c r="M9">
        <f t="shared" si="4"/>
        <v>0.3039850214681501</v>
      </c>
      <c r="N9">
        <f t="shared" si="5"/>
        <v>0.34873388332629968</v>
      </c>
      <c r="O9">
        <f t="shared" si="6"/>
        <v>0.26841225321586537</v>
      </c>
    </row>
    <row r="10" spans="1:15" x14ac:dyDescent="0.25">
      <c r="A10" t="s">
        <v>57</v>
      </c>
      <c r="B10">
        <v>672588</v>
      </c>
      <c r="C10">
        <v>256522</v>
      </c>
      <c r="D10">
        <v>57924</v>
      </c>
      <c r="E10">
        <v>315902</v>
      </c>
      <c r="F10">
        <v>332514</v>
      </c>
      <c r="G10">
        <v>370891</v>
      </c>
      <c r="H10">
        <v>371112</v>
      </c>
      <c r="J10">
        <f t="shared" si="1"/>
        <v>0.3813954456517214</v>
      </c>
      <c r="K10">
        <f t="shared" si="2"/>
        <v>8.6121072632874801E-2</v>
      </c>
      <c r="L10">
        <f t="shared" si="3"/>
        <v>0.46968129077533349</v>
      </c>
      <c r="M10">
        <f t="shared" si="4"/>
        <v>0.49437991757212441</v>
      </c>
      <c r="N10">
        <f t="shared" si="5"/>
        <v>0.55143862215799266</v>
      </c>
      <c r="O10">
        <f t="shared" si="6"/>
        <v>0.55176720369676535</v>
      </c>
    </row>
    <row r="11" spans="1:15" x14ac:dyDescent="0.25">
      <c r="A11" t="s">
        <v>58</v>
      </c>
      <c r="B11">
        <v>501911</v>
      </c>
      <c r="C11">
        <v>496964</v>
      </c>
      <c r="D11">
        <v>116258</v>
      </c>
      <c r="E11">
        <v>351842</v>
      </c>
      <c r="F11">
        <v>257421</v>
      </c>
      <c r="G11">
        <v>356971</v>
      </c>
      <c r="H11">
        <v>237351</v>
      </c>
      <c r="J11">
        <f t="shared" si="1"/>
        <v>0.990143670889859</v>
      </c>
      <c r="K11">
        <f t="shared" si="2"/>
        <v>0.23163070743617892</v>
      </c>
      <c r="L11">
        <f t="shared" si="3"/>
        <v>0.7010047598080138</v>
      </c>
      <c r="M11">
        <f t="shared" si="4"/>
        <v>0.51288176589076551</v>
      </c>
      <c r="N11">
        <f t="shared" si="5"/>
        <v>0.7112237030071068</v>
      </c>
      <c r="O11">
        <f t="shared" si="6"/>
        <v>0.47289459685083612</v>
      </c>
    </row>
    <row r="12" spans="1:15" x14ac:dyDescent="0.25">
      <c r="A12" t="s">
        <v>59</v>
      </c>
      <c r="B12">
        <v>819601</v>
      </c>
      <c r="C12">
        <v>118863</v>
      </c>
      <c r="D12">
        <v>209184</v>
      </c>
      <c r="E12">
        <v>375836</v>
      </c>
      <c r="F12">
        <v>440436</v>
      </c>
      <c r="G12">
        <v>972576</v>
      </c>
      <c r="H12">
        <v>238444</v>
      </c>
      <c r="J12">
        <f t="shared" si="1"/>
        <v>0.14502544530814385</v>
      </c>
      <c r="K12">
        <f t="shared" si="2"/>
        <v>0.25522662856682704</v>
      </c>
      <c r="L12">
        <f t="shared" si="3"/>
        <v>0.45855971381196459</v>
      </c>
      <c r="M12">
        <f t="shared" si="4"/>
        <v>0.53737855371089105</v>
      </c>
      <c r="N12">
        <f t="shared" si="5"/>
        <v>1.1866456971135955</v>
      </c>
      <c r="O12">
        <f t="shared" si="6"/>
        <v>0.29092692663869368</v>
      </c>
    </row>
    <row r="13" spans="1:15" x14ac:dyDescent="0.25">
      <c r="A13" t="s">
        <v>60</v>
      </c>
      <c r="B13">
        <v>850928</v>
      </c>
      <c r="C13">
        <v>506097</v>
      </c>
      <c r="D13">
        <v>81231</v>
      </c>
      <c r="E13">
        <v>647036</v>
      </c>
      <c r="F13">
        <v>386577</v>
      </c>
      <c r="G13">
        <v>710617</v>
      </c>
      <c r="H13">
        <v>683338</v>
      </c>
      <c r="J13">
        <f t="shared" si="1"/>
        <v>0.5947588985202038</v>
      </c>
      <c r="K13">
        <f t="shared" si="2"/>
        <v>9.5461660681044697E-2</v>
      </c>
      <c r="L13">
        <f t="shared" si="3"/>
        <v>0.76038865802982158</v>
      </c>
      <c r="M13">
        <f t="shared" si="4"/>
        <v>0.45430048135682455</v>
      </c>
      <c r="N13">
        <f t="shared" si="5"/>
        <v>0.83510825827802115</v>
      </c>
      <c r="O13">
        <f t="shared" si="6"/>
        <v>0.80305031683056616</v>
      </c>
    </row>
    <row r="14" spans="1:15" x14ac:dyDescent="0.25">
      <c r="A14" t="s">
        <v>61</v>
      </c>
      <c r="B14">
        <v>1023044</v>
      </c>
      <c r="C14">
        <v>410720</v>
      </c>
      <c r="D14">
        <v>40064</v>
      </c>
      <c r="E14">
        <v>816973</v>
      </c>
      <c r="F14">
        <v>438799</v>
      </c>
      <c r="G14">
        <v>819461</v>
      </c>
      <c r="H14">
        <v>686919</v>
      </c>
      <c r="J14">
        <f t="shared" si="1"/>
        <v>0.4014685585370717</v>
      </c>
      <c r="K14">
        <f t="shared" si="2"/>
        <v>3.9161560988579182E-2</v>
      </c>
      <c r="L14">
        <f t="shared" si="3"/>
        <v>0.79857073596052564</v>
      </c>
      <c r="M14">
        <f t="shared" si="4"/>
        <v>0.42891508087628682</v>
      </c>
      <c r="N14">
        <f t="shared" si="5"/>
        <v>0.8010026939212781</v>
      </c>
      <c r="O14">
        <f t="shared" si="6"/>
        <v>0.67144619390759341</v>
      </c>
    </row>
    <row r="15" spans="1:15" x14ac:dyDescent="0.25">
      <c r="A15" t="s">
        <v>62</v>
      </c>
      <c r="B15">
        <v>1022076</v>
      </c>
      <c r="C15">
        <v>322034</v>
      </c>
      <c r="D15">
        <v>54315</v>
      </c>
      <c r="E15">
        <v>718262</v>
      </c>
      <c r="F15">
        <v>465636</v>
      </c>
      <c r="G15">
        <v>805006</v>
      </c>
      <c r="H15">
        <v>685725</v>
      </c>
      <c r="J15">
        <f t="shared" si="1"/>
        <v>0.3150783307699232</v>
      </c>
      <c r="K15">
        <f t="shared" si="2"/>
        <v>5.3141840724173155E-2</v>
      </c>
      <c r="L15">
        <f t="shared" si="3"/>
        <v>0.70274813223282806</v>
      </c>
      <c r="M15">
        <f t="shared" si="4"/>
        <v>0.4555786458149883</v>
      </c>
      <c r="N15">
        <f t="shared" si="5"/>
        <v>0.78761853325975761</v>
      </c>
      <c r="O15">
        <f t="shared" si="6"/>
        <v>0.6709139046411422</v>
      </c>
    </row>
    <row r="16" spans="1:15" x14ac:dyDescent="0.25">
      <c r="A16" t="s">
        <v>63</v>
      </c>
      <c r="B16">
        <v>1135905</v>
      </c>
      <c r="C16">
        <v>296739</v>
      </c>
      <c r="D16">
        <v>112392</v>
      </c>
      <c r="E16">
        <v>857827</v>
      </c>
      <c r="F16">
        <v>531155</v>
      </c>
      <c r="G16">
        <v>886760</v>
      </c>
      <c r="H16">
        <v>690924</v>
      </c>
      <c r="J16">
        <f t="shared" si="1"/>
        <v>0.26123575475061733</v>
      </c>
      <c r="K16">
        <f t="shared" si="2"/>
        <v>9.894489415928269E-2</v>
      </c>
      <c r="L16">
        <f t="shared" si="3"/>
        <v>0.75519255571548682</v>
      </c>
      <c r="M16">
        <f t="shared" si="4"/>
        <v>0.46760512542862298</v>
      </c>
      <c r="N16">
        <f t="shared" si="5"/>
        <v>0.78066387594032949</v>
      </c>
      <c r="O16">
        <f t="shared" si="6"/>
        <v>0.60825861317627794</v>
      </c>
    </row>
    <row r="17" spans="1:15" x14ac:dyDescent="0.25">
      <c r="A17" t="s">
        <v>64</v>
      </c>
      <c r="B17">
        <v>1178749</v>
      </c>
      <c r="C17">
        <v>411227</v>
      </c>
      <c r="D17">
        <v>84008</v>
      </c>
      <c r="E17">
        <v>897252</v>
      </c>
      <c r="F17">
        <v>550325</v>
      </c>
      <c r="G17">
        <v>926454</v>
      </c>
      <c r="H17">
        <v>799377</v>
      </c>
      <c r="J17">
        <f t="shared" si="1"/>
        <v>0.34886731611225119</v>
      </c>
      <c r="K17">
        <f t="shared" si="2"/>
        <v>7.1268777322398572E-2</v>
      </c>
      <c r="L17">
        <f t="shared" si="3"/>
        <v>0.76119004130650381</v>
      </c>
      <c r="M17">
        <f t="shared" si="4"/>
        <v>0.46687208218204213</v>
      </c>
      <c r="N17">
        <f t="shared" si="5"/>
        <v>0.785963763277848</v>
      </c>
      <c r="O17">
        <f t="shared" si="6"/>
        <v>0.67815709705798266</v>
      </c>
    </row>
    <row r="18" spans="1:15" x14ac:dyDescent="0.25">
      <c r="A18" t="s">
        <v>65</v>
      </c>
      <c r="B18">
        <v>1298544</v>
      </c>
      <c r="C18">
        <v>365085</v>
      </c>
      <c r="D18">
        <v>84698</v>
      </c>
      <c r="E18">
        <v>983521</v>
      </c>
      <c r="F18">
        <v>601026</v>
      </c>
      <c r="G18">
        <v>986544</v>
      </c>
      <c r="H18">
        <v>785571</v>
      </c>
      <c r="J18">
        <f t="shared" si="1"/>
        <v>0.2811495028277825</v>
      </c>
      <c r="K18">
        <f t="shared" si="2"/>
        <v>6.5225360095614776E-2</v>
      </c>
      <c r="L18">
        <f t="shared" si="3"/>
        <v>0.75740290664005228</v>
      </c>
      <c r="M18">
        <f t="shared" si="4"/>
        <v>0.46284607991719956</v>
      </c>
      <c r="N18">
        <f t="shared" si="5"/>
        <v>0.75973089860643916</v>
      </c>
      <c r="O18">
        <f t="shared" si="6"/>
        <v>0.60496294311166965</v>
      </c>
    </row>
    <row r="19" spans="1:15" x14ac:dyDescent="0.25">
      <c r="A19" t="s">
        <v>66</v>
      </c>
      <c r="B19">
        <v>1355380</v>
      </c>
      <c r="C19">
        <v>381015</v>
      </c>
      <c r="D19">
        <v>80489</v>
      </c>
      <c r="E19">
        <v>1029431</v>
      </c>
      <c r="F19">
        <v>626871</v>
      </c>
      <c r="G19">
        <v>1085239</v>
      </c>
      <c r="H19">
        <v>848826</v>
      </c>
      <c r="J19">
        <f t="shared" si="1"/>
        <v>0.28111304578789714</v>
      </c>
      <c r="K19">
        <f t="shared" si="2"/>
        <v>5.9384821968746775E-2</v>
      </c>
      <c r="L19">
        <f t="shared" si="3"/>
        <v>0.75951467485133317</v>
      </c>
      <c r="M19">
        <f t="shared" si="4"/>
        <v>0.4625057179536366</v>
      </c>
      <c r="N19">
        <f t="shared" si="5"/>
        <v>0.80068984343874039</v>
      </c>
      <c r="O19">
        <f t="shared" si="6"/>
        <v>0.62626422110404467</v>
      </c>
    </row>
    <row r="20" spans="1:15" x14ac:dyDescent="0.25">
      <c r="A20" t="s">
        <v>67</v>
      </c>
      <c r="B20">
        <v>1510549</v>
      </c>
      <c r="C20">
        <v>265621</v>
      </c>
      <c r="D20">
        <v>185311</v>
      </c>
      <c r="E20">
        <v>605437</v>
      </c>
      <c r="F20">
        <v>591969</v>
      </c>
      <c r="G20">
        <v>848421</v>
      </c>
      <c r="H20">
        <v>281086</v>
      </c>
      <c r="J20">
        <f t="shared" si="1"/>
        <v>0.17584401432856531</v>
      </c>
      <c r="K20">
        <f t="shared" si="2"/>
        <v>0.12267791379160822</v>
      </c>
      <c r="L20">
        <f t="shared" si="3"/>
        <v>0.40080593214784821</v>
      </c>
      <c r="M20">
        <f t="shared" si="4"/>
        <v>0.39188996848165797</v>
      </c>
      <c r="N20">
        <f t="shared" si="5"/>
        <v>0.5616640042792389</v>
      </c>
      <c r="O20">
        <f t="shared" si="6"/>
        <v>0.18608201389031406</v>
      </c>
    </row>
    <row r="21" spans="1:15" x14ac:dyDescent="0.25">
      <c r="A21" t="s">
        <v>68</v>
      </c>
      <c r="B21">
        <v>1620271</v>
      </c>
      <c r="C21">
        <v>250356</v>
      </c>
      <c r="D21">
        <v>215571</v>
      </c>
      <c r="E21">
        <v>463289</v>
      </c>
      <c r="F21">
        <v>501872</v>
      </c>
      <c r="G21">
        <v>995651</v>
      </c>
      <c r="H21">
        <v>207412</v>
      </c>
      <c r="J21">
        <f t="shared" si="1"/>
        <v>0.15451489287903072</v>
      </c>
      <c r="K21">
        <f t="shared" si="2"/>
        <v>0.13304626201419392</v>
      </c>
      <c r="L21">
        <f t="shared" si="3"/>
        <v>0.28593303219029409</v>
      </c>
      <c r="M21">
        <f t="shared" si="4"/>
        <v>0.30974571537724244</v>
      </c>
      <c r="N21">
        <f t="shared" si="5"/>
        <v>0.61449658729928514</v>
      </c>
      <c r="O21">
        <f t="shared" si="6"/>
        <v>0.12801068463238557</v>
      </c>
    </row>
    <row r="22" spans="1:15" x14ac:dyDescent="0.25">
      <c r="A22" t="s">
        <v>69</v>
      </c>
      <c r="B22">
        <v>2075882</v>
      </c>
      <c r="C22">
        <v>324357</v>
      </c>
      <c r="D22">
        <v>42352</v>
      </c>
      <c r="E22">
        <v>1204366</v>
      </c>
      <c r="F22">
        <v>768571</v>
      </c>
      <c r="G22">
        <v>1343939</v>
      </c>
      <c r="H22">
        <v>1160301</v>
      </c>
      <c r="J22">
        <f t="shared" si="1"/>
        <v>0.15625021075379045</v>
      </c>
      <c r="K22">
        <f t="shared" si="2"/>
        <v>2.0401930360203518E-2</v>
      </c>
      <c r="L22">
        <f t="shared" si="3"/>
        <v>0.58017074188224571</v>
      </c>
      <c r="M22">
        <f t="shared" si="4"/>
        <v>0.37023828907423445</v>
      </c>
      <c r="N22">
        <f t="shared" si="5"/>
        <v>0.64740625912262839</v>
      </c>
      <c r="O22">
        <f t="shared" si="6"/>
        <v>0.55894362010942822</v>
      </c>
    </row>
    <row r="23" spans="1:15" x14ac:dyDescent="0.25">
      <c r="A23" t="s">
        <v>70</v>
      </c>
      <c r="B23">
        <v>2165536</v>
      </c>
      <c r="C23">
        <v>127145</v>
      </c>
      <c r="D23">
        <v>156420</v>
      </c>
      <c r="E23">
        <v>748252</v>
      </c>
      <c r="F23">
        <v>405589</v>
      </c>
      <c r="G23">
        <v>367547</v>
      </c>
      <c r="H23">
        <v>121022</v>
      </c>
      <c r="J23">
        <f t="shared" si="1"/>
        <v>5.8712946817785529E-2</v>
      </c>
      <c r="K23">
        <f t="shared" si="2"/>
        <v>7.2231539905132036E-2</v>
      </c>
      <c r="L23">
        <f t="shared" si="3"/>
        <v>0.3455273890621075</v>
      </c>
      <c r="M23">
        <f t="shared" si="4"/>
        <v>0.18729266103172609</v>
      </c>
      <c r="N23">
        <f t="shared" si="5"/>
        <v>0.16972564759948577</v>
      </c>
      <c r="O23">
        <f t="shared" si="6"/>
        <v>5.5885471310566988E-2</v>
      </c>
    </row>
    <row r="24" spans="1:15" x14ac:dyDescent="0.25">
      <c r="A24" t="s">
        <v>71</v>
      </c>
      <c r="B24">
        <v>2397154</v>
      </c>
      <c r="C24">
        <v>90856</v>
      </c>
      <c r="D24">
        <v>158999</v>
      </c>
      <c r="E24">
        <v>896647</v>
      </c>
      <c r="F24">
        <v>460975</v>
      </c>
      <c r="G24">
        <v>431913</v>
      </c>
      <c r="H24">
        <v>149030</v>
      </c>
      <c r="J24">
        <f t="shared" si="1"/>
        <v>3.790161166116153E-2</v>
      </c>
      <c r="K24">
        <f t="shared" si="2"/>
        <v>6.6328237568383172E-2</v>
      </c>
      <c r="L24">
        <f t="shared" si="3"/>
        <v>0.37404647344309128</v>
      </c>
      <c r="M24">
        <f t="shared" si="4"/>
        <v>0.19230095354741497</v>
      </c>
      <c r="N24">
        <f t="shared" si="5"/>
        <v>0.18017741037914126</v>
      </c>
      <c r="O24">
        <f t="shared" si="6"/>
        <v>6.216955606523402E-2</v>
      </c>
    </row>
    <row r="25" spans="1:15" x14ac:dyDescent="0.25">
      <c r="A25" t="s">
        <v>72</v>
      </c>
      <c r="B25">
        <v>2147840</v>
      </c>
      <c r="C25">
        <v>106537</v>
      </c>
      <c r="D25">
        <v>174350</v>
      </c>
      <c r="E25">
        <v>777306</v>
      </c>
      <c r="F25">
        <v>358236</v>
      </c>
      <c r="G25">
        <v>261259</v>
      </c>
      <c r="H25">
        <v>97230</v>
      </c>
      <c r="J25">
        <f t="shared" si="1"/>
        <v>4.9601925655542313E-2</v>
      </c>
      <c r="K25">
        <f t="shared" si="2"/>
        <v>8.1174575387365916E-2</v>
      </c>
      <c r="L25">
        <f t="shared" si="3"/>
        <v>0.36190125893921332</v>
      </c>
      <c r="M25">
        <f t="shared" si="4"/>
        <v>0.1667889600715137</v>
      </c>
      <c r="N25">
        <f t="shared" si="5"/>
        <v>0.12163801772943982</v>
      </c>
      <c r="O25">
        <f t="shared" si="6"/>
        <v>4.5268735101311082E-2</v>
      </c>
    </row>
    <row r="26" spans="1:15" x14ac:dyDescent="0.25">
      <c r="A26" t="s">
        <v>73</v>
      </c>
      <c r="B26">
        <v>2400942</v>
      </c>
      <c r="C26">
        <v>96283</v>
      </c>
      <c r="D26">
        <v>180196</v>
      </c>
      <c r="E26">
        <v>809459</v>
      </c>
      <c r="F26">
        <v>416560</v>
      </c>
      <c r="G26">
        <v>386005</v>
      </c>
      <c r="H26">
        <v>104905</v>
      </c>
      <c r="J26">
        <f t="shared" si="1"/>
        <v>4.0102176562365935E-2</v>
      </c>
      <c r="K26">
        <f t="shared" si="2"/>
        <v>7.5052208674761825E-2</v>
      </c>
      <c r="L26">
        <f t="shared" si="3"/>
        <v>0.33714225499824652</v>
      </c>
      <c r="M26">
        <f t="shared" si="4"/>
        <v>0.17349856847853884</v>
      </c>
      <c r="N26">
        <f t="shared" si="5"/>
        <v>0.16077231353360472</v>
      </c>
      <c r="O26">
        <f t="shared" si="6"/>
        <v>4.3693267059345876E-2</v>
      </c>
    </row>
    <row r="27" spans="1:15" x14ac:dyDescent="0.25">
      <c r="A27" t="s">
        <v>74</v>
      </c>
      <c r="B27">
        <v>2441052</v>
      </c>
      <c r="C27">
        <v>134698</v>
      </c>
      <c r="D27">
        <v>178260</v>
      </c>
      <c r="E27">
        <v>883997</v>
      </c>
      <c r="F27">
        <v>427923</v>
      </c>
      <c r="G27">
        <v>346265</v>
      </c>
      <c r="H27">
        <v>141187</v>
      </c>
      <c r="J27">
        <f t="shared" si="1"/>
        <v>5.5180307506763476E-2</v>
      </c>
      <c r="K27">
        <f t="shared" si="2"/>
        <v>7.3025892115366656E-2</v>
      </c>
      <c r="L27">
        <f t="shared" si="3"/>
        <v>0.36213771767254443</v>
      </c>
      <c r="M27">
        <f t="shared" si="4"/>
        <v>0.17530269736162932</v>
      </c>
      <c r="N27">
        <f t="shared" si="5"/>
        <v>0.14185072665391807</v>
      </c>
      <c r="O27">
        <f t="shared" si="6"/>
        <v>5.7838587625335308E-2</v>
      </c>
    </row>
    <row r="28" spans="1:15" x14ac:dyDescent="0.25">
      <c r="A28" t="s">
        <v>75</v>
      </c>
      <c r="B28">
        <v>2448682</v>
      </c>
      <c r="C28">
        <v>137459</v>
      </c>
      <c r="D28">
        <v>216514</v>
      </c>
      <c r="E28">
        <v>866874</v>
      </c>
      <c r="F28">
        <v>441288</v>
      </c>
      <c r="G28">
        <v>435667</v>
      </c>
      <c r="H28">
        <v>151358</v>
      </c>
      <c r="J28">
        <f t="shared" si="1"/>
        <v>5.6135913115708778E-2</v>
      </c>
      <c r="K28">
        <f t="shared" si="2"/>
        <v>8.8420627913301936E-2</v>
      </c>
      <c r="L28">
        <f t="shared" si="3"/>
        <v>0.35401656891339911</v>
      </c>
      <c r="M28">
        <f t="shared" si="4"/>
        <v>0.18021449906521142</v>
      </c>
      <c r="N28">
        <f t="shared" si="5"/>
        <v>0.17791897845453186</v>
      </c>
      <c r="O28">
        <f t="shared" si="6"/>
        <v>6.1812027858251906E-2</v>
      </c>
    </row>
    <row r="29" spans="1:15" x14ac:dyDescent="0.25">
      <c r="A29" t="s">
        <v>76</v>
      </c>
      <c r="B29">
        <v>2397938</v>
      </c>
      <c r="C29">
        <v>567868</v>
      </c>
      <c r="D29">
        <v>48639</v>
      </c>
      <c r="E29">
        <v>1405101</v>
      </c>
      <c r="F29">
        <v>855902</v>
      </c>
      <c r="G29">
        <v>1560427</v>
      </c>
      <c r="H29">
        <v>1371165</v>
      </c>
      <c r="J29">
        <f t="shared" si="1"/>
        <v>0.23681513033281093</v>
      </c>
      <c r="K29">
        <f t="shared" si="2"/>
        <v>2.0283677059206702E-2</v>
      </c>
      <c r="L29">
        <f t="shared" si="3"/>
        <v>0.58596218918087128</v>
      </c>
      <c r="M29">
        <f t="shared" si="4"/>
        <v>0.35693249783772557</v>
      </c>
      <c r="N29">
        <f t="shared" si="5"/>
        <v>0.6507370082128896</v>
      </c>
      <c r="O29">
        <f t="shared" si="6"/>
        <v>0.57181003011754261</v>
      </c>
    </row>
    <row r="30" spans="1:15" x14ac:dyDescent="0.25">
      <c r="A30" t="s">
        <v>77</v>
      </c>
      <c r="B30">
        <v>2494805</v>
      </c>
      <c r="C30">
        <v>375672</v>
      </c>
      <c r="D30">
        <v>45701</v>
      </c>
      <c r="E30">
        <v>1464612</v>
      </c>
      <c r="F30">
        <v>908244</v>
      </c>
      <c r="G30">
        <v>1606943</v>
      </c>
      <c r="H30">
        <v>1473399</v>
      </c>
      <c r="J30">
        <f t="shared" si="1"/>
        <v>0.15058170879086744</v>
      </c>
      <c r="K30">
        <f t="shared" si="2"/>
        <v>1.8318465771873953E-2</v>
      </c>
      <c r="L30">
        <f t="shared" si="3"/>
        <v>0.58706472048917646</v>
      </c>
      <c r="M30">
        <f t="shared" si="4"/>
        <v>0.36405410442900349</v>
      </c>
      <c r="N30">
        <f t="shared" si="5"/>
        <v>0.64411567236717904</v>
      </c>
      <c r="O30">
        <f t="shared" si="6"/>
        <v>0.590586839452382</v>
      </c>
    </row>
    <row r="31" spans="1:15" x14ac:dyDescent="0.25">
      <c r="A31" t="s">
        <v>78</v>
      </c>
      <c r="B31">
        <v>2427617</v>
      </c>
      <c r="C31">
        <v>411764</v>
      </c>
      <c r="D31">
        <v>48641</v>
      </c>
      <c r="E31">
        <v>1408518</v>
      </c>
      <c r="F31">
        <v>1000862</v>
      </c>
      <c r="G31">
        <v>1620679</v>
      </c>
      <c r="H31">
        <v>1314530</v>
      </c>
      <c r="J31">
        <f t="shared" si="1"/>
        <v>0.16961654165381113</v>
      </c>
      <c r="K31">
        <f t="shared" si="2"/>
        <v>2.0036521411738343E-2</v>
      </c>
      <c r="L31">
        <f t="shared" si="3"/>
        <v>0.58020602096623974</v>
      </c>
      <c r="M31">
        <f t="shared" si="4"/>
        <v>0.4122816737566099</v>
      </c>
      <c r="N31">
        <f t="shared" si="5"/>
        <v>0.66760077887080216</v>
      </c>
      <c r="O31">
        <f t="shared" si="6"/>
        <v>0.54148986434021507</v>
      </c>
    </row>
    <row r="32" spans="1:15" x14ac:dyDescent="0.25">
      <c r="A32" t="s">
        <v>79</v>
      </c>
      <c r="B32">
        <v>2740097</v>
      </c>
      <c r="C32">
        <v>411120</v>
      </c>
      <c r="D32">
        <v>50200</v>
      </c>
      <c r="E32">
        <v>1599354</v>
      </c>
      <c r="F32">
        <v>1119555</v>
      </c>
      <c r="G32">
        <v>1819434</v>
      </c>
      <c r="H32">
        <v>1514067</v>
      </c>
      <c r="J32">
        <f t="shared" si="1"/>
        <v>0.15003848403906869</v>
      </c>
      <c r="K32">
        <f t="shared" si="2"/>
        <v>1.8320519310082817E-2</v>
      </c>
      <c r="L32">
        <f t="shared" si="3"/>
        <v>0.58368517610872894</v>
      </c>
      <c r="M32">
        <f t="shared" si="4"/>
        <v>0.40858225092031414</v>
      </c>
      <c r="N32">
        <f t="shared" si="5"/>
        <v>0.66400350060600044</v>
      </c>
      <c r="O32">
        <f t="shared" si="6"/>
        <v>0.55255963566253308</v>
      </c>
    </row>
    <row r="33" spans="1:15" x14ac:dyDescent="0.25">
      <c r="A33" t="s">
        <v>80</v>
      </c>
      <c r="B33">
        <v>2754393</v>
      </c>
      <c r="C33">
        <v>441599</v>
      </c>
      <c r="D33">
        <v>61193</v>
      </c>
      <c r="E33">
        <v>1645659</v>
      </c>
      <c r="F33">
        <v>1096481</v>
      </c>
      <c r="G33">
        <v>1883364</v>
      </c>
      <c r="H33">
        <v>1572177</v>
      </c>
      <c r="J33">
        <f t="shared" si="1"/>
        <v>0.16032534209896698</v>
      </c>
      <c r="K33">
        <f t="shared" si="2"/>
        <v>2.2216510134900867E-2</v>
      </c>
      <c r="L33">
        <f t="shared" si="3"/>
        <v>0.59746702812561603</v>
      </c>
      <c r="M33">
        <f t="shared" si="4"/>
        <v>0.39808444183527913</v>
      </c>
      <c r="N33">
        <f t="shared" si="5"/>
        <v>0.68376734910377712</v>
      </c>
      <c r="O33">
        <f t="shared" si="6"/>
        <v>0.57078891792129882</v>
      </c>
    </row>
    <row r="34" spans="1:15" x14ac:dyDescent="0.25">
      <c r="A34" t="s">
        <v>81</v>
      </c>
      <c r="B34">
        <v>2881688</v>
      </c>
      <c r="C34">
        <v>431630</v>
      </c>
      <c r="D34">
        <v>97702</v>
      </c>
      <c r="E34">
        <v>1392014</v>
      </c>
      <c r="F34">
        <v>1063872</v>
      </c>
      <c r="G34">
        <v>1745204</v>
      </c>
      <c r="H34">
        <v>1097621</v>
      </c>
      <c r="J34">
        <f t="shared" si="1"/>
        <v>0.14978373786475149</v>
      </c>
      <c r="K34">
        <f t="shared" si="2"/>
        <v>3.3904433790195192E-2</v>
      </c>
      <c r="L34">
        <f t="shared" si="3"/>
        <v>0.48305507050034563</v>
      </c>
      <c r="M34">
        <f t="shared" si="4"/>
        <v>0.36918361737981348</v>
      </c>
      <c r="N34">
        <f t="shared" si="5"/>
        <v>0.60561865129049364</v>
      </c>
      <c r="O34">
        <f t="shared" si="6"/>
        <v>0.38089515589473949</v>
      </c>
    </row>
    <row r="35" spans="1:15" x14ac:dyDescent="0.25">
      <c r="A35" t="s">
        <v>82</v>
      </c>
      <c r="B35">
        <v>2908582</v>
      </c>
      <c r="C35">
        <v>404825</v>
      </c>
      <c r="D35">
        <v>85109</v>
      </c>
      <c r="E35">
        <v>1374648</v>
      </c>
      <c r="F35">
        <v>940805</v>
      </c>
      <c r="G35">
        <v>1662572</v>
      </c>
      <c r="H35">
        <v>1092472</v>
      </c>
      <c r="J35">
        <f t="shared" si="1"/>
        <v>0.13918294206592766</v>
      </c>
      <c r="K35">
        <f t="shared" si="2"/>
        <v>2.9261337655256067E-2</v>
      </c>
      <c r="L35">
        <f t="shared" si="3"/>
        <v>0.47261792859888424</v>
      </c>
      <c r="M35">
        <f t="shared" si="4"/>
        <v>0.32345830373701001</v>
      </c>
      <c r="N35">
        <f t="shared" si="5"/>
        <v>0.57160912087058224</v>
      </c>
      <c r="O35">
        <f t="shared" si="6"/>
        <v>0.37560295704229757</v>
      </c>
    </row>
    <row r="36" spans="1:15" x14ac:dyDescent="0.25">
      <c r="A36" t="s">
        <v>83</v>
      </c>
      <c r="B36">
        <v>2943541</v>
      </c>
      <c r="C36">
        <v>496105</v>
      </c>
      <c r="D36">
        <v>55370</v>
      </c>
      <c r="E36">
        <v>1380948</v>
      </c>
      <c r="F36">
        <v>1151707</v>
      </c>
      <c r="G36">
        <v>1890218</v>
      </c>
      <c r="H36">
        <v>1241328</v>
      </c>
      <c r="J36">
        <f t="shared" si="1"/>
        <v>0.16854020378856621</v>
      </c>
      <c r="K36">
        <f t="shared" si="2"/>
        <v>1.8810677344056021E-2</v>
      </c>
      <c r="L36">
        <f t="shared" si="3"/>
        <v>0.46914515544373259</v>
      </c>
      <c r="M36">
        <f t="shared" si="4"/>
        <v>0.39126582575204488</v>
      </c>
      <c r="N36">
        <f t="shared" si="5"/>
        <v>0.64215786360713167</v>
      </c>
      <c r="O36">
        <f t="shared" si="6"/>
        <v>0.42171248846202586</v>
      </c>
    </row>
    <row r="37" spans="1:15" x14ac:dyDescent="0.25">
      <c r="A37" t="s">
        <v>84</v>
      </c>
      <c r="B37">
        <v>2996774</v>
      </c>
      <c r="C37">
        <v>421067</v>
      </c>
      <c r="D37">
        <v>105153</v>
      </c>
      <c r="E37">
        <v>1430647</v>
      </c>
      <c r="F37">
        <v>1020273</v>
      </c>
      <c r="G37">
        <v>1712700</v>
      </c>
      <c r="H37">
        <v>1124718</v>
      </c>
      <c r="J37">
        <f t="shared" si="1"/>
        <v>0.1405067582673902</v>
      </c>
      <c r="K37">
        <f t="shared" si="2"/>
        <v>3.5088732083233501E-2</v>
      </c>
      <c r="L37">
        <f t="shared" si="3"/>
        <v>0.47739569283502858</v>
      </c>
      <c r="M37">
        <f t="shared" si="4"/>
        <v>0.34045710487344055</v>
      </c>
      <c r="N37">
        <f t="shared" si="5"/>
        <v>0.57151456866617234</v>
      </c>
      <c r="O37">
        <f t="shared" si="6"/>
        <v>0.37530958290481697</v>
      </c>
    </row>
    <row r="38" spans="1:15" x14ac:dyDescent="0.25">
      <c r="A38" t="s">
        <v>85</v>
      </c>
      <c r="B38">
        <v>3166016</v>
      </c>
      <c r="C38">
        <v>298623</v>
      </c>
      <c r="D38">
        <v>68239</v>
      </c>
      <c r="E38">
        <v>1551539</v>
      </c>
      <c r="F38">
        <v>803444</v>
      </c>
      <c r="G38">
        <v>1846307</v>
      </c>
      <c r="H38">
        <v>1110527</v>
      </c>
      <c r="J38">
        <f t="shared" si="1"/>
        <v>9.4321380561563806E-2</v>
      </c>
      <c r="K38">
        <f t="shared" si="2"/>
        <v>2.1553586589581356E-2</v>
      </c>
      <c r="L38">
        <f t="shared" si="3"/>
        <v>0.49006037872202796</v>
      </c>
      <c r="M38">
        <f t="shared" si="4"/>
        <v>0.2537713012189452</v>
      </c>
      <c r="N38">
        <f t="shared" si="5"/>
        <v>0.58316414067395739</v>
      </c>
      <c r="O38">
        <f t="shared" si="6"/>
        <v>0.35076480977986213</v>
      </c>
    </row>
    <row r="39" spans="1:15" x14ac:dyDescent="0.25">
      <c r="A39" t="s">
        <v>86</v>
      </c>
      <c r="B39">
        <v>3299369</v>
      </c>
      <c r="C39">
        <v>340444</v>
      </c>
      <c r="D39">
        <v>169285</v>
      </c>
      <c r="E39">
        <v>1443787</v>
      </c>
      <c r="F39">
        <v>874930</v>
      </c>
      <c r="G39">
        <v>1189095</v>
      </c>
      <c r="H39">
        <v>739928</v>
      </c>
      <c r="J39">
        <f t="shared" si="1"/>
        <v>0.10318457862700413</v>
      </c>
      <c r="K39">
        <f t="shared" si="2"/>
        <v>5.1308295616525459E-2</v>
      </c>
      <c r="L39">
        <f t="shared" si="3"/>
        <v>0.43759488556751308</v>
      </c>
      <c r="M39">
        <f t="shared" si="4"/>
        <v>0.26518100885351109</v>
      </c>
      <c r="N39">
        <f t="shared" si="5"/>
        <v>0.36040073117011162</v>
      </c>
      <c r="O39">
        <f t="shared" si="6"/>
        <v>0.22426348795784892</v>
      </c>
    </row>
    <row r="40" spans="1:15" x14ac:dyDescent="0.25">
      <c r="A40" t="s">
        <v>87</v>
      </c>
      <c r="B40">
        <v>3296275</v>
      </c>
      <c r="C40">
        <v>351500</v>
      </c>
      <c r="D40">
        <v>165709</v>
      </c>
      <c r="E40">
        <v>1408979</v>
      </c>
      <c r="F40">
        <v>728127</v>
      </c>
      <c r="G40">
        <v>1259374</v>
      </c>
      <c r="H40">
        <v>724589</v>
      </c>
      <c r="J40">
        <f t="shared" si="1"/>
        <v>0.10663552039802504</v>
      </c>
      <c r="K40">
        <f t="shared" si="2"/>
        <v>5.0271594451312469E-2</v>
      </c>
      <c r="L40">
        <f t="shared" si="3"/>
        <v>0.42744582900395145</v>
      </c>
      <c r="M40">
        <f t="shared" si="4"/>
        <v>0.2208938877975897</v>
      </c>
      <c r="N40">
        <f t="shared" si="5"/>
        <v>0.38205974926242503</v>
      </c>
      <c r="O40">
        <f t="shared" si="6"/>
        <v>0.21982055502043973</v>
      </c>
    </row>
    <row r="41" spans="1:15" x14ac:dyDescent="0.25">
      <c r="A41" t="s">
        <v>88</v>
      </c>
      <c r="B41">
        <v>3336080</v>
      </c>
      <c r="C41">
        <v>301253</v>
      </c>
      <c r="D41">
        <v>145611</v>
      </c>
      <c r="E41">
        <v>1448519</v>
      </c>
      <c r="F41">
        <v>752927</v>
      </c>
      <c r="G41">
        <v>1185981</v>
      </c>
      <c r="H41">
        <v>682410</v>
      </c>
      <c r="J41">
        <f t="shared" si="1"/>
        <v>9.0301491570945538E-2</v>
      </c>
      <c r="K41">
        <f t="shared" si="2"/>
        <v>4.3647334596292657E-2</v>
      </c>
      <c r="L41">
        <f t="shared" si="3"/>
        <v>0.43419792091316756</v>
      </c>
      <c r="M41">
        <f t="shared" si="4"/>
        <v>0.22569212968513944</v>
      </c>
      <c r="N41">
        <f t="shared" si="5"/>
        <v>0.3555013668736961</v>
      </c>
      <c r="O41">
        <f t="shared" si="6"/>
        <v>0.20455444713556029</v>
      </c>
    </row>
    <row r="42" spans="1:15" x14ac:dyDescent="0.25">
      <c r="A42" t="s">
        <v>89</v>
      </c>
      <c r="B42">
        <v>3820792</v>
      </c>
      <c r="C42">
        <v>200734</v>
      </c>
      <c r="D42">
        <v>159995</v>
      </c>
      <c r="E42">
        <v>738658</v>
      </c>
      <c r="F42">
        <v>544658</v>
      </c>
      <c r="G42">
        <v>927264</v>
      </c>
      <c r="H42">
        <v>272903</v>
      </c>
      <c r="J42">
        <f t="shared" si="1"/>
        <v>5.2537274994294378E-2</v>
      </c>
      <c r="K42">
        <f t="shared" si="2"/>
        <v>4.1874825952315647E-2</v>
      </c>
      <c r="L42">
        <f t="shared" si="3"/>
        <v>0.19332588636073358</v>
      </c>
      <c r="M42">
        <f t="shared" si="4"/>
        <v>0.14255107318063898</v>
      </c>
      <c r="N42">
        <f t="shared" si="5"/>
        <v>0.24268895035374866</v>
      </c>
      <c r="O42">
        <f t="shared" si="6"/>
        <v>7.1425767223130696E-2</v>
      </c>
    </row>
    <row r="43" spans="1:15" x14ac:dyDescent="0.25">
      <c r="A43" t="s">
        <v>90</v>
      </c>
      <c r="B43">
        <v>4033919</v>
      </c>
      <c r="C43">
        <v>278362</v>
      </c>
      <c r="D43">
        <v>281693</v>
      </c>
      <c r="E43">
        <v>1163832</v>
      </c>
      <c r="F43">
        <v>655680</v>
      </c>
      <c r="G43">
        <v>999529</v>
      </c>
      <c r="H43">
        <v>313611</v>
      </c>
      <c r="J43">
        <f t="shared" si="1"/>
        <v>6.9005351867501549E-2</v>
      </c>
      <c r="K43">
        <f t="shared" si="2"/>
        <v>6.9831099732047167E-2</v>
      </c>
      <c r="L43">
        <f t="shared" si="3"/>
        <v>0.28851149465321441</v>
      </c>
      <c r="M43">
        <f t="shared" si="4"/>
        <v>0.1625416871285715</v>
      </c>
      <c r="N43">
        <f t="shared" si="5"/>
        <v>0.24778112798001151</v>
      </c>
      <c r="O43">
        <f t="shared" si="6"/>
        <v>7.7743504517567161E-2</v>
      </c>
    </row>
    <row r="44" spans="1:15" x14ac:dyDescent="0.25">
      <c r="A44" t="s">
        <v>91</v>
      </c>
      <c r="B44">
        <v>4040254</v>
      </c>
      <c r="C44">
        <v>292795</v>
      </c>
      <c r="D44">
        <v>246748</v>
      </c>
      <c r="E44">
        <v>1162614</v>
      </c>
      <c r="F44">
        <v>657021</v>
      </c>
      <c r="G44">
        <v>1091091</v>
      </c>
      <c r="H44">
        <v>278163</v>
      </c>
      <c r="J44">
        <f t="shared" si="1"/>
        <v>7.2469453653161417E-2</v>
      </c>
      <c r="K44">
        <f t="shared" si="2"/>
        <v>6.1072397923496891E-2</v>
      </c>
      <c r="L44">
        <f t="shared" si="3"/>
        <v>0.28775765088036542</v>
      </c>
      <c r="M44">
        <f t="shared" si="4"/>
        <v>0.16261873634677423</v>
      </c>
      <c r="N44">
        <f t="shared" si="5"/>
        <v>0.2700550509943187</v>
      </c>
      <c r="O44">
        <f t="shared" si="6"/>
        <v>6.884789916673556E-2</v>
      </c>
    </row>
    <row r="45" spans="1:15" x14ac:dyDescent="0.25">
      <c r="A45" t="s">
        <v>92</v>
      </c>
      <c r="B45">
        <v>4087300</v>
      </c>
      <c r="C45">
        <v>355782</v>
      </c>
      <c r="D45">
        <v>254592</v>
      </c>
      <c r="E45">
        <v>1034462</v>
      </c>
      <c r="F45">
        <v>696922</v>
      </c>
      <c r="G45">
        <v>1092441</v>
      </c>
      <c r="H45">
        <v>346859</v>
      </c>
      <c r="J45">
        <f t="shared" si="1"/>
        <v>8.7045727008049328E-2</v>
      </c>
      <c r="K45">
        <f t="shared" si="2"/>
        <v>6.2288552345068873E-2</v>
      </c>
      <c r="L45">
        <f t="shared" si="3"/>
        <v>0.25309177207447459</v>
      </c>
      <c r="M45">
        <f t="shared" si="4"/>
        <v>0.17050913806180118</v>
      </c>
      <c r="N45">
        <f t="shared" si="5"/>
        <v>0.26727693098133243</v>
      </c>
      <c r="O45">
        <f t="shared" si="6"/>
        <v>8.4862623247620672E-2</v>
      </c>
    </row>
    <row r="46" spans="1:15" x14ac:dyDescent="0.25">
      <c r="A46" t="s">
        <v>93</v>
      </c>
      <c r="B46">
        <v>220057</v>
      </c>
      <c r="C46">
        <v>417703</v>
      </c>
      <c r="D46">
        <v>94648</v>
      </c>
      <c r="E46">
        <v>235670</v>
      </c>
      <c r="F46">
        <v>232636</v>
      </c>
      <c r="G46">
        <v>329707</v>
      </c>
      <c r="H46">
        <v>358823</v>
      </c>
      <c r="J46">
        <f t="shared" si="1"/>
        <v>1.8981582044652068</v>
      </c>
      <c r="K46">
        <f t="shared" si="2"/>
        <v>0.43010674507059532</v>
      </c>
      <c r="L46">
        <f t="shared" si="3"/>
        <v>1.0709497993701631</v>
      </c>
      <c r="M46">
        <f t="shared" si="4"/>
        <v>1.0571624624529099</v>
      </c>
      <c r="N46">
        <f t="shared" si="5"/>
        <v>1.4982799910932167</v>
      </c>
      <c r="O46">
        <f t="shared" si="6"/>
        <v>1.6305911650163367</v>
      </c>
    </row>
    <row r="47" spans="1:15" x14ac:dyDescent="0.25">
      <c r="A47" t="s">
        <v>94</v>
      </c>
      <c r="B47">
        <v>543520</v>
      </c>
      <c r="C47">
        <v>315922</v>
      </c>
      <c r="D47">
        <v>83927</v>
      </c>
      <c r="E47">
        <v>403740</v>
      </c>
      <c r="F47">
        <v>400458</v>
      </c>
      <c r="G47">
        <v>401936</v>
      </c>
      <c r="H47">
        <v>425242</v>
      </c>
      <c r="J47">
        <f t="shared" si="1"/>
        <v>0.58125183985869888</v>
      </c>
      <c r="K47">
        <f t="shared" si="2"/>
        <v>0.15441382101854578</v>
      </c>
      <c r="L47">
        <f t="shared" si="3"/>
        <v>0.74282455107447753</v>
      </c>
      <c r="M47">
        <f t="shared" si="4"/>
        <v>0.73678613482484545</v>
      </c>
      <c r="N47">
        <f t="shared" si="5"/>
        <v>0.73950544598174861</v>
      </c>
      <c r="O47">
        <f t="shared" si="6"/>
        <v>0.78238519281719165</v>
      </c>
    </row>
    <row r="48" spans="1:15" x14ac:dyDescent="0.25">
      <c r="A48" t="s">
        <v>95</v>
      </c>
      <c r="B48">
        <v>677377</v>
      </c>
      <c r="C48">
        <v>348345</v>
      </c>
      <c r="D48">
        <v>101289</v>
      </c>
      <c r="E48">
        <v>505509</v>
      </c>
      <c r="F48">
        <v>533710</v>
      </c>
      <c r="G48">
        <v>506992</v>
      </c>
      <c r="H48">
        <v>565711</v>
      </c>
      <c r="J48">
        <f t="shared" si="1"/>
        <v>0.51425572465554636</v>
      </c>
      <c r="K48">
        <f t="shared" si="2"/>
        <v>0.14953120640352419</v>
      </c>
      <c r="L48">
        <f t="shared" si="3"/>
        <v>0.74627423133646409</v>
      </c>
      <c r="M48">
        <f t="shared" si="4"/>
        <v>0.78790688198743097</v>
      </c>
      <c r="N48">
        <f t="shared" si="5"/>
        <v>0.74846355869774139</v>
      </c>
      <c r="O48">
        <f t="shared" si="6"/>
        <v>0.83514940719865005</v>
      </c>
    </row>
    <row r="49" spans="1:15" x14ac:dyDescent="0.25">
      <c r="A49" t="s">
        <v>96</v>
      </c>
      <c r="B49">
        <v>324489</v>
      </c>
      <c r="C49">
        <v>445139</v>
      </c>
      <c r="D49">
        <v>184336</v>
      </c>
      <c r="E49">
        <v>463423</v>
      </c>
      <c r="F49">
        <v>496684</v>
      </c>
      <c r="G49">
        <v>481736</v>
      </c>
      <c r="H49">
        <v>529535</v>
      </c>
      <c r="J49">
        <f t="shared" si="1"/>
        <v>1.3718153774087873</v>
      </c>
      <c r="K49">
        <f t="shared" si="2"/>
        <v>0.56808089026130315</v>
      </c>
      <c r="L49">
        <f t="shared" si="3"/>
        <v>1.4281624338575423</v>
      </c>
      <c r="M49">
        <f t="shared" si="4"/>
        <v>1.5306651381094583</v>
      </c>
      <c r="N49">
        <f t="shared" si="5"/>
        <v>1.4845988615946919</v>
      </c>
      <c r="O49">
        <f t="shared" si="6"/>
        <v>1.6319043172495833</v>
      </c>
    </row>
    <row r="50" spans="1:15" x14ac:dyDescent="0.25">
      <c r="A50" t="s">
        <v>97</v>
      </c>
      <c r="B50">
        <v>423479</v>
      </c>
      <c r="C50">
        <v>693482</v>
      </c>
      <c r="D50">
        <v>338743</v>
      </c>
      <c r="E50">
        <v>776932</v>
      </c>
      <c r="F50">
        <v>761467</v>
      </c>
      <c r="G50">
        <v>647218</v>
      </c>
      <c r="H50">
        <v>653590</v>
      </c>
      <c r="J50">
        <f t="shared" si="1"/>
        <v>1.6375829734178082</v>
      </c>
      <c r="K50">
        <f t="shared" si="2"/>
        <v>0.79990507203426853</v>
      </c>
      <c r="L50">
        <f t="shared" si="3"/>
        <v>1.8346411510370053</v>
      </c>
      <c r="M50">
        <f t="shared" si="4"/>
        <v>1.7981222209365755</v>
      </c>
      <c r="N50">
        <f t="shared" si="5"/>
        <v>1.5283355254924094</v>
      </c>
      <c r="O50">
        <f t="shared" si="6"/>
        <v>1.543382316478503</v>
      </c>
    </row>
    <row r="51" spans="1:15" x14ac:dyDescent="0.25">
      <c r="A51" t="s">
        <v>98</v>
      </c>
      <c r="B51">
        <v>307549</v>
      </c>
      <c r="C51">
        <v>339965</v>
      </c>
      <c r="D51">
        <v>88479</v>
      </c>
      <c r="E51">
        <v>218172</v>
      </c>
      <c r="F51">
        <v>265155</v>
      </c>
      <c r="G51">
        <v>283133</v>
      </c>
      <c r="H51">
        <v>367276</v>
      </c>
      <c r="J51">
        <f t="shared" si="1"/>
        <v>1.1054010905579275</v>
      </c>
      <c r="K51">
        <f t="shared" si="2"/>
        <v>0.28769074196306932</v>
      </c>
      <c r="L51">
        <f t="shared" si="3"/>
        <v>0.70938939811217072</v>
      </c>
      <c r="M51">
        <f t="shared" si="4"/>
        <v>0.86215529883043029</v>
      </c>
      <c r="N51">
        <f t="shared" si="5"/>
        <v>0.92061102458470034</v>
      </c>
      <c r="O51">
        <f t="shared" si="6"/>
        <v>1.1942032001404654</v>
      </c>
    </row>
    <row r="52" spans="1:15" x14ac:dyDescent="0.25">
      <c r="A52" t="s">
        <v>99</v>
      </c>
      <c r="B52">
        <v>260110</v>
      </c>
      <c r="C52">
        <v>37148</v>
      </c>
      <c r="D52">
        <v>39922</v>
      </c>
      <c r="E52">
        <v>71471</v>
      </c>
      <c r="F52">
        <v>65941</v>
      </c>
      <c r="G52">
        <v>35153</v>
      </c>
      <c r="H52">
        <v>38038</v>
      </c>
      <c r="J52">
        <f t="shared" si="1"/>
        <v>0.14281650071123755</v>
      </c>
      <c r="K52">
        <f t="shared" si="2"/>
        <v>0.15348121948406443</v>
      </c>
      <c r="L52">
        <f t="shared" si="3"/>
        <v>0.27477221175656452</v>
      </c>
      <c r="M52">
        <f t="shared" si="4"/>
        <v>0.25351197570258738</v>
      </c>
      <c r="N52">
        <f t="shared" si="5"/>
        <v>0.13514666871708123</v>
      </c>
      <c r="O52">
        <f t="shared" si="6"/>
        <v>0.1462381300219138</v>
      </c>
    </row>
    <row r="53" spans="1:15" x14ac:dyDescent="0.25">
      <c r="J53">
        <f>AVERAGE(J3:J52)</f>
        <v>0.40827183955798185</v>
      </c>
      <c r="K53">
        <f t="shared" ref="K53:O53" si="7">AVERAGE(K3:K52)</f>
        <v>0.1231224551393104</v>
      </c>
      <c r="L53">
        <f t="shared" si="7"/>
        <v>0.5855329883427588</v>
      </c>
      <c r="M53">
        <f t="shared" si="7"/>
        <v>0.46099581625972197</v>
      </c>
      <c r="N53">
        <f t="shared" si="7"/>
        <v>0.61736770799854102</v>
      </c>
      <c r="O53">
        <f t="shared" si="7"/>
        <v>0.50861228646437562</v>
      </c>
    </row>
  </sheetData>
  <mergeCells count="1"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external-bw of l1i</vt:lpstr>
      <vt:lpstr>IPC</vt:lpstr>
      <vt:lpstr>IPC_ANALYSIS</vt:lpstr>
      <vt:lpstr>speedup</vt:lpstr>
      <vt:lpstr>PKI</vt:lpstr>
      <vt:lpstr>stacked_energy</vt:lpstr>
      <vt:lpstr>overprediction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2023-09-28T04:43:36Z</dcterms:modified>
</cp:coreProperties>
</file>