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ternal-bw of l1i" sheetId="2" r:id="rId1"/>
    <sheet name="IPC" sheetId="3" r:id="rId2"/>
    <sheet name="speedup" sheetId="8" r:id="rId3"/>
    <sheet name="PKI" sheetId="11" r:id="rId4"/>
    <sheet name="stacked_energy" sheetId="13" r:id="rId5"/>
    <sheet name="overprediction" sheetId="1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J4" i="15" l="1"/>
  <c r="K4" i="15"/>
  <c r="L4" i="15"/>
  <c r="M4" i="15"/>
  <c r="N4" i="15"/>
  <c r="O4" i="15"/>
  <c r="J5" i="15"/>
  <c r="K5" i="15"/>
  <c r="L5" i="15"/>
  <c r="M5" i="15"/>
  <c r="N5" i="15"/>
  <c r="O5" i="15"/>
  <c r="O53" i="15" s="1"/>
  <c r="J6" i="15"/>
  <c r="K6" i="15"/>
  <c r="L6" i="15"/>
  <c r="M6" i="15"/>
  <c r="N6" i="15"/>
  <c r="O6" i="15"/>
  <c r="J7" i="15"/>
  <c r="K7" i="15"/>
  <c r="L7" i="15"/>
  <c r="M7" i="15"/>
  <c r="N7" i="15"/>
  <c r="O7" i="15"/>
  <c r="J8" i="15"/>
  <c r="K8" i="15"/>
  <c r="L8" i="15"/>
  <c r="M8" i="15"/>
  <c r="N8" i="15"/>
  <c r="O8" i="15"/>
  <c r="J9" i="15"/>
  <c r="K9" i="15"/>
  <c r="L9" i="15"/>
  <c r="M9" i="15"/>
  <c r="N9" i="15"/>
  <c r="O9" i="15"/>
  <c r="J10" i="15"/>
  <c r="K10" i="15"/>
  <c r="L10" i="15"/>
  <c r="M10" i="15"/>
  <c r="N10" i="15"/>
  <c r="O10" i="15"/>
  <c r="J11" i="15"/>
  <c r="K11" i="15"/>
  <c r="L11" i="15"/>
  <c r="M11" i="15"/>
  <c r="N11" i="15"/>
  <c r="O11" i="15"/>
  <c r="J12" i="15"/>
  <c r="K12" i="15"/>
  <c r="L12" i="15"/>
  <c r="M12" i="15"/>
  <c r="N12" i="15"/>
  <c r="O12" i="15"/>
  <c r="J13" i="15"/>
  <c r="K13" i="15"/>
  <c r="L13" i="15"/>
  <c r="M13" i="15"/>
  <c r="N13" i="15"/>
  <c r="O13" i="15"/>
  <c r="J14" i="15"/>
  <c r="K14" i="15"/>
  <c r="L14" i="15"/>
  <c r="M14" i="15"/>
  <c r="N14" i="15"/>
  <c r="O14" i="15"/>
  <c r="J15" i="15"/>
  <c r="K15" i="15"/>
  <c r="L15" i="15"/>
  <c r="M15" i="15"/>
  <c r="N15" i="15"/>
  <c r="O15" i="15"/>
  <c r="J16" i="15"/>
  <c r="K16" i="15"/>
  <c r="L16" i="15"/>
  <c r="M16" i="15"/>
  <c r="N16" i="15"/>
  <c r="O16" i="15"/>
  <c r="J17" i="15"/>
  <c r="K17" i="15"/>
  <c r="L17" i="15"/>
  <c r="M17" i="15"/>
  <c r="N17" i="15"/>
  <c r="O17" i="15"/>
  <c r="J18" i="15"/>
  <c r="K18" i="15"/>
  <c r="L18" i="15"/>
  <c r="M18" i="15"/>
  <c r="N18" i="15"/>
  <c r="O18" i="15"/>
  <c r="J19" i="15"/>
  <c r="K19" i="15"/>
  <c r="L19" i="15"/>
  <c r="M19" i="15"/>
  <c r="N19" i="15"/>
  <c r="O19" i="15"/>
  <c r="J20" i="15"/>
  <c r="K20" i="15"/>
  <c r="L20" i="15"/>
  <c r="M20" i="15"/>
  <c r="N20" i="15"/>
  <c r="O20" i="15"/>
  <c r="J21" i="15"/>
  <c r="K21" i="15"/>
  <c r="L21" i="15"/>
  <c r="M21" i="15"/>
  <c r="N21" i="15"/>
  <c r="O21" i="15"/>
  <c r="J22" i="15"/>
  <c r="K22" i="15"/>
  <c r="L22" i="15"/>
  <c r="M22" i="15"/>
  <c r="N22" i="15"/>
  <c r="O22" i="15"/>
  <c r="J23" i="15"/>
  <c r="K23" i="15"/>
  <c r="L23" i="15"/>
  <c r="M23" i="15"/>
  <c r="N23" i="15"/>
  <c r="O23" i="15"/>
  <c r="J24" i="15"/>
  <c r="K24" i="15"/>
  <c r="L24" i="15"/>
  <c r="M24" i="15"/>
  <c r="N24" i="15"/>
  <c r="O24" i="15"/>
  <c r="J25" i="15"/>
  <c r="K25" i="15"/>
  <c r="L25" i="15"/>
  <c r="M25" i="15"/>
  <c r="N25" i="15"/>
  <c r="O25" i="15"/>
  <c r="J26" i="15"/>
  <c r="K26" i="15"/>
  <c r="L26" i="15"/>
  <c r="M26" i="15"/>
  <c r="N26" i="15"/>
  <c r="O26" i="15"/>
  <c r="J27" i="15"/>
  <c r="K27" i="15"/>
  <c r="L27" i="15"/>
  <c r="M27" i="15"/>
  <c r="N27" i="15"/>
  <c r="O27" i="15"/>
  <c r="J28" i="15"/>
  <c r="K28" i="15"/>
  <c r="L28" i="15"/>
  <c r="M28" i="15"/>
  <c r="N28" i="15"/>
  <c r="O28" i="15"/>
  <c r="J29" i="15"/>
  <c r="K29" i="15"/>
  <c r="L29" i="15"/>
  <c r="M29" i="15"/>
  <c r="N29" i="15"/>
  <c r="O29" i="15"/>
  <c r="J30" i="15"/>
  <c r="K30" i="15"/>
  <c r="L30" i="15"/>
  <c r="M30" i="15"/>
  <c r="N30" i="15"/>
  <c r="O30" i="15"/>
  <c r="J31" i="15"/>
  <c r="K31" i="15"/>
  <c r="L31" i="15"/>
  <c r="M31" i="15"/>
  <c r="N31" i="15"/>
  <c r="O31" i="15"/>
  <c r="J32" i="15"/>
  <c r="K32" i="15"/>
  <c r="L32" i="15"/>
  <c r="M32" i="15"/>
  <c r="N32" i="15"/>
  <c r="O32" i="15"/>
  <c r="J33" i="15"/>
  <c r="K33" i="15"/>
  <c r="L33" i="15"/>
  <c r="M33" i="15"/>
  <c r="N33" i="15"/>
  <c r="O33" i="15"/>
  <c r="J34" i="15"/>
  <c r="K34" i="15"/>
  <c r="L34" i="15"/>
  <c r="M34" i="15"/>
  <c r="N34" i="15"/>
  <c r="O34" i="15"/>
  <c r="J35" i="15"/>
  <c r="K35" i="15"/>
  <c r="L35" i="15"/>
  <c r="M35" i="15"/>
  <c r="N35" i="15"/>
  <c r="O35" i="15"/>
  <c r="J36" i="15"/>
  <c r="K36" i="15"/>
  <c r="L36" i="15"/>
  <c r="M36" i="15"/>
  <c r="N36" i="15"/>
  <c r="O36" i="15"/>
  <c r="J37" i="15"/>
  <c r="K37" i="15"/>
  <c r="L37" i="15"/>
  <c r="M37" i="15"/>
  <c r="N37" i="15"/>
  <c r="O37" i="15"/>
  <c r="J38" i="15"/>
  <c r="K38" i="15"/>
  <c r="L38" i="15"/>
  <c r="M38" i="15"/>
  <c r="N38" i="15"/>
  <c r="O38" i="15"/>
  <c r="J39" i="15"/>
  <c r="K39" i="15"/>
  <c r="L39" i="15"/>
  <c r="M39" i="15"/>
  <c r="N39" i="15"/>
  <c r="O39" i="15"/>
  <c r="J40" i="15"/>
  <c r="K40" i="15"/>
  <c r="L40" i="15"/>
  <c r="M40" i="15"/>
  <c r="N40" i="15"/>
  <c r="O40" i="15"/>
  <c r="J41" i="15"/>
  <c r="K41" i="15"/>
  <c r="L41" i="15"/>
  <c r="M41" i="15"/>
  <c r="N41" i="15"/>
  <c r="O41" i="15"/>
  <c r="J42" i="15"/>
  <c r="K42" i="15"/>
  <c r="L42" i="15"/>
  <c r="M42" i="15"/>
  <c r="N42" i="15"/>
  <c r="O42" i="15"/>
  <c r="J43" i="15"/>
  <c r="K43" i="15"/>
  <c r="L43" i="15"/>
  <c r="M43" i="15"/>
  <c r="N43" i="15"/>
  <c r="O43" i="15"/>
  <c r="J44" i="15"/>
  <c r="K44" i="15"/>
  <c r="L44" i="15"/>
  <c r="M44" i="15"/>
  <c r="N44" i="15"/>
  <c r="O44" i="15"/>
  <c r="J45" i="15"/>
  <c r="K45" i="15"/>
  <c r="L45" i="15"/>
  <c r="M45" i="15"/>
  <c r="N45" i="15"/>
  <c r="O45" i="15"/>
  <c r="J46" i="15"/>
  <c r="K46" i="15"/>
  <c r="L46" i="15"/>
  <c r="M46" i="15"/>
  <c r="N46" i="15"/>
  <c r="O46" i="15"/>
  <c r="J47" i="15"/>
  <c r="K47" i="15"/>
  <c r="L47" i="15"/>
  <c r="M47" i="15"/>
  <c r="N47" i="15"/>
  <c r="O47" i="15"/>
  <c r="J48" i="15"/>
  <c r="K48" i="15"/>
  <c r="L48" i="15"/>
  <c r="M48" i="15"/>
  <c r="N48" i="15"/>
  <c r="O48" i="15"/>
  <c r="J49" i="15"/>
  <c r="K49" i="15"/>
  <c r="L49" i="15"/>
  <c r="M49" i="15"/>
  <c r="N49" i="15"/>
  <c r="O49" i="15"/>
  <c r="J50" i="15"/>
  <c r="K50" i="15"/>
  <c r="L50" i="15"/>
  <c r="M50" i="15"/>
  <c r="N50" i="15"/>
  <c r="O50" i="15"/>
  <c r="J51" i="15"/>
  <c r="K51" i="15"/>
  <c r="L51" i="15"/>
  <c r="M51" i="15"/>
  <c r="N51" i="15"/>
  <c r="O51" i="15"/>
  <c r="J52" i="15"/>
  <c r="K52" i="15"/>
  <c r="L52" i="15"/>
  <c r="M52" i="15"/>
  <c r="N52" i="15"/>
  <c r="O52" i="15"/>
  <c r="K3" i="15"/>
  <c r="L3" i="15"/>
  <c r="L53" i="15" s="1"/>
  <c r="M3" i="15"/>
  <c r="N3" i="15"/>
  <c r="O3" i="15"/>
  <c r="J3" i="15"/>
  <c r="M53" i="15"/>
  <c r="N53" i="15"/>
  <c r="J53" i="15"/>
  <c r="K53" i="15" l="1"/>
  <c r="AG3" i="11" l="1"/>
  <c r="AF3" i="11"/>
  <c r="AC3" i="11" l="1"/>
  <c r="AD3" i="11"/>
  <c r="AE3" i="11"/>
  <c r="AB3" i="11"/>
  <c r="AA3" i="11"/>
  <c r="Y3" i="11" l="1"/>
  <c r="Z3" i="11"/>
  <c r="X3" i="11"/>
  <c r="W3" i="11"/>
  <c r="R3" i="11" l="1"/>
  <c r="S3" i="11"/>
  <c r="T3" i="11"/>
  <c r="U3" i="11"/>
  <c r="V3" i="11"/>
  <c r="Q3" i="11"/>
  <c r="P3" i="11"/>
  <c r="K3" i="11" l="1"/>
  <c r="L3" i="11"/>
  <c r="M3" i="11"/>
  <c r="N3" i="11"/>
  <c r="O3" i="11"/>
  <c r="J3" i="11"/>
  <c r="I3" i="11"/>
  <c r="H3" i="11" l="1"/>
  <c r="G3" i="11"/>
  <c r="F3" i="11"/>
  <c r="D3" i="11" l="1"/>
  <c r="E3" i="11"/>
  <c r="C3" i="11"/>
  <c r="B3" i="11"/>
  <c r="B54" i="3" l="1"/>
  <c r="C54" i="3"/>
  <c r="D54" i="3"/>
  <c r="E54" i="3"/>
  <c r="F54" i="3"/>
  <c r="G54" i="3"/>
  <c r="A54" i="3"/>
  <c r="B55" i="3" l="1"/>
  <c r="C55" i="3"/>
  <c r="D55" i="3"/>
  <c r="E55" i="3"/>
  <c r="F55" i="3"/>
  <c r="G55" i="3"/>
  <c r="A55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C6" i="8" l="1"/>
  <c r="C4" i="8"/>
  <c r="C3" i="8"/>
  <c r="C2" i="8"/>
  <c r="C1" i="8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3" i="3"/>
  <c r="N53" i="3" l="1"/>
  <c r="L28" i="3" l="1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L53" i="3" l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 l="1"/>
  <c r="I52" i="2"/>
  <c r="J52" i="2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" i="3"/>
  <c r="K53" i="3" l="1"/>
  <c r="I5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3" i="3"/>
  <c r="J53" i="3" l="1"/>
  <c r="M53" i="3" l="1"/>
  <c r="C5" i="8" s="1"/>
  <c r="F5" i="13" l="1"/>
  <c r="D5" i="13"/>
  <c r="E5" i="13" l="1"/>
  <c r="H5" i="13"/>
  <c r="C5" i="13"/>
  <c r="G5" i="13" l="1"/>
  <c r="L5" i="13" s="1"/>
  <c r="F4" i="13" l="1"/>
  <c r="D4" i="13"/>
  <c r="H4" i="13" l="1"/>
  <c r="E4" i="13"/>
  <c r="C4" i="13"/>
  <c r="G4" i="13" l="1"/>
  <c r="L4" i="13" s="1"/>
  <c r="F2" i="13" l="1"/>
  <c r="D2" i="13"/>
  <c r="H2" i="13" l="1"/>
  <c r="C2" i="13"/>
  <c r="E2" i="13" l="1"/>
  <c r="G2" i="13"/>
  <c r="L2" i="13" l="1"/>
  <c r="F3" i="13"/>
  <c r="E3" i="13" l="1"/>
  <c r="H3" i="13"/>
  <c r="G3" i="13"/>
  <c r="D3" i="13"/>
  <c r="C3" i="13" l="1"/>
  <c r="L3" i="13" l="1"/>
  <c r="F7" i="13"/>
  <c r="D7" i="13"/>
  <c r="E7" i="13" l="1"/>
  <c r="C7" i="13"/>
  <c r="G7" i="13"/>
  <c r="H7" i="13"/>
  <c r="L7" i="13" l="1"/>
  <c r="F6" i="13"/>
  <c r="D6" i="13"/>
  <c r="G6" i="13" l="1"/>
  <c r="H6" i="13"/>
  <c r="C6" i="13"/>
  <c r="E6" i="13" l="1"/>
  <c r="L6" i="13" s="1"/>
  <c r="D8" i="13" l="1"/>
  <c r="F8" i="13"/>
  <c r="C8" i="13" l="1"/>
  <c r="N5" i="13" l="1"/>
  <c r="N4" i="13"/>
  <c r="N2" i="13"/>
  <c r="N3" i="13"/>
  <c r="N7" i="13"/>
  <c r="N6" i="13"/>
  <c r="I5" i="13"/>
  <c r="I4" i="13"/>
  <c r="I2" i="13"/>
  <c r="I3" i="13"/>
  <c r="I7" i="13"/>
  <c r="I6" i="13"/>
  <c r="E8" i="13"/>
  <c r="L8" i="13" s="1"/>
  <c r="I9" i="13" l="1"/>
  <c r="N8" i="13"/>
  <c r="M5" i="13"/>
  <c r="M4" i="13"/>
  <c r="M2" i="13"/>
  <c r="M3" i="13"/>
  <c r="M7" i="13"/>
  <c r="M6" i="13"/>
  <c r="J5" i="13"/>
  <c r="K5" i="13" s="1"/>
  <c r="J4" i="13"/>
  <c r="K4" i="13" s="1"/>
  <c r="J2" i="13"/>
  <c r="J3" i="13"/>
  <c r="K3" i="13" s="1"/>
  <c r="J7" i="13"/>
  <c r="K7" i="13" s="1"/>
  <c r="J6" i="13"/>
  <c r="K6" i="13" s="1"/>
  <c r="K2" i="13" l="1"/>
  <c r="J9" i="13"/>
</calcChain>
</file>

<file path=xl/sharedStrings.xml><?xml version="1.0" encoding="utf-8"?>
<sst xmlns="http://schemas.openxmlformats.org/spreadsheetml/2006/main" count="175" uniqueCount="121">
  <si>
    <t>Mana16k-cache16k2w</t>
  </si>
  <si>
    <t>Mana16k-cache32k8w</t>
  </si>
  <si>
    <t>NoPref-cache16k2w</t>
  </si>
  <si>
    <t>NoPref-cache32k8w</t>
  </si>
  <si>
    <t>RDIP-cache16k2w</t>
  </si>
  <si>
    <t>FNL-MMA-cache16k2w</t>
  </si>
  <si>
    <t>Pif-cache16k2w</t>
  </si>
  <si>
    <t>mana-bw-change</t>
  </si>
  <si>
    <t>fnl-mma-bw-change</t>
  </si>
  <si>
    <t>RDIP-bw-change</t>
  </si>
  <si>
    <t>pif-bw-change</t>
  </si>
  <si>
    <t>PIF</t>
  </si>
  <si>
    <t>rdip</t>
  </si>
  <si>
    <t>RDIP</t>
  </si>
  <si>
    <t>FNL-MMA_12k</t>
  </si>
  <si>
    <t>normalized=&gt;</t>
  </si>
  <si>
    <t>MANA_16k</t>
  </si>
  <si>
    <t>FNL-MMA_96k</t>
  </si>
  <si>
    <t>MANA_122k</t>
  </si>
  <si>
    <t>pif</t>
  </si>
  <si>
    <t>FNL-MMA</t>
  </si>
  <si>
    <t>12k</t>
  </si>
  <si>
    <t>96k</t>
  </si>
  <si>
    <t>MANA</t>
  </si>
  <si>
    <t>122k</t>
  </si>
  <si>
    <t>16k</t>
  </si>
  <si>
    <t>avg</t>
  </si>
  <si>
    <t>l2_dynamic</t>
  </si>
  <si>
    <t>exec_time(ns)</t>
  </si>
  <si>
    <t>l1i_static</t>
  </si>
  <si>
    <t>l2_static</t>
  </si>
  <si>
    <t>-</t>
  </si>
  <si>
    <t>fnl-mma-96k</t>
  </si>
  <si>
    <t>fnl-mma-12k</t>
  </si>
  <si>
    <t>Baseline</t>
  </si>
  <si>
    <t xml:space="preserve">L1I-total_miss 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</si>
  <si>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</si>
  <si>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</si>
  <si>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</si>
  <si>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</si>
  <si>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</si>
  <si>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</si>
  <si>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</si>
  <si>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</si>
  <si>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</si>
  <si>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</si>
  <si>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</si>
  <si>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</si>
  <si>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</si>
  <si>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</si>
  <si>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</si>
  <si>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</si>
  <si>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</si>
  <si>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</si>
  <si>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</si>
  <si>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</si>
  <si>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</si>
  <si>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</si>
  <si>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</si>
  <si>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</si>
  <si>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</si>
  <si>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</si>
  <si>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</si>
  <si>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</si>
  <si>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</si>
  <si>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</si>
  <si>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</si>
  <si>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</si>
  <si>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</si>
  <si>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</si>
  <si>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</si>
  <si>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</si>
  <si>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</si>
  <si>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</si>
  <si>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</si>
  <si>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</si>
  <si>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</si>
  <si>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</si>
  <si>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</si>
  <si>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</si>
  <si>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</si>
  <si>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</si>
  <si>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</si>
  <si>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</si>
  <si>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</si>
  <si>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</si>
  <si>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baseline</t>
  </si>
  <si>
    <t xml:space="preserve">L1I-prefetch_useless </t>
  </si>
  <si>
    <t>mana16k</t>
  </si>
  <si>
    <t>mana122k</t>
  </si>
  <si>
    <t>overpred</t>
  </si>
  <si>
    <t>overhead_sum</t>
  </si>
  <si>
    <t>normalized_energy</t>
  </si>
  <si>
    <t>energy_sum</t>
  </si>
  <si>
    <t>normalized_overhead_over_l1i</t>
  </si>
  <si>
    <t>MANA 16 KB</t>
  </si>
  <si>
    <t>MANA 122 KB</t>
  </si>
  <si>
    <t>FNL-MMA 96 KB</t>
  </si>
  <si>
    <t>FNL-MMA 12 KB</t>
  </si>
  <si>
    <t>12 KB</t>
  </si>
  <si>
    <t>96 KB</t>
  </si>
  <si>
    <t>16 KB</t>
  </si>
  <si>
    <t>122 KB</t>
  </si>
  <si>
    <t>L1-I_dynamic</t>
  </si>
  <si>
    <t>L1-I</t>
  </si>
  <si>
    <t>L2</t>
  </si>
  <si>
    <t>ManaTable</t>
  </si>
  <si>
    <t>ManaMult</t>
  </si>
  <si>
    <t>HOBPT</t>
  </si>
  <si>
    <t>Worthpf</t>
  </si>
  <si>
    <t>Touched</t>
  </si>
  <si>
    <t>Missahead</t>
  </si>
  <si>
    <t>Ishadow</t>
  </si>
  <si>
    <t>History</t>
  </si>
  <si>
    <t>Fnl-Filter</t>
  </si>
  <si>
    <t>IndexTable</t>
  </si>
  <si>
    <t>MissTable</t>
  </si>
  <si>
    <t>storage dynamic</t>
  </si>
  <si>
    <t>storage static</t>
  </si>
  <si>
    <t>L1-I overhead</t>
  </si>
  <si>
    <t>L2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</si>
</sst>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50000"/>
              </a:sysClr>
            </a:solidFill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E-41E5-86F1-E6E5D5094469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FE-41E5-86F1-E6E5D5094469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FE-41E5-86F1-E6E5D509446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FE-41E5-86F1-E6E5D5094469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FE-41E5-86F1-E6E5D5094469}"/>
              </c:ext>
            </c:extLst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FE-41E5-86F1-E6E5D5094469}"/>
              </c:ext>
            </c:extLst>
          </c:dPt>
          <c:cat>
            <c:multiLvlStrRef>
              <c:f>speedup!$A$1:$B$6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speedup!$C$1:$C$6</c:f>
              <c:numCache>
                <c:formatCode>General</c:formatCode>
                <c:ptCount val="6"/>
                <c:pt idx="0">
                  <c:v>0.28091359711336916</c:v>
                </c:pt>
                <c:pt idx="1">
                  <c:v>0.14839520176678156</c:v>
                </c:pt>
                <c:pt idx="2">
                  <c:v>0.24552254114949701</c:v>
                </c:pt>
                <c:pt idx="3">
                  <c:v>0.29294668741223417</c:v>
                </c:pt>
                <c:pt idx="4">
                  <c:v>0.25605758335218298</c:v>
                </c:pt>
                <c:pt idx="5">
                  <c:v>0.27773056615460767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Average Speedup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multiLvlStrRef>
              <c:f>PKI!$B$1:$AG$2</c:f>
              <c:multiLvlStrCache>
                <c:ptCount val="32"/>
                <c:lvl>
                  <c:pt idx="0">
                    <c:v>L1-I</c:v>
                  </c:pt>
                  <c:pt idx="1">
                    <c:v>L2</c:v>
                  </c:pt>
                  <c:pt idx="2">
                    <c:v>History</c:v>
                  </c:pt>
                  <c:pt idx="3">
                    <c:v>IndexTable</c:v>
                  </c:pt>
                  <c:pt idx="4">
                    <c:v>L1-I</c:v>
                  </c:pt>
                  <c:pt idx="5">
                    <c:v>L2</c:v>
                  </c:pt>
                  <c:pt idx="6">
                    <c:v>MissTable</c:v>
                  </c:pt>
                  <c:pt idx="7">
                    <c:v>L1-I</c:v>
                  </c:pt>
                  <c:pt idx="8">
                    <c:v>L2</c:v>
                  </c:pt>
                  <c:pt idx="9">
                    <c:v>Fnl-Filter</c:v>
                  </c:pt>
                  <c:pt idx="10">
                    <c:v>Ishadow</c:v>
                  </c:pt>
                  <c:pt idx="11">
                    <c:v>Missahead</c:v>
                  </c:pt>
                  <c:pt idx="12">
                    <c:v>Touched</c:v>
                  </c:pt>
                  <c:pt idx="13">
                    <c:v>Worthpf</c:v>
                  </c:pt>
                  <c:pt idx="14">
                    <c:v>L1-I</c:v>
                  </c:pt>
                  <c:pt idx="15">
                    <c:v>L2</c:v>
                  </c:pt>
                  <c:pt idx="16">
                    <c:v>Fnl-Filter</c:v>
                  </c:pt>
                  <c:pt idx="17">
                    <c:v>Ishadow</c:v>
                  </c:pt>
                  <c:pt idx="18">
                    <c:v>Missahead</c:v>
                  </c:pt>
                  <c:pt idx="19">
                    <c:v>Touched</c:v>
                  </c:pt>
                  <c:pt idx="20">
                    <c:v>Worthpf</c:v>
                  </c:pt>
                  <c:pt idx="21">
                    <c:v>L1-I</c:v>
                  </c:pt>
                  <c:pt idx="22">
                    <c:v>L2</c:v>
                  </c:pt>
                  <c:pt idx="23">
                    <c:v>ManaTable</c:v>
                  </c:pt>
                  <c:pt idx="24">
                    <c:v>HOBPT</c:v>
                  </c:pt>
                  <c:pt idx="25">
                    <c:v>L1-I</c:v>
                  </c:pt>
                  <c:pt idx="26">
                    <c:v>L2</c:v>
                  </c:pt>
                  <c:pt idx="27">
                    <c:v>ManaTable</c:v>
                  </c:pt>
                  <c:pt idx="28">
                    <c:v>HOBPT</c:v>
                  </c:pt>
                  <c:pt idx="29">
                    <c:v>ManaMult</c:v>
                  </c:pt>
                  <c:pt idx="30">
                    <c:v>L1-I</c:v>
                  </c:pt>
                  <c:pt idx="31">
                    <c:v>L2</c:v>
                  </c:pt>
                </c:lvl>
                <c:lvl>
                  <c:pt idx="0">
                    <c:v>PIF</c:v>
                  </c:pt>
                  <c:pt idx="4">
                    <c:v>RDIP</c:v>
                  </c:pt>
                  <c:pt idx="7">
                    <c:v>FNL-MMA 12 KB</c:v>
                  </c:pt>
                  <c:pt idx="14">
                    <c:v>FNL-MMA 96 KB</c:v>
                  </c:pt>
                  <c:pt idx="21">
                    <c:v>MANA 16 KB</c:v>
                  </c:pt>
                  <c:pt idx="25">
                    <c:v>MANA 122 KB</c:v>
                  </c:pt>
                  <c:pt idx="30">
                    <c:v>Baseline</c:v>
                  </c:pt>
                </c:lvl>
              </c:multiLvlStrCache>
            </c:multiLvlStrRef>
          </c:cat>
          <c:val>
            <c:numRef>
              <c:f>PKI!$B$3:$AG$3</c:f>
              <c:numCache>
                <c:formatCode>General</c:formatCode>
                <c:ptCount val="32"/>
                <c:pt idx="0">
                  <c:v>325.31771200000003</c:v>
                </c:pt>
                <c:pt idx="1">
                  <c:v>101.0992624</c:v>
                </c:pt>
                <c:pt idx="2">
                  <c:v>132.75093000000004</c:v>
                </c:pt>
                <c:pt idx="3">
                  <c:v>52.067273199999988</c:v>
                </c:pt>
                <c:pt idx="4">
                  <c:v>235.67555079999997</c:v>
                </c:pt>
                <c:pt idx="5">
                  <c:v>102.85222200000001</c:v>
                </c:pt>
                <c:pt idx="6">
                  <c:v>144.69598240000002</c:v>
                </c:pt>
                <c:pt idx="7">
                  <c:v>270.93221</c:v>
                </c:pt>
                <c:pt idx="8">
                  <c:v>119.9776536</c:v>
                </c:pt>
                <c:pt idx="9">
                  <c:v>496.10513639999988</c:v>
                </c:pt>
                <c:pt idx="10">
                  <c:v>832.5032223999998</c:v>
                </c:pt>
                <c:pt idx="11">
                  <c:v>79.999061600000019</c:v>
                </c:pt>
                <c:pt idx="12">
                  <c:v>312.03970560000005</c:v>
                </c:pt>
                <c:pt idx="13">
                  <c:v>487.21309280000008</c:v>
                </c:pt>
                <c:pt idx="14">
                  <c:v>269.78936680000004</c:v>
                </c:pt>
                <c:pt idx="15">
                  <c:v>110.39745920000001</c:v>
                </c:pt>
                <c:pt idx="16">
                  <c:v>443.99773479999999</c:v>
                </c:pt>
                <c:pt idx="17">
                  <c:v>831.35021760000018</c:v>
                </c:pt>
                <c:pt idx="18">
                  <c:v>131.54355480000001</c:v>
                </c:pt>
                <c:pt idx="19">
                  <c:v>1040.5834440000006</c:v>
                </c:pt>
                <c:pt idx="20">
                  <c:v>432.87852480000004</c:v>
                </c:pt>
                <c:pt idx="21">
                  <c:v>357.85152840000001</c:v>
                </c:pt>
                <c:pt idx="22">
                  <c:v>112.10504040000001</c:v>
                </c:pt>
                <c:pt idx="23">
                  <c:v>158.02225200000004</c:v>
                </c:pt>
                <c:pt idx="24">
                  <c:v>424.57146479999989</c:v>
                </c:pt>
                <c:pt idx="25">
                  <c:v>338.50285839999998</c:v>
                </c:pt>
                <c:pt idx="26">
                  <c:v>108.39983279999998</c:v>
                </c:pt>
                <c:pt idx="27">
                  <c:v>74.817510399999989</c:v>
                </c:pt>
                <c:pt idx="28">
                  <c:v>492.59680800000001</c:v>
                </c:pt>
                <c:pt idx="29">
                  <c:v>79.541838800000008</c:v>
                </c:pt>
                <c:pt idx="30">
                  <c:v>189.47552320000003</c:v>
                </c:pt>
                <c:pt idx="31">
                  <c:v>110.7533176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Accesses Per Kilo Instructions (PKI)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205161854768"/>
          <c:y val="0.13483799777870401"/>
          <c:w val="0.79732392825896758"/>
          <c:h val="0.6222730493681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stacked_energy!$G$1</c:f>
              <c:strCache>
                <c:ptCount val="1"/>
                <c:pt idx="0">
                  <c:v>storage dynamic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stacked_energy!$G$2:$G$7</c:f>
              <c:numCache>
                <c:formatCode>General</c:formatCode>
                <c:ptCount val="6"/>
                <c:pt idx="0">
                  <c:v>17.428172301381924</c:v>
                </c:pt>
                <c:pt idx="1">
                  <c:v>23.558821070438402</c:v>
                </c:pt>
                <c:pt idx="2">
                  <c:v>30.037363890325246</c:v>
                </c:pt>
                <c:pt idx="3">
                  <c:v>60.853498904180128</c:v>
                </c:pt>
                <c:pt idx="4">
                  <c:v>7.2296789043410641</c:v>
                </c:pt>
                <c:pt idx="5">
                  <c:v>19.921876471005998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5-4DA7-AA5C-5B7E5B1FCE54}"/>
            </c:ext>
          </c:extLst>
        </c:ser>
        <c:ser>
          <c:idx val="1"/>
          <c:order val="1"/>
          <c:tx>
            <c:strRef>
              <c:f>stacked_energy!$H$1</c:f>
              <c:strCache>
                <c:ptCount val="1"/>
                <c:pt idx="0">
                  <c:v>storage static</c:v>
                </c:pt>
              </c:strCache>
            </c:strRef>
          </c:tx>
          <c:spPr>
            <a:pattFill prst="ltVert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635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stacked_energy!$H$2:$H$7</c:f>
              <c:numCache>
                <c:formatCode>General</c:formatCode>
                <c:ptCount val="6"/>
                <c:pt idx="0">
                  <c:v>23.840028473065018</c:v>
                </c:pt>
                <c:pt idx="1">
                  <c:v>8.9281149713420902</c:v>
                </c:pt>
                <c:pt idx="2">
                  <c:v>1.684729877138152</c:v>
                </c:pt>
                <c:pt idx="3">
                  <c:v>9.0576019239018901</c:v>
                </c:pt>
                <c:pt idx="4">
                  <c:v>2.052445896379067</c:v>
                </c:pt>
                <c:pt idx="5">
                  <c:v>12.302524017069516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5-4DA7-AA5C-5B7E5B1FCE54}"/>
            </c:ext>
          </c:extLst>
        </c:ser>
        <c:ser>
          <c:idx val="2"/>
          <c:order val="2"/>
          <c:tx>
            <c:strRef>
              <c:f>stacked_energy!$I$1</c:f>
              <c:strCache>
                <c:ptCount val="1"/>
                <c:pt idx="0">
                  <c:v>L1-I overhead</c:v>
                </c:pt>
              </c:strCache>
            </c:strRef>
          </c:tx>
          <c:spPr>
            <a:noFill/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stacked_energy!$I$2:$I$7</c:f>
              <c:numCache>
                <c:formatCode>General</c:formatCode>
                <c:ptCount val="6"/>
                <c:pt idx="0">
                  <c:v>29.539298702095742</c:v>
                </c:pt>
                <c:pt idx="1">
                  <c:v>12.302072606582339</c:v>
                </c:pt>
                <c:pt idx="2">
                  <c:v>35.269127862281408</c:v>
                </c:pt>
                <c:pt idx="3">
                  <c:v>34.639121150310793</c:v>
                </c:pt>
                <c:pt idx="4">
                  <c:v>30.258133157466105</c:v>
                </c:pt>
                <c:pt idx="5">
                  <c:v>30.845534258319212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5-4DA7-AA5C-5B7E5B1FCE54}"/>
            </c:ext>
          </c:extLst>
        </c:ser>
        <c:ser>
          <c:idx val="3"/>
          <c:order val="3"/>
          <c:tx>
            <c:strRef>
              <c:f>stacked_energy!$J$1</c:f>
              <c:strCache>
                <c:ptCount val="1"/>
                <c:pt idx="0">
                  <c:v>L2 overhead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stacked_energy!$J$2:$J$7</c:f>
              <c:numCache>
                <c:formatCode>General</c:formatCode>
                <c:ptCount val="6"/>
                <c:pt idx="0">
                  <c:v>-8.0101806065504491</c:v>
                </c:pt>
                <c:pt idx="1">
                  <c:v>-6.0944533759247719</c:v>
                </c:pt>
                <c:pt idx="2">
                  <c:v>9.5459335794859186</c:v>
                </c:pt>
                <c:pt idx="3">
                  <c:v>-2.0335936698835155E-2</c:v>
                </c:pt>
                <c:pt idx="4">
                  <c:v>2.5628165527170097</c:v>
                </c:pt>
                <c:pt idx="5">
                  <c:v>-1.3842488360894265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5-4DA7-AA5C-5B7E5B1F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53508400"/>
        <c:axId val="1953497584"/>
      </c:barChart>
      <c:catAx>
        <c:axId val="19535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97584"/>
        <c:crosses val="autoZero"/>
        <c:auto val="1"/>
        <c:lblAlgn val="ctr"/>
        <c:lblOffset val="100"/>
        <c:noMultiLvlLbl val="0"/>
      </c:catAx>
      <c:valAx>
        <c:axId val="1953497584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Energy Overhead (nJ/Ki)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8400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349449878232785E-2"/>
          <c:y val="1.7777777777777778E-2"/>
          <c:w val="0.89999988730476965"/>
          <c:h val="8.03685039370078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24765</xdr:rowOff>
    </xdr:from>
    <xdr:to>
      <xdr:col>20</xdr:col>
      <xdr:colOff>173355</xdr:colOff>
      <xdr:row>22</xdr:row>
      <xdr:rowOff>24765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861060</xdr:colOff>
      <xdr:row>9</xdr:row>
      <xdr:rowOff>95250</xdr:rowOff>
    </xdr:from>
    <xdr:to>
      <xdr:col>11</xdr:col>
      <xdr:colOff>868680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f-l1i_32k8w/Pif-l1i_32k8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DIP-l1i_32k8w/RDIP-l1i_32k8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NLMMA_12k-l1i_32k8w/FNLMMA_12k-l1i_32k8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NLMMA_96k-l1i_32k8w/FNLMMA_96k-l1i_32k8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16k-l1i_32k8w/Mana_16k-l1i_32k8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122k-l1i_32k8w/Mana_122k-l1i_32k8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oPref-l1i_32k8w/NoPref-l1i_32k8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325.31771200000003</v>
          </cell>
        </row>
        <row r="58">
          <cell r="B58">
            <v>167.00169689254699</v>
          </cell>
        </row>
        <row r="59">
          <cell r="B59">
            <v>3.5685258535729538</v>
          </cell>
        </row>
      </sheetData>
      <sheetData sheetId="8">
        <row r="54">
          <cell r="B54">
            <v>101.0992624</v>
          </cell>
        </row>
        <row r="58">
          <cell r="B58">
            <v>103.20699311448041</v>
          </cell>
        </row>
        <row r="59">
          <cell r="B59">
            <v>49.758200031654667</v>
          </cell>
        </row>
      </sheetData>
      <sheetData sheetId="9">
        <row r="53">
          <cell r="A53">
            <v>132.75093000000004</v>
          </cell>
          <cell r="B53">
            <v>52.067273199999988</v>
          </cell>
        </row>
        <row r="54">
          <cell r="D54">
            <v>17.428172301381924</v>
          </cell>
        </row>
        <row r="55">
          <cell r="D55">
            <v>23.840028473065018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235.67555079999997</v>
          </cell>
        </row>
        <row r="58">
          <cell r="B58">
            <v>149.35268283489236</v>
          </cell>
        </row>
        <row r="59">
          <cell r="B59">
            <v>3.9803138157141751</v>
          </cell>
        </row>
      </sheetData>
      <sheetData sheetId="8">
        <row r="54">
          <cell r="B54">
            <v>102.85222200000001</v>
          </cell>
        </row>
        <row r="58">
          <cell r="B58">
            <v>99.380901837518408</v>
          </cell>
        </row>
        <row r="59">
          <cell r="B59">
            <v>55.500018539242348</v>
          </cell>
        </row>
      </sheetData>
      <sheetData sheetId="9">
        <row r="53">
          <cell r="A53">
            <v>144.69598240000002</v>
          </cell>
        </row>
        <row r="55">
          <cell r="B55">
            <v>23.558821070438402</v>
          </cell>
        </row>
        <row r="56">
          <cell r="B56">
            <v>8.9281149713420902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270.93221</v>
          </cell>
        </row>
        <row r="58">
          <cell r="B58">
            <v>172.63012772872017</v>
          </cell>
        </row>
        <row r="59">
          <cell r="B59">
            <v>3.6699241775854343</v>
          </cell>
        </row>
      </sheetData>
      <sheetData sheetId="8">
        <row r="54">
          <cell r="B54">
            <v>119.9776536</v>
          </cell>
        </row>
        <row r="58">
          <cell r="B58">
            <v>119.34924670482125</v>
          </cell>
        </row>
        <row r="59">
          <cell r="B59">
            <v>51.172060627350191</v>
          </cell>
        </row>
      </sheetData>
      <sheetData sheetId="9">
        <row r="53">
          <cell r="A53">
            <v>496.10513639999988</v>
          </cell>
          <cell r="B53">
            <v>832.5032223999998</v>
          </cell>
          <cell r="C53">
            <v>79.999061600000019</v>
          </cell>
          <cell r="D53">
            <v>312.03970560000005</v>
          </cell>
          <cell r="E53">
            <v>487.21309280000008</v>
          </cell>
        </row>
        <row r="54">
          <cell r="G54">
            <v>30.037363890325246</v>
          </cell>
        </row>
        <row r="55">
          <cell r="G55">
            <v>1.684729877138152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269.78936680000004</v>
          </cell>
        </row>
        <row r="58">
          <cell r="B58">
            <v>172.13473060480558</v>
          </cell>
        </row>
        <row r="59">
          <cell r="B59">
            <v>3.5353145895294062</v>
          </cell>
        </row>
      </sheetData>
      <sheetData sheetId="8">
        <row r="54">
          <cell r="B54">
            <v>110.39745920000001</v>
          </cell>
        </row>
        <row r="58">
          <cell r="B58">
            <v>111.6599233236811</v>
          </cell>
        </row>
        <row r="59">
          <cell r="B59">
            <v>49.295114492305594</v>
          </cell>
        </row>
      </sheetData>
      <sheetData sheetId="9">
        <row r="53">
          <cell r="A53">
            <v>443.99773479999999</v>
          </cell>
          <cell r="B53">
            <v>831.35021760000018</v>
          </cell>
          <cell r="C53">
            <v>131.54355480000001</v>
          </cell>
          <cell r="D53">
            <v>1040.5834440000006</v>
          </cell>
          <cell r="E53">
            <v>432.87852480000004</v>
          </cell>
        </row>
        <row r="54">
          <cell r="G54">
            <v>60.853498904180128</v>
          </cell>
        </row>
        <row r="55">
          <cell r="G55">
            <v>9.0576019239018901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357.85152840000001</v>
          </cell>
        </row>
        <row r="58">
          <cell r="B58">
            <v>167.64991410162293</v>
          </cell>
        </row>
        <row r="59">
          <cell r="B59">
            <v>3.6391430998673764</v>
          </cell>
        </row>
      </sheetData>
      <sheetData sheetId="8">
        <row r="54">
          <cell r="B54">
            <v>112.10504040000001</v>
          </cell>
        </row>
        <row r="58">
          <cell r="B58">
            <v>112.79532960125076</v>
          </cell>
        </row>
        <row r="59">
          <cell r="B59">
            <v>50.742860704151781</v>
          </cell>
        </row>
      </sheetData>
      <sheetData sheetId="9">
        <row r="53">
          <cell r="A53">
            <v>158.02225200000004</v>
          </cell>
          <cell r="B53">
            <v>424.57146479999989</v>
          </cell>
        </row>
        <row r="54">
          <cell r="D54">
            <v>7.2296789043410641</v>
          </cell>
        </row>
        <row r="55">
          <cell r="D55">
            <v>2.052445896379067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338.50285839999998</v>
          </cell>
        </row>
        <row r="58">
          <cell r="B58">
            <v>168.29904268079437</v>
          </cell>
        </row>
        <row r="59">
          <cell r="B59">
            <v>3.5774156215490365</v>
          </cell>
        </row>
      </sheetData>
      <sheetData sheetId="8">
        <row r="54">
          <cell r="B54">
            <v>108.39983279999998</v>
          </cell>
        </row>
        <row r="58">
          <cell r="B58">
            <v>109.7089692597507</v>
          </cell>
        </row>
        <row r="59">
          <cell r="B59">
            <v>49.882155656845399</v>
          </cell>
        </row>
      </sheetData>
      <sheetData sheetId="9">
        <row r="53">
          <cell r="A53">
            <v>74.817510399999989</v>
          </cell>
          <cell r="B53">
            <v>492.59680800000001</v>
          </cell>
          <cell r="C53">
            <v>79.541838800000008</v>
          </cell>
        </row>
        <row r="54">
          <cell r="E54">
            <v>19.921876471005998</v>
          </cell>
        </row>
        <row r="55">
          <cell r="E55">
            <v>12.302524017069516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linkedrecords"/>
      <sheetName val="l1i_analysis"/>
      <sheetName val="l2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54">
          <cell r="B54">
            <v>189.47552320000003</v>
          </cell>
        </row>
        <row r="58">
          <cell r="B58">
            <v>136.45995075653201</v>
          </cell>
        </row>
        <row r="59">
          <cell r="B59">
            <v>4.5709732874921887</v>
          </cell>
        </row>
      </sheetData>
      <sheetData sheetId="7">
        <row r="54">
          <cell r="B54">
            <v>110.7533176</v>
          </cell>
        </row>
        <row r="58">
          <cell r="B58">
            <v>97.239418764252193</v>
          </cell>
        </row>
        <row r="59">
          <cell r="B59">
            <v>63.735954988433335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C1" workbookViewId="0">
      <pane ySplit="1" topLeftCell="A35" activePane="bottomLeft" state="frozen"/>
      <selection pane="bottomLeft" activeCell="I27" sqref="I27"/>
    </sheetView>
  </sheetViews>
  <sheetFormatPr defaultRowHeight="15" x14ac:dyDescent="0.25"/>
  <cols>
    <col min="1" max="1" width="17.7109375" style="10" bestFit="1" customWidth="1"/>
    <col min="2" max="2" width="17.7109375" bestFit="1" customWidth="1"/>
    <col min="3" max="3" width="19.5703125" style="2" bestFit="1" customWidth="1"/>
    <col min="4" max="4" width="19.5703125" bestFit="1" customWidth="1"/>
    <col min="5" max="5" width="15.7109375" style="3" bestFit="1" customWidth="1"/>
    <col min="6" max="6" width="20.28515625" style="4" bestFit="1" customWidth="1"/>
    <col min="7" max="7" width="14" style="5" bestFit="1" customWidth="1"/>
    <col min="8" max="8" width="15.28515625" style="2" bestFit="1" customWidth="1"/>
    <col min="9" max="9" width="14.5703125" style="3" bestFit="1" customWidth="1"/>
    <col min="10" max="10" width="17.7109375" style="4" bestFit="1" customWidth="1"/>
    <col min="11" max="11" width="12.7109375" style="5" bestFit="1" customWidth="1"/>
  </cols>
  <sheetData>
    <row r="1" spans="1:11" x14ac:dyDescent="0.25">
      <c r="A1" s="10" t="s">
        <v>3</v>
      </c>
      <c r="B1" t="s">
        <v>2</v>
      </c>
      <c r="C1" s="2" t="s">
        <v>0</v>
      </c>
      <c r="D1" t="s">
        <v>1</v>
      </c>
      <c r="E1" s="3" t="s">
        <v>4</v>
      </c>
      <c r="F1" s="4" t="s">
        <v>5</v>
      </c>
      <c r="G1" s="5" t="s">
        <v>6</v>
      </c>
      <c r="H1" s="2" t="s">
        <v>7</v>
      </c>
      <c r="I1" s="3" t="s">
        <v>9</v>
      </c>
      <c r="J1" s="4" t="s">
        <v>8</v>
      </c>
      <c r="K1" s="5" t="s">
        <v>10</v>
      </c>
    </row>
    <row r="2" spans="1:11" x14ac:dyDescent="0.25">
      <c r="A2" s="10">
        <v>268486</v>
      </c>
      <c r="B2">
        <v>665038</v>
      </c>
      <c r="C2" s="2">
        <v>889510</v>
      </c>
      <c r="D2">
        <v>298115</v>
      </c>
      <c r="E2" s="3">
        <v>920662</v>
      </c>
      <c r="F2" s="4">
        <v>1059034</v>
      </c>
      <c r="G2" s="5">
        <v>1140342</v>
      </c>
      <c r="H2" s="2">
        <f>C2/A2</f>
        <v>3.3130591539223646</v>
      </c>
      <c r="I2" s="3">
        <f>E2/A2</f>
        <v>3.4290875501888367</v>
      </c>
      <c r="J2" s="4">
        <f>F2/A2</f>
        <v>3.9444663781351728</v>
      </c>
      <c r="K2" s="5">
        <f>G2/A2</f>
        <v>4.2473052598645742</v>
      </c>
    </row>
    <row r="3" spans="1:11" x14ac:dyDescent="0.25">
      <c r="A3" s="10">
        <v>466965</v>
      </c>
      <c r="B3">
        <v>1476067</v>
      </c>
      <c r="C3" s="2">
        <v>2256489</v>
      </c>
      <c r="D3">
        <v>646397</v>
      </c>
      <c r="E3" s="3">
        <v>1719762</v>
      </c>
      <c r="F3" s="4">
        <v>2550535</v>
      </c>
      <c r="G3" s="5">
        <v>3249517</v>
      </c>
      <c r="H3" s="2">
        <f t="shared" ref="H3:H51" si="0">C3/A3</f>
        <v>4.8322443866242653</v>
      </c>
      <c r="I3" s="3">
        <f t="shared" ref="I3:I51" si="1">E3/A3</f>
        <v>3.6828498923902218</v>
      </c>
      <c r="J3" s="4">
        <f t="shared" ref="J3:J51" si="2">F3/A3</f>
        <v>5.4619404023856175</v>
      </c>
      <c r="K3" s="5">
        <f t="shared" ref="K3:K51" si="3">G3/A3</f>
        <v>6.9588020515456188</v>
      </c>
    </row>
    <row r="4" spans="1:11" x14ac:dyDescent="0.25">
      <c r="A4" s="10">
        <v>406641</v>
      </c>
      <c r="B4">
        <v>1142640</v>
      </c>
      <c r="C4" s="2">
        <v>1862437</v>
      </c>
      <c r="D4">
        <v>618388</v>
      </c>
      <c r="E4" s="3">
        <v>1365164</v>
      </c>
      <c r="F4" s="4">
        <v>1842892</v>
      </c>
      <c r="G4" s="5">
        <v>2689232</v>
      </c>
      <c r="H4" s="2">
        <f t="shared" si="0"/>
        <v>4.580052183621425</v>
      </c>
      <c r="I4" s="3">
        <f t="shared" si="1"/>
        <v>3.3571725428572132</v>
      </c>
      <c r="J4" s="4">
        <f t="shared" si="2"/>
        <v>4.5319876746319236</v>
      </c>
      <c r="K4" s="5">
        <f t="shared" si="3"/>
        <v>6.6132829694988944</v>
      </c>
    </row>
    <row r="5" spans="1:11" x14ac:dyDescent="0.25">
      <c r="A5" s="10">
        <v>499913</v>
      </c>
      <c r="B5">
        <v>914362</v>
      </c>
      <c r="C5" s="2">
        <v>1477511</v>
      </c>
      <c r="D5">
        <v>699316</v>
      </c>
      <c r="E5" s="3">
        <v>1095431</v>
      </c>
      <c r="F5" s="4">
        <v>1600244</v>
      </c>
      <c r="G5" s="5">
        <v>2200951</v>
      </c>
      <c r="H5" s="2">
        <f t="shared" si="0"/>
        <v>2.9555362633098161</v>
      </c>
      <c r="I5" s="3">
        <f t="shared" si="1"/>
        <v>2.1912432763300815</v>
      </c>
      <c r="J5" s="4">
        <f t="shared" si="2"/>
        <v>3.2010449818268381</v>
      </c>
      <c r="K5" s="5">
        <f t="shared" si="3"/>
        <v>4.4026680642431781</v>
      </c>
    </row>
    <row r="6" spans="1:11" x14ac:dyDescent="0.25">
      <c r="A6" s="10">
        <v>595433</v>
      </c>
      <c r="B6">
        <v>1722516</v>
      </c>
      <c r="C6" s="2">
        <v>2663830</v>
      </c>
      <c r="D6">
        <v>843517</v>
      </c>
      <c r="E6" s="3">
        <v>2033559</v>
      </c>
      <c r="F6" s="4">
        <v>2772268</v>
      </c>
      <c r="G6" s="5">
        <v>3783932</v>
      </c>
      <c r="H6" s="2">
        <f t="shared" si="0"/>
        <v>4.4737695089120022</v>
      </c>
      <c r="I6" s="3">
        <f t="shared" si="1"/>
        <v>3.415260826994809</v>
      </c>
      <c r="J6" s="4">
        <f t="shared" si="2"/>
        <v>4.6558857167808974</v>
      </c>
      <c r="K6" s="5">
        <f t="shared" si="3"/>
        <v>6.3549249033896338</v>
      </c>
    </row>
    <row r="7" spans="1:11" x14ac:dyDescent="0.25">
      <c r="A7" s="10">
        <v>686837</v>
      </c>
      <c r="B7">
        <v>1182727</v>
      </c>
      <c r="C7" s="2">
        <v>1444456</v>
      </c>
      <c r="D7">
        <v>708465</v>
      </c>
      <c r="E7" s="3">
        <v>1585938</v>
      </c>
      <c r="F7" s="4">
        <v>1643555</v>
      </c>
      <c r="G7" s="5">
        <v>1652094</v>
      </c>
      <c r="H7" s="2">
        <f t="shared" si="0"/>
        <v>2.1030550188763857</v>
      </c>
      <c r="I7" s="3">
        <f t="shared" si="1"/>
        <v>2.3090456687685723</v>
      </c>
      <c r="J7" s="4">
        <f t="shared" si="2"/>
        <v>2.3929331122231332</v>
      </c>
      <c r="K7" s="5">
        <f t="shared" si="3"/>
        <v>2.4053654651685918</v>
      </c>
    </row>
    <row r="8" spans="1:11" x14ac:dyDescent="0.25">
      <c r="A8" s="10">
        <v>803283</v>
      </c>
      <c r="B8">
        <v>1061834</v>
      </c>
      <c r="C8" s="2">
        <v>1419519</v>
      </c>
      <c r="D8">
        <v>965511</v>
      </c>
      <c r="E8" s="3">
        <v>1305687</v>
      </c>
      <c r="F8" s="4">
        <v>1449320</v>
      </c>
      <c r="G8" s="5">
        <v>1508220</v>
      </c>
      <c r="H8" s="2">
        <f t="shared" si="0"/>
        <v>1.7671468212323678</v>
      </c>
      <c r="I8" s="3">
        <f t="shared" si="1"/>
        <v>1.6254383573410616</v>
      </c>
      <c r="J8" s="4">
        <f t="shared" si="2"/>
        <v>1.8042458261907697</v>
      </c>
      <c r="K8" s="5">
        <f t="shared" si="3"/>
        <v>1.8775699224308244</v>
      </c>
    </row>
    <row r="9" spans="1:11" x14ac:dyDescent="0.25">
      <c r="A9" s="10">
        <v>672588</v>
      </c>
      <c r="B9">
        <v>1099751</v>
      </c>
      <c r="C9" s="2">
        <v>1793597</v>
      </c>
      <c r="D9">
        <v>927731</v>
      </c>
      <c r="E9" s="3">
        <v>1296914</v>
      </c>
      <c r="F9" s="4">
        <v>1620993</v>
      </c>
      <c r="G9" s="5">
        <v>1828427</v>
      </c>
      <c r="H9" s="2">
        <f t="shared" si="0"/>
        <v>2.6667097837011662</v>
      </c>
      <c r="I9" s="3">
        <f t="shared" si="1"/>
        <v>1.928244333826949</v>
      </c>
      <c r="J9" s="4">
        <f t="shared" si="2"/>
        <v>2.4100831415368695</v>
      </c>
      <c r="K9" s="5">
        <f t="shared" si="3"/>
        <v>2.7184948289294488</v>
      </c>
    </row>
    <row r="10" spans="1:11" x14ac:dyDescent="0.25">
      <c r="A10" s="10">
        <v>501911</v>
      </c>
      <c r="B10">
        <v>1140863</v>
      </c>
      <c r="C10" s="2">
        <v>1755698</v>
      </c>
      <c r="D10">
        <v>633866</v>
      </c>
      <c r="E10" s="3">
        <v>1377620</v>
      </c>
      <c r="F10" s="4">
        <v>1820735</v>
      </c>
      <c r="G10" s="5">
        <v>2521224</v>
      </c>
      <c r="H10" s="2">
        <f t="shared" si="0"/>
        <v>3.4980265425543573</v>
      </c>
      <c r="I10" s="3">
        <f t="shared" si="1"/>
        <v>2.744749567154336</v>
      </c>
      <c r="J10" s="4">
        <f t="shared" si="2"/>
        <v>3.6276052925717908</v>
      </c>
      <c r="K10" s="5">
        <f t="shared" si="3"/>
        <v>5.0232491417801164</v>
      </c>
    </row>
    <row r="11" spans="1:11" x14ac:dyDescent="0.25">
      <c r="A11" s="10">
        <v>819601</v>
      </c>
      <c r="B11">
        <v>3200985</v>
      </c>
      <c r="C11" s="2">
        <v>4522488</v>
      </c>
      <c r="D11">
        <v>998496</v>
      </c>
      <c r="E11" s="3">
        <v>3754745</v>
      </c>
      <c r="F11" s="4">
        <v>4278727</v>
      </c>
      <c r="G11" s="5">
        <v>3851954</v>
      </c>
      <c r="H11" s="2">
        <f t="shared" si="0"/>
        <v>5.5179142045946747</v>
      </c>
      <c r="I11" s="3">
        <f t="shared" si="1"/>
        <v>4.5811864553605961</v>
      </c>
      <c r="J11" s="4">
        <f t="shared" si="2"/>
        <v>5.2204999749878294</v>
      </c>
      <c r="K11" s="5">
        <f t="shared" si="3"/>
        <v>4.6997917279261499</v>
      </c>
    </row>
    <row r="12" spans="1:11" x14ac:dyDescent="0.25">
      <c r="A12" s="10">
        <v>850928</v>
      </c>
      <c r="B12">
        <v>1273900</v>
      </c>
      <c r="C12" s="2">
        <v>2155585</v>
      </c>
      <c r="D12">
        <v>1239655</v>
      </c>
      <c r="E12" s="3">
        <v>1541938</v>
      </c>
      <c r="F12" s="4">
        <v>2275341</v>
      </c>
      <c r="G12" s="5">
        <v>2651428</v>
      </c>
      <c r="H12" s="2">
        <f t="shared" si="0"/>
        <v>2.5332166763815507</v>
      </c>
      <c r="I12" s="3">
        <f t="shared" si="1"/>
        <v>1.8120663557903842</v>
      </c>
      <c r="J12" s="4">
        <f t="shared" si="2"/>
        <v>2.6739524378090742</v>
      </c>
      <c r="K12" s="5">
        <f t="shared" si="3"/>
        <v>3.1159252016621855</v>
      </c>
    </row>
    <row r="13" spans="1:11" x14ac:dyDescent="0.25">
      <c r="A13" s="10">
        <v>1023044</v>
      </c>
      <c r="B13">
        <v>1631425</v>
      </c>
      <c r="C13" s="2">
        <v>2448255</v>
      </c>
      <c r="D13">
        <v>1491041</v>
      </c>
      <c r="E13" s="3">
        <v>1716349</v>
      </c>
      <c r="F13" s="4">
        <v>2773654</v>
      </c>
      <c r="G13" s="5">
        <v>2606128</v>
      </c>
      <c r="H13" s="2">
        <f t="shared" si="0"/>
        <v>2.3931082143094531</v>
      </c>
      <c r="I13" s="3">
        <f t="shared" si="1"/>
        <v>1.6776883496702</v>
      </c>
      <c r="J13" s="4">
        <f t="shared" si="2"/>
        <v>2.7111776228588407</v>
      </c>
      <c r="K13" s="5">
        <f t="shared" si="3"/>
        <v>2.5474251351848016</v>
      </c>
    </row>
    <row r="14" spans="1:11" x14ac:dyDescent="0.25">
      <c r="A14" s="10">
        <v>1022076</v>
      </c>
      <c r="B14">
        <v>1491903</v>
      </c>
      <c r="C14" s="2">
        <v>2239760</v>
      </c>
      <c r="D14">
        <v>1469864</v>
      </c>
      <c r="E14" s="3">
        <v>1726655</v>
      </c>
      <c r="F14" s="4">
        <v>2561345</v>
      </c>
      <c r="G14" s="5">
        <v>2411905</v>
      </c>
      <c r="H14" s="2">
        <f t="shared" si="0"/>
        <v>2.1913830282679565</v>
      </c>
      <c r="I14" s="3">
        <f t="shared" si="1"/>
        <v>1.689360673765943</v>
      </c>
      <c r="J14" s="4">
        <f t="shared" si="2"/>
        <v>2.5060220570681633</v>
      </c>
      <c r="K14" s="5">
        <f t="shared" si="3"/>
        <v>2.3598098380159596</v>
      </c>
    </row>
    <row r="15" spans="1:11" x14ac:dyDescent="0.25">
      <c r="A15" s="10">
        <v>1135905</v>
      </c>
      <c r="B15">
        <v>1983761</v>
      </c>
      <c r="C15" s="2">
        <v>2894945</v>
      </c>
      <c r="D15">
        <v>1627985</v>
      </c>
      <c r="E15" s="3">
        <v>2163632</v>
      </c>
      <c r="F15" s="4">
        <v>3144949</v>
      </c>
      <c r="G15" s="5">
        <v>2769910</v>
      </c>
      <c r="H15" s="2">
        <f t="shared" si="0"/>
        <v>2.5485802069715335</v>
      </c>
      <c r="I15" s="3">
        <f t="shared" si="1"/>
        <v>1.9047649231229724</v>
      </c>
      <c r="J15" s="4">
        <f t="shared" si="2"/>
        <v>2.7686725562437</v>
      </c>
      <c r="K15" s="5">
        <f t="shared" si="3"/>
        <v>2.4385049806101744</v>
      </c>
    </row>
    <row r="16" spans="1:11" x14ac:dyDescent="0.25">
      <c r="A16" s="10">
        <v>1178749</v>
      </c>
      <c r="B16">
        <v>1853847</v>
      </c>
      <c r="C16" s="2">
        <v>2867466</v>
      </c>
      <c r="D16">
        <v>1690489</v>
      </c>
      <c r="E16" s="3">
        <v>2130230</v>
      </c>
      <c r="F16" s="4">
        <v>3153268</v>
      </c>
      <c r="G16" s="5">
        <v>2858746</v>
      </c>
      <c r="H16" s="2">
        <f t="shared" si="0"/>
        <v>2.4326349375481975</v>
      </c>
      <c r="I16" s="3">
        <f t="shared" si="1"/>
        <v>1.8071955946516181</v>
      </c>
      <c r="J16" s="4">
        <f t="shared" si="2"/>
        <v>2.6750970732530845</v>
      </c>
      <c r="K16" s="5">
        <f t="shared" si="3"/>
        <v>2.425237264252186</v>
      </c>
    </row>
    <row r="17" spans="1:11" x14ac:dyDescent="0.25">
      <c r="A17" s="10">
        <v>1298544</v>
      </c>
      <c r="B17">
        <v>1899628</v>
      </c>
      <c r="C17" s="2">
        <v>3080486</v>
      </c>
      <c r="D17">
        <v>1864735</v>
      </c>
      <c r="E17" s="3">
        <v>2247042</v>
      </c>
      <c r="F17" s="4">
        <v>3331473</v>
      </c>
      <c r="G17" s="5">
        <v>2863128</v>
      </c>
      <c r="H17" s="2">
        <f t="shared" si="0"/>
        <v>2.3722615483187321</v>
      </c>
      <c r="I17" s="3">
        <f t="shared" si="1"/>
        <v>1.7304319299153514</v>
      </c>
      <c r="J17" s="4">
        <f t="shared" si="2"/>
        <v>2.5655449488041993</v>
      </c>
      <c r="K17" s="5">
        <f t="shared" si="3"/>
        <v>2.2048756145344326</v>
      </c>
    </row>
    <row r="18" spans="1:11" x14ac:dyDescent="0.25">
      <c r="A18" s="10">
        <v>1355380</v>
      </c>
      <c r="B18">
        <v>1913937</v>
      </c>
      <c r="C18" s="2">
        <v>3217136</v>
      </c>
      <c r="D18">
        <v>1962093</v>
      </c>
      <c r="E18" s="3">
        <v>2246847</v>
      </c>
      <c r="F18" s="4">
        <v>3421448</v>
      </c>
      <c r="G18" s="5">
        <v>2981749</v>
      </c>
      <c r="H18" s="2">
        <f t="shared" si="0"/>
        <v>2.3736044504124303</v>
      </c>
      <c r="I18" s="3">
        <f t="shared" si="1"/>
        <v>1.6577247709129543</v>
      </c>
      <c r="J18" s="4">
        <f t="shared" si="2"/>
        <v>2.5243459398840176</v>
      </c>
      <c r="K18" s="5">
        <f t="shared" si="3"/>
        <v>2.1999358113591758</v>
      </c>
    </row>
    <row r="19" spans="1:11" x14ac:dyDescent="0.25">
      <c r="A19" s="10">
        <v>1510549</v>
      </c>
      <c r="B19">
        <v>3614677</v>
      </c>
      <c r="C19" s="2">
        <v>4689425</v>
      </c>
      <c r="D19">
        <v>1661703</v>
      </c>
      <c r="E19" s="3">
        <v>4028750</v>
      </c>
      <c r="F19" s="4">
        <v>4755311</v>
      </c>
      <c r="G19" s="5">
        <v>4474729</v>
      </c>
      <c r="H19" s="2">
        <f t="shared" si="0"/>
        <v>3.1044507659135849</v>
      </c>
      <c r="I19" s="3">
        <f t="shared" si="1"/>
        <v>2.6670766721238439</v>
      </c>
      <c r="J19" s="4">
        <f t="shared" si="2"/>
        <v>3.1480680203025524</v>
      </c>
      <c r="K19" s="5">
        <f t="shared" si="3"/>
        <v>2.962319659938208</v>
      </c>
    </row>
    <row r="20" spans="1:11" x14ac:dyDescent="0.25">
      <c r="A20" s="10">
        <v>1620271</v>
      </c>
      <c r="B20">
        <v>3796734</v>
      </c>
      <c r="C20" s="2">
        <v>4874973</v>
      </c>
      <c r="D20">
        <v>1669741</v>
      </c>
      <c r="E20" s="3">
        <v>4235750</v>
      </c>
      <c r="F20" s="4">
        <v>4987030</v>
      </c>
      <c r="G20" s="5">
        <v>4643290</v>
      </c>
      <c r="H20" s="2">
        <f t="shared" si="0"/>
        <v>3.0087392787996574</v>
      </c>
      <c r="I20" s="3">
        <f t="shared" si="1"/>
        <v>2.6142231762464427</v>
      </c>
      <c r="J20" s="4">
        <f t="shared" si="2"/>
        <v>3.0778986971932474</v>
      </c>
      <c r="K20" s="5">
        <f t="shared" si="3"/>
        <v>2.8657490012473223</v>
      </c>
    </row>
    <row r="21" spans="1:11" x14ac:dyDescent="0.25">
      <c r="A21" s="10">
        <v>2075882</v>
      </c>
      <c r="B21">
        <v>2403382</v>
      </c>
      <c r="C21" s="2">
        <v>3771601</v>
      </c>
      <c r="D21">
        <v>2856295</v>
      </c>
      <c r="E21" s="3">
        <v>2447403</v>
      </c>
      <c r="F21" s="4">
        <v>4016963</v>
      </c>
      <c r="G21" s="5">
        <v>3025739</v>
      </c>
      <c r="H21" s="2">
        <f t="shared" si="0"/>
        <v>1.8168667583224865</v>
      </c>
      <c r="I21" s="3">
        <f t="shared" si="1"/>
        <v>1.1789701919473266</v>
      </c>
      <c r="J21" s="4">
        <f t="shared" si="2"/>
        <v>1.935063264674967</v>
      </c>
      <c r="K21" s="5">
        <f t="shared" si="3"/>
        <v>1.4575679157100452</v>
      </c>
    </row>
    <row r="22" spans="1:11" x14ac:dyDescent="0.25">
      <c r="A22" s="10">
        <v>2165536</v>
      </c>
      <c r="B22">
        <v>2806031</v>
      </c>
      <c r="C22" s="2">
        <v>3403417</v>
      </c>
      <c r="D22">
        <v>2279354</v>
      </c>
      <c r="E22" s="3">
        <v>3064091</v>
      </c>
      <c r="F22" s="4">
        <v>4073755</v>
      </c>
      <c r="G22" s="5">
        <v>3122541</v>
      </c>
      <c r="H22" s="2">
        <f t="shared" si="0"/>
        <v>1.5716279941778848</v>
      </c>
      <c r="I22" s="3">
        <f t="shared" si="1"/>
        <v>1.4149342241366571</v>
      </c>
      <c r="J22" s="4">
        <f t="shared" si="2"/>
        <v>1.8811763000014776</v>
      </c>
      <c r="K22" s="5">
        <f t="shared" si="3"/>
        <v>1.4419252323674139</v>
      </c>
    </row>
    <row r="23" spans="1:11" x14ac:dyDescent="0.25">
      <c r="A23" s="10">
        <v>2397154</v>
      </c>
      <c r="B23">
        <v>3100612</v>
      </c>
      <c r="C23" s="2">
        <v>3702963</v>
      </c>
      <c r="D23">
        <v>2441812</v>
      </c>
      <c r="E23" s="3">
        <v>3380923</v>
      </c>
      <c r="F23" s="4">
        <v>4532858</v>
      </c>
      <c r="G23" s="5">
        <v>3450510</v>
      </c>
      <c r="H23" s="2">
        <f t="shared" si="0"/>
        <v>1.5447330459369737</v>
      </c>
      <c r="I23" s="3">
        <f t="shared" si="1"/>
        <v>1.4103904046214804</v>
      </c>
      <c r="J23" s="4">
        <f t="shared" si="2"/>
        <v>1.8909331649113907</v>
      </c>
      <c r="K23" s="5">
        <f t="shared" si="3"/>
        <v>1.4394194115188261</v>
      </c>
    </row>
    <row r="24" spans="1:11" x14ac:dyDescent="0.25">
      <c r="A24" s="10">
        <v>2147840</v>
      </c>
      <c r="B24">
        <v>2720409</v>
      </c>
      <c r="C24" s="2">
        <v>3268898</v>
      </c>
      <c r="D24">
        <v>2188139</v>
      </c>
      <c r="E24" s="3">
        <v>3012988</v>
      </c>
      <c r="F24" s="4">
        <v>4082661</v>
      </c>
      <c r="G24" s="5">
        <v>3113652</v>
      </c>
      <c r="H24" s="2">
        <f t="shared" si="0"/>
        <v>1.5219466999404052</v>
      </c>
      <c r="I24" s="3">
        <f t="shared" si="1"/>
        <v>1.4027990911799761</v>
      </c>
      <c r="J24" s="4">
        <f t="shared" si="2"/>
        <v>1.9008217558104887</v>
      </c>
      <c r="K24" s="5">
        <f t="shared" si="3"/>
        <v>1.4496666418355184</v>
      </c>
    </row>
    <row r="25" spans="1:11" x14ac:dyDescent="0.25">
      <c r="A25" s="10">
        <v>2400942</v>
      </c>
      <c r="B25">
        <v>3084750</v>
      </c>
      <c r="C25" s="2">
        <v>3648463</v>
      </c>
      <c r="D25">
        <v>2444018</v>
      </c>
      <c r="E25" s="3">
        <v>3393471</v>
      </c>
      <c r="F25" s="4">
        <v>4409907</v>
      </c>
      <c r="G25" s="5">
        <v>3396865</v>
      </c>
      <c r="H25" s="2">
        <f t="shared" si="0"/>
        <v>1.5195964750502096</v>
      </c>
      <c r="I25" s="3">
        <f t="shared" si="1"/>
        <v>1.4133914938386682</v>
      </c>
      <c r="J25" s="4">
        <f t="shared" si="2"/>
        <v>1.8367403294207023</v>
      </c>
      <c r="K25" s="5">
        <f t="shared" si="3"/>
        <v>1.414805105662694</v>
      </c>
    </row>
    <row r="26" spans="1:11" x14ac:dyDescent="0.25">
      <c r="A26" s="10">
        <v>2441052</v>
      </c>
      <c r="B26">
        <v>3164011</v>
      </c>
      <c r="C26" s="2">
        <v>3747380</v>
      </c>
      <c r="D26">
        <v>2487082</v>
      </c>
      <c r="E26" s="3">
        <v>3434811</v>
      </c>
      <c r="F26" s="4">
        <v>4677154</v>
      </c>
      <c r="G26" s="5">
        <v>3432431</v>
      </c>
      <c r="H26" s="2">
        <f t="shared" si="0"/>
        <v>1.5351495994349977</v>
      </c>
      <c r="I26" s="3">
        <f t="shared" si="1"/>
        <v>1.4071027573357717</v>
      </c>
      <c r="J26" s="4">
        <f t="shared" si="2"/>
        <v>1.9160402973799822</v>
      </c>
      <c r="K26" s="5">
        <f t="shared" si="3"/>
        <v>1.4061277678640194</v>
      </c>
    </row>
    <row r="27" spans="1:11" x14ac:dyDescent="0.25">
      <c r="A27" s="10">
        <v>2448682</v>
      </c>
      <c r="B27">
        <v>3180603</v>
      </c>
      <c r="C27" s="2">
        <v>3798654</v>
      </c>
      <c r="D27">
        <v>2495851</v>
      </c>
      <c r="E27" s="3">
        <v>3494666</v>
      </c>
      <c r="F27" s="4">
        <v>4692249</v>
      </c>
      <c r="G27" s="5">
        <v>3593865</v>
      </c>
      <c r="H27" s="2">
        <f t="shared" si="0"/>
        <v>1.5513055594805696</v>
      </c>
      <c r="I27" s="3">
        <f t="shared" si="1"/>
        <v>1.4271620406406385</v>
      </c>
      <c r="J27" s="4">
        <f t="shared" si="2"/>
        <v>1.9162345294325682</v>
      </c>
      <c r="K27" s="5">
        <f t="shared" si="3"/>
        <v>1.467673221757664</v>
      </c>
    </row>
    <row r="28" spans="1:11" x14ac:dyDescent="0.25">
      <c r="A28" s="10">
        <v>2397938</v>
      </c>
      <c r="B28">
        <v>2778535</v>
      </c>
      <c r="C28" s="2">
        <v>4359343</v>
      </c>
      <c r="D28">
        <v>3337563</v>
      </c>
      <c r="E28" s="3">
        <v>2833692</v>
      </c>
      <c r="F28" s="4">
        <v>4639423</v>
      </c>
      <c r="G28" s="5">
        <v>3781629</v>
      </c>
      <c r="H28" s="2">
        <f t="shared" si="0"/>
        <v>1.8179548428691652</v>
      </c>
      <c r="I28" s="3">
        <f t="shared" si="1"/>
        <v>1.1817202946865182</v>
      </c>
      <c r="J28" s="4">
        <f t="shared" si="2"/>
        <v>1.9347551938373719</v>
      </c>
      <c r="K28" s="5">
        <f t="shared" si="3"/>
        <v>1.5770336847741684</v>
      </c>
    </row>
    <row r="29" spans="1:11" x14ac:dyDescent="0.25">
      <c r="A29" s="10">
        <v>2494805</v>
      </c>
      <c r="B29">
        <v>2879809</v>
      </c>
      <c r="C29" s="2">
        <v>4483023</v>
      </c>
      <c r="D29">
        <v>3474260</v>
      </c>
      <c r="E29" s="3">
        <v>2927343</v>
      </c>
      <c r="F29" s="4">
        <v>4822078</v>
      </c>
      <c r="G29" s="5">
        <v>3649824</v>
      </c>
      <c r="H29" s="2">
        <f t="shared" si="0"/>
        <v>1.7969432480694885</v>
      </c>
      <c r="I29" s="3">
        <f t="shared" si="1"/>
        <v>1.1733754742354612</v>
      </c>
      <c r="J29" s="4">
        <f t="shared" si="2"/>
        <v>1.932847657432144</v>
      </c>
      <c r="K29" s="5">
        <f t="shared" si="3"/>
        <v>1.4629696509346422</v>
      </c>
    </row>
    <row r="30" spans="1:11" x14ac:dyDescent="0.25">
      <c r="A30" s="10">
        <v>2427617</v>
      </c>
      <c r="B30">
        <v>2892552</v>
      </c>
      <c r="C30" s="2">
        <v>4510099</v>
      </c>
      <c r="D30">
        <v>3351713</v>
      </c>
      <c r="E30" s="3">
        <v>2960204</v>
      </c>
      <c r="F30" s="4">
        <v>4700178</v>
      </c>
      <c r="G30" s="5">
        <v>3692194</v>
      </c>
      <c r="H30" s="2">
        <f t="shared" si="0"/>
        <v>1.8578297153134122</v>
      </c>
      <c r="I30" s="3">
        <f t="shared" si="1"/>
        <v>1.2193867484038874</v>
      </c>
      <c r="J30" s="4">
        <f t="shared" si="2"/>
        <v>1.9361283101906108</v>
      </c>
      <c r="K30" s="5">
        <f t="shared" si="3"/>
        <v>1.520912895238417</v>
      </c>
    </row>
    <row r="31" spans="1:11" x14ac:dyDescent="0.25">
      <c r="A31" s="10">
        <v>2740097</v>
      </c>
      <c r="B31">
        <v>3151137</v>
      </c>
      <c r="C31" s="2">
        <v>4968304</v>
      </c>
      <c r="D31">
        <v>3822279</v>
      </c>
      <c r="E31" s="3">
        <v>3206544</v>
      </c>
      <c r="F31" s="4">
        <v>5313616</v>
      </c>
      <c r="G31" s="5">
        <v>3943476</v>
      </c>
      <c r="H31" s="2">
        <f t="shared" si="0"/>
        <v>1.8131854456247352</v>
      </c>
      <c r="I31" s="3">
        <f t="shared" si="1"/>
        <v>1.1702301049926336</v>
      </c>
      <c r="J31" s="4">
        <f t="shared" si="2"/>
        <v>1.9392072616407376</v>
      </c>
      <c r="K31" s="5">
        <f t="shared" si="3"/>
        <v>1.4391738686623137</v>
      </c>
    </row>
    <row r="32" spans="1:11" x14ac:dyDescent="0.25">
      <c r="A32" s="10">
        <v>2754393</v>
      </c>
      <c r="B32">
        <v>3188510</v>
      </c>
      <c r="C32" s="2">
        <v>5009291</v>
      </c>
      <c r="D32">
        <v>3824293</v>
      </c>
      <c r="E32" s="3">
        <v>3258444</v>
      </c>
      <c r="F32" s="4">
        <v>5289197</v>
      </c>
      <c r="G32" s="5">
        <v>3977617</v>
      </c>
      <c r="H32" s="2">
        <f t="shared" si="0"/>
        <v>1.8186551447088342</v>
      </c>
      <c r="I32" s="3">
        <f t="shared" si="1"/>
        <v>1.1829989402383756</v>
      </c>
      <c r="J32" s="4">
        <f t="shared" si="2"/>
        <v>1.9202768087197433</v>
      </c>
      <c r="K32" s="5">
        <f t="shared" si="3"/>
        <v>1.4440992988291794</v>
      </c>
    </row>
    <row r="33" spans="1:11" x14ac:dyDescent="0.25">
      <c r="A33" s="10">
        <v>2881688</v>
      </c>
      <c r="B33">
        <v>3329384</v>
      </c>
      <c r="C33" s="2">
        <v>4992861</v>
      </c>
      <c r="D33">
        <v>3851279</v>
      </c>
      <c r="E33" s="3">
        <v>3442794</v>
      </c>
      <c r="F33" s="4">
        <v>5167532</v>
      </c>
      <c r="G33" s="5">
        <v>4256633</v>
      </c>
      <c r="H33" s="2">
        <f t="shared" si="0"/>
        <v>1.7326167857172601</v>
      </c>
      <c r="I33" s="3">
        <f t="shared" si="1"/>
        <v>1.1947143479793787</v>
      </c>
      <c r="J33" s="4">
        <f t="shared" si="2"/>
        <v>1.7932309118822023</v>
      </c>
      <c r="K33" s="5">
        <f t="shared" si="3"/>
        <v>1.4771318060803251</v>
      </c>
    </row>
    <row r="34" spans="1:11" x14ac:dyDescent="0.25">
      <c r="A34" s="10">
        <v>2908582</v>
      </c>
      <c r="B34">
        <v>3351227</v>
      </c>
      <c r="C34" s="2">
        <v>5050497</v>
      </c>
      <c r="D34">
        <v>3866065</v>
      </c>
      <c r="E34" s="3">
        <v>3445496</v>
      </c>
      <c r="F34" s="4">
        <v>5150295</v>
      </c>
      <c r="G34" s="5">
        <v>4209294</v>
      </c>
      <c r="H34" s="2">
        <f t="shared" si="0"/>
        <v>1.7364121073430283</v>
      </c>
      <c r="I34" s="3">
        <f t="shared" si="1"/>
        <v>1.1845964803467806</v>
      </c>
      <c r="J34" s="4">
        <f t="shared" si="2"/>
        <v>1.7707236722224093</v>
      </c>
      <c r="K34" s="5">
        <f t="shared" si="3"/>
        <v>1.4471979816969232</v>
      </c>
    </row>
    <row r="35" spans="1:11" x14ac:dyDescent="0.25">
      <c r="A35" s="10">
        <v>2943541</v>
      </c>
      <c r="B35">
        <v>3378015</v>
      </c>
      <c r="C35" s="2">
        <v>5109278</v>
      </c>
      <c r="D35">
        <v>3924250</v>
      </c>
      <c r="E35" s="3">
        <v>3438703</v>
      </c>
      <c r="F35" s="4">
        <v>5302016</v>
      </c>
      <c r="G35" s="5">
        <v>4327220</v>
      </c>
      <c r="H35" s="2">
        <f t="shared" si="0"/>
        <v>1.7357590738501689</v>
      </c>
      <c r="I35" s="3">
        <f t="shared" si="1"/>
        <v>1.1682198413407525</v>
      </c>
      <c r="J35" s="4">
        <f t="shared" si="2"/>
        <v>1.8012373532422343</v>
      </c>
      <c r="K35" s="5">
        <f t="shared" si="3"/>
        <v>1.4700729495529363</v>
      </c>
    </row>
    <row r="36" spans="1:11" x14ac:dyDescent="0.25">
      <c r="A36" s="10">
        <v>2996774</v>
      </c>
      <c r="B36">
        <v>3434746</v>
      </c>
      <c r="C36" s="2">
        <v>5161277</v>
      </c>
      <c r="D36">
        <v>4021943</v>
      </c>
      <c r="E36" s="3">
        <v>3551187</v>
      </c>
      <c r="F36" s="4">
        <v>5339931</v>
      </c>
      <c r="G36" s="5">
        <v>4306386</v>
      </c>
      <c r="H36" s="2">
        <f t="shared" si="0"/>
        <v>1.7222776892752005</v>
      </c>
      <c r="I36" s="3">
        <f t="shared" si="1"/>
        <v>1.1850032735201252</v>
      </c>
      <c r="J36" s="4">
        <f t="shared" si="2"/>
        <v>1.7818931290781355</v>
      </c>
      <c r="K36" s="5">
        <f t="shared" si="3"/>
        <v>1.4370072618088652</v>
      </c>
    </row>
    <row r="37" spans="1:11" x14ac:dyDescent="0.25">
      <c r="A37" s="10">
        <v>3166016</v>
      </c>
      <c r="B37">
        <v>3606528</v>
      </c>
      <c r="C37" s="2">
        <v>5382957</v>
      </c>
      <c r="D37">
        <v>4116334</v>
      </c>
      <c r="E37" s="3">
        <v>3673595</v>
      </c>
      <c r="F37" s="4">
        <v>5584196</v>
      </c>
      <c r="G37" s="5">
        <v>4316075</v>
      </c>
      <c r="H37" s="2">
        <f t="shared" si="0"/>
        <v>1.7002305105217408</v>
      </c>
      <c r="I37" s="3">
        <f t="shared" si="1"/>
        <v>1.1603210470193455</v>
      </c>
      <c r="J37" s="4">
        <f t="shared" si="2"/>
        <v>1.7637927287796398</v>
      </c>
      <c r="K37" s="5">
        <f t="shared" si="3"/>
        <v>1.3632511648709293</v>
      </c>
    </row>
    <row r="38" spans="1:11" x14ac:dyDescent="0.25">
      <c r="A38" s="10">
        <v>3299369</v>
      </c>
      <c r="B38">
        <v>3747753</v>
      </c>
      <c r="C38" s="2">
        <v>5100824</v>
      </c>
      <c r="D38">
        <v>4016176</v>
      </c>
      <c r="E38" s="3">
        <v>3949653</v>
      </c>
      <c r="F38" s="4">
        <v>5631907</v>
      </c>
      <c r="G38" s="5">
        <v>4404621</v>
      </c>
      <c r="H38" s="2">
        <f t="shared" si="0"/>
        <v>1.5459998563361661</v>
      </c>
      <c r="I38" s="3">
        <f t="shared" si="1"/>
        <v>1.1970934442313061</v>
      </c>
      <c r="J38" s="4">
        <f t="shared" si="2"/>
        <v>1.7069648772234933</v>
      </c>
      <c r="K38" s="5">
        <f t="shared" si="3"/>
        <v>1.3349889024234634</v>
      </c>
    </row>
    <row r="39" spans="1:11" x14ac:dyDescent="0.25">
      <c r="A39" s="10">
        <v>3296275</v>
      </c>
      <c r="B39">
        <v>3701602</v>
      </c>
      <c r="C39" s="2">
        <v>5078930</v>
      </c>
      <c r="D39">
        <v>4017044</v>
      </c>
      <c r="E39" s="3">
        <v>3918178</v>
      </c>
      <c r="F39" s="4">
        <v>5619222</v>
      </c>
      <c r="G39" s="5">
        <v>4394400</v>
      </c>
      <c r="H39" s="2">
        <f t="shared" si="0"/>
        <v>1.540808943428567</v>
      </c>
      <c r="I39" s="3">
        <f t="shared" si="1"/>
        <v>1.1886684211723839</v>
      </c>
      <c r="J39" s="4">
        <f t="shared" si="2"/>
        <v>1.7047188113855791</v>
      </c>
      <c r="K39" s="5">
        <f t="shared" si="3"/>
        <v>1.333141197260544</v>
      </c>
    </row>
    <row r="40" spans="1:11" x14ac:dyDescent="0.25">
      <c r="A40" s="10">
        <v>3336080</v>
      </c>
      <c r="B40">
        <v>3748778</v>
      </c>
      <c r="C40" s="2">
        <v>5123510</v>
      </c>
      <c r="D40">
        <v>4047279</v>
      </c>
      <c r="E40" s="3">
        <v>3926042</v>
      </c>
      <c r="F40" s="4">
        <v>5727947</v>
      </c>
      <c r="G40" s="5">
        <v>4336856</v>
      </c>
      <c r="H40" s="2">
        <f t="shared" si="0"/>
        <v>1.5357875110908612</v>
      </c>
      <c r="I40" s="3">
        <f t="shared" si="1"/>
        <v>1.1768428814656724</v>
      </c>
      <c r="J40" s="4">
        <f t="shared" si="2"/>
        <v>1.7169693172825591</v>
      </c>
      <c r="K40" s="5">
        <f t="shared" si="3"/>
        <v>1.2999856118558308</v>
      </c>
    </row>
    <row r="41" spans="1:11" x14ac:dyDescent="0.25">
      <c r="A41" s="10">
        <v>3820792</v>
      </c>
      <c r="B41">
        <v>4356435</v>
      </c>
      <c r="C41" s="2">
        <v>5511922</v>
      </c>
      <c r="D41">
        <v>4105777</v>
      </c>
      <c r="E41" s="3">
        <v>4545337</v>
      </c>
      <c r="F41" s="4">
        <v>5699960</v>
      </c>
      <c r="G41" s="5">
        <v>4953172</v>
      </c>
      <c r="H41" s="2">
        <f t="shared" si="0"/>
        <v>1.4426124217178009</v>
      </c>
      <c r="I41" s="3">
        <f t="shared" si="1"/>
        <v>1.1896321495648023</v>
      </c>
      <c r="J41" s="4">
        <f t="shared" si="2"/>
        <v>1.4918268254330516</v>
      </c>
      <c r="K41" s="5">
        <f t="shared" si="3"/>
        <v>1.2963731079838945</v>
      </c>
    </row>
    <row r="42" spans="1:11" x14ac:dyDescent="0.25">
      <c r="A42" s="10">
        <v>4033919</v>
      </c>
      <c r="B42">
        <v>4513978</v>
      </c>
      <c r="C42" s="2">
        <v>5788451</v>
      </c>
      <c r="D42">
        <v>4607418</v>
      </c>
      <c r="E42" s="3">
        <v>4799165</v>
      </c>
      <c r="F42" s="4">
        <v>6202873</v>
      </c>
      <c r="G42" s="5">
        <v>5202464</v>
      </c>
      <c r="H42" s="2">
        <f t="shared" si="0"/>
        <v>1.4349447770270052</v>
      </c>
      <c r="I42" s="3">
        <f t="shared" si="1"/>
        <v>1.189702867112602</v>
      </c>
      <c r="J42" s="4">
        <f t="shared" si="2"/>
        <v>1.5376791155201679</v>
      </c>
      <c r="K42" s="5">
        <f t="shared" si="3"/>
        <v>1.2896798373988174</v>
      </c>
    </row>
    <row r="43" spans="1:11" x14ac:dyDescent="0.25">
      <c r="A43" s="10">
        <v>4040254</v>
      </c>
      <c r="B43">
        <v>4525198</v>
      </c>
      <c r="C43" s="2">
        <v>5927778</v>
      </c>
      <c r="D43">
        <v>4588400</v>
      </c>
      <c r="E43" s="3">
        <v>4809997</v>
      </c>
      <c r="F43" s="4">
        <v>6316807</v>
      </c>
      <c r="G43" s="5">
        <v>5311509</v>
      </c>
      <c r="H43" s="2">
        <f t="shared" si="0"/>
        <v>1.46717953871217</v>
      </c>
      <c r="I43" s="3">
        <f t="shared" si="1"/>
        <v>1.1905184674032869</v>
      </c>
      <c r="J43" s="4">
        <f t="shared" si="2"/>
        <v>1.5634677918764512</v>
      </c>
      <c r="K43" s="5">
        <f t="shared" si="3"/>
        <v>1.3146472969273715</v>
      </c>
    </row>
    <row r="44" spans="1:11" x14ac:dyDescent="0.25">
      <c r="A44" s="10">
        <v>4087300</v>
      </c>
      <c r="B44">
        <v>4553405</v>
      </c>
      <c r="C44" s="2">
        <v>5773714</v>
      </c>
      <c r="D44">
        <v>4650576</v>
      </c>
      <c r="E44" s="3">
        <v>4844450</v>
      </c>
      <c r="F44" s="4">
        <v>6194355</v>
      </c>
      <c r="G44" s="5">
        <v>5334332</v>
      </c>
      <c r="H44" s="2">
        <f t="shared" si="0"/>
        <v>1.4125985369314706</v>
      </c>
      <c r="I44" s="3">
        <f t="shared" si="1"/>
        <v>1.1852445379590439</v>
      </c>
      <c r="J44" s="4">
        <f t="shared" si="2"/>
        <v>1.5155126856359944</v>
      </c>
      <c r="K44" s="5">
        <f t="shared" si="3"/>
        <v>1.305099209747266</v>
      </c>
    </row>
    <row r="45" spans="1:11" x14ac:dyDescent="0.25">
      <c r="A45" s="10">
        <v>220057</v>
      </c>
      <c r="B45">
        <v>938435</v>
      </c>
      <c r="C45" s="2">
        <v>1612868</v>
      </c>
      <c r="D45">
        <v>341292</v>
      </c>
      <c r="E45" s="3">
        <v>1231079</v>
      </c>
      <c r="F45" s="4">
        <v>1523443</v>
      </c>
      <c r="G45" s="5">
        <v>2202643</v>
      </c>
      <c r="H45" s="2">
        <f t="shared" si="0"/>
        <v>7.3293192218379781</v>
      </c>
      <c r="I45" s="3">
        <f t="shared" si="1"/>
        <v>5.5943641874605214</v>
      </c>
      <c r="J45" s="4">
        <f t="shared" si="2"/>
        <v>6.9229472363978424</v>
      </c>
      <c r="K45" s="5">
        <f t="shared" si="3"/>
        <v>10.009420286562118</v>
      </c>
    </row>
    <row r="46" spans="1:11" x14ac:dyDescent="0.25">
      <c r="A46" s="10">
        <v>543520</v>
      </c>
      <c r="B46">
        <v>904918</v>
      </c>
      <c r="C46" s="2">
        <v>1548074</v>
      </c>
      <c r="D46">
        <v>813367</v>
      </c>
      <c r="E46" s="3">
        <v>1081060</v>
      </c>
      <c r="F46" s="4">
        <v>1588873</v>
      </c>
      <c r="G46" s="5">
        <v>1654913</v>
      </c>
      <c r="H46" s="2">
        <f t="shared" si="0"/>
        <v>2.8482374153665</v>
      </c>
      <c r="I46" s="3">
        <f t="shared" si="1"/>
        <v>1.9889976449808655</v>
      </c>
      <c r="J46" s="4">
        <f t="shared" si="2"/>
        <v>2.9233018104209596</v>
      </c>
      <c r="K46" s="5">
        <f t="shared" si="3"/>
        <v>3.0448060788931408</v>
      </c>
    </row>
    <row r="47" spans="1:11" x14ac:dyDescent="0.25">
      <c r="A47" s="10">
        <v>677377</v>
      </c>
      <c r="B47">
        <v>1063082</v>
      </c>
      <c r="C47" s="2">
        <v>1805823</v>
      </c>
      <c r="D47">
        <v>1009607</v>
      </c>
      <c r="E47" s="3">
        <v>1255079</v>
      </c>
      <c r="F47" s="4">
        <v>1899966</v>
      </c>
      <c r="G47" s="5">
        <v>1846358</v>
      </c>
      <c r="H47" s="2">
        <f t="shared" si="0"/>
        <v>2.6659053968469553</v>
      </c>
      <c r="I47" s="3">
        <f t="shared" si="1"/>
        <v>1.852851514001804</v>
      </c>
      <c r="J47" s="4">
        <f t="shared" si="2"/>
        <v>2.8048870865116471</v>
      </c>
      <c r="K47" s="5">
        <f t="shared" si="3"/>
        <v>2.7257465192942778</v>
      </c>
    </row>
    <row r="48" spans="1:11" x14ac:dyDescent="0.25">
      <c r="A48" s="10">
        <v>324489</v>
      </c>
      <c r="B48">
        <v>1234239</v>
      </c>
      <c r="C48" s="2">
        <v>2374149</v>
      </c>
      <c r="D48">
        <v>623295</v>
      </c>
      <c r="E48" s="3">
        <v>1858533</v>
      </c>
      <c r="F48" s="4">
        <v>2451546</v>
      </c>
      <c r="G48" s="5">
        <v>3085186</v>
      </c>
      <c r="H48" s="2">
        <f t="shared" si="0"/>
        <v>7.3165777576435564</v>
      </c>
      <c r="I48" s="3">
        <f t="shared" si="1"/>
        <v>5.727568577055</v>
      </c>
      <c r="J48" s="4">
        <f t="shared" si="2"/>
        <v>7.5550973992955077</v>
      </c>
      <c r="K48" s="5">
        <f t="shared" si="3"/>
        <v>9.5078292330402565</v>
      </c>
    </row>
    <row r="49" spans="1:11" x14ac:dyDescent="0.25">
      <c r="A49" s="10">
        <v>423479</v>
      </c>
      <c r="B49">
        <v>1747534</v>
      </c>
      <c r="C49" s="2">
        <v>3325166</v>
      </c>
      <c r="D49">
        <v>871968</v>
      </c>
      <c r="E49" s="3">
        <v>2654341</v>
      </c>
      <c r="F49" s="4">
        <v>3470755</v>
      </c>
      <c r="G49" s="5">
        <v>4096379</v>
      </c>
      <c r="H49" s="2">
        <f t="shared" si="0"/>
        <v>7.8520209974992854</v>
      </c>
      <c r="I49" s="3">
        <f t="shared" si="1"/>
        <v>6.267940086757549</v>
      </c>
      <c r="J49" s="4">
        <f t="shared" si="2"/>
        <v>8.1958137239390858</v>
      </c>
      <c r="K49" s="5">
        <f t="shared" si="3"/>
        <v>9.6731573466452883</v>
      </c>
    </row>
    <row r="50" spans="1:11" x14ac:dyDescent="0.25">
      <c r="A50" s="10">
        <v>307549</v>
      </c>
      <c r="B50">
        <v>857933</v>
      </c>
      <c r="C50" s="2">
        <v>1290078</v>
      </c>
      <c r="D50">
        <v>423257</v>
      </c>
      <c r="E50" s="3">
        <v>1112841</v>
      </c>
      <c r="F50" s="4">
        <v>1330117</v>
      </c>
      <c r="G50" s="5">
        <v>1920748</v>
      </c>
      <c r="H50" s="2">
        <f t="shared" si="0"/>
        <v>4.194707184871354</v>
      </c>
      <c r="I50" s="3">
        <f t="shared" si="1"/>
        <v>3.6184185284296162</v>
      </c>
      <c r="J50" s="4">
        <f t="shared" si="2"/>
        <v>4.3248945696458128</v>
      </c>
      <c r="K50" s="5">
        <f t="shared" si="3"/>
        <v>6.2453397669964783</v>
      </c>
    </row>
    <row r="51" spans="1:11" x14ac:dyDescent="0.25">
      <c r="A51" s="10">
        <v>260110</v>
      </c>
      <c r="B51">
        <v>331516</v>
      </c>
      <c r="C51" s="2">
        <v>436405</v>
      </c>
      <c r="D51">
        <v>288772</v>
      </c>
      <c r="E51" s="3">
        <v>399053</v>
      </c>
      <c r="F51" s="4">
        <v>452032</v>
      </c>
      <c r="G51" s="5">
        <v>458146</v>
      </c>
      <c r="H51" s="2">
        <f t="shared" si="0"/>
        <v>1.6777709430625505</v>
      </c>
      <c r="I51" s="3">
        <f t="shared" si="1"/>
        <v>1.5341701587789782</v>
      </c>
      <c r="J51" s="4">
        <f t="shared" si="2"/>
        <v>1.737849371419784</v>
      </c>
      <c r="K51" s="5">
        <f t="shared" si="3"/>
        <v>1.7613548114259352</v>
      </c>
    </row>
    <row r="52" spans="1:11" x14ac:dyDescent="0.25">
      <c r="H52" s="6">
        <f>GEOMEAN(H2:H51)</f>
        <v>2.3253249131155047</v>
      </c>
      <c r="I52" s="7">
        <f>GEOMEAN(I2:I51)</f>
        <v>1.8067291563572812</v>
      </c>
      <c r="J52" s="8">
        <f>GEOMEAN(J2:J51)</f>
        <v>2.4969959314359684</v>
      </c>
      <c r="K52" s="9">
        <f>GEOMEAN(K2:K51)</f>
        <v>2.32972374411536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1" workbookViewId="0">
      <pane ySplit="1" topLeftCell="A37" activePane="bottomLeft" state="frozen"/>
      <selection pane="bottomLeft" activeCell="M53" sqref="M53"/>
    </sheetView>
  </sheetViews>
  <sheetFormatPr defaultRowHeight="15" x14ac:dyDescent="0.25"/>
  <cols>
    <col min="1" max="1" width="17.7109375" style="1" bestFit="1" customWidth="1"/>
    <col min="2" max="2" width="12" style="2" bestFit="1" customWidth="1"/>
    <col min="3" max="3" width="12" style="15" bestFit="1" customWidth="1"/>
    <col min="4" max="4" width="11" style="3" bestFit="1" customWidth="1"/>
    <col min="5" max="5" width="13.28515625" style="4" bestFit="1" customWidth="1"/>
    <col min="6" max="6" width="14" style="5" bestFit="1" customWidth="1"/>
    <col min="7" max="7" width="14" style="13" customWidth="1"/>
    <col min="8" max="8" width="14" style="12" customWidth="1"/>
    <col min="9" max="9" width="8.85546875" style="5"/>
    <col min="10" max="10" width="10.28515625" style="3" bestFit="1" customWidth="1"/>
    <col min="11" max="11" width="14.7109375" style="4" bestFit="1" customWidth="1"/>
    <col min="12" max="12" width="13.28515625" style="13" bestFit="1" customWidth="1"/>
    <col min="13" max="13" width="14.140625" bestFit="1" customWidth="1"/>
    <col min="14" max="14" width="14.140625" style="15" customWidth="1"/>
  </cols>
  <sheetData>
    <row r="1" spans="1:14" x14ac:dyDescent="0.25">
      <c r="I1" s="5" t="s">
        <v>11</v>
      </c>
      <c r="J1" s="3" t="s">
        <v>13</v>
      </c>
      <c r="K1" s="4" t="s">
        <v>20</v>
      </c>
      <c r="L1" s="4" t="s">
        <v>20</v>
      </c>
      <c r="M1" t="s">
        <v>23</v>
      </c>
      <c r="N1" s="15" t="s">
        <v>23</v>
      </c>
    </row>
    <row r="2" spans="1:14" x14ac:dyDescent="0.25">
      <c r="A2" s="1" t="s">
        <v>3</v>
      </c>
      <c r="B2" s="2" t="s">
        <v>16</v>
      </c>
      <c r="C2" s="15" t="s">
        <v>18</v>
      </c>
      <c r="D2" s="3" t="s">
        <v>13</v>
      </c>
      <c r="E2" s="4" t="s">
        <v>14</v>
      </c>
      <c r="F2" s="5" t="s">
        <v>11</v>
      </c>
      <c r="G2" s="13" t="s">
        <v>17</v>
      </c>
      <c r="H2" s="12" t="s">
        <v>15</v>
      </c>
      <c r="K2" s="4" t="s">
        <v>21</v>
      </c>
      <c r="L2" s="13" t="s">
        <v>22</v>
      </c>
      <c r="M2" s="2" t="s">
        <v>25</v>
      </c>
      <c r="N2" s="15" t="s">
        <v>24</v>
      </c>
    </row>
    <row r="3" spans="1:14" x14ac:dyDescent="0.25">
      <c r="A3" s="1">
        <v>1.2016199999999999</v>
      </c>
      <c r="B3" s="2">
        <v>1.25763</v>
      </c>
      <c r="C3" s="15">
        <v>1.2581199999999999</v>
      </c>
      <c r="D3" s="3">
        <v>1.24325</v>
      </c>
      <c r="E3" s="4">
        <v>1.25665</v>
      </c>
      <c r="F3" s="5">
        <v>1.2422</v>
      </c>
      <c r="G3" s="13">
        <v>1.2596799999999999</v>
      </c>
      <c r="I3" s="5">
        <f t="shared" ref="I3:I34" si="0">F3/A3</f>
        <v>1.0337710757144523</v>
      </c>
      <c r="J3" s="3">
        <f t="shared" ref="J3:J34" si="1">D3/A3</f>
        <v>1.0346448960569898</v>
      </c>
      <c r="K3" s="4">
        <f t="shared" ref="K3:K34" si="2">E3/A3</f>
        <v>1.0457965080474694</v>
      </c>
      <c r="L3" s="13">
        <f t="shared" ref="L3:L34" si="3">G3/A3</f>
        <v>1.0483181038930778</v>
      </c>
      <c r="M3" s="2">
        <f t="shared" ref="M3:M34" si="4">B3/A3</f>
        <v>1.0466120737005045</v>
      </c>
      <c r="N3" s="15">
        <f t="shared" ref="N3:N34" si="5">C3/A3</f>
        <v>1.0470198565270219</v>
      </c>
    </row>
    <row r="4" spans="1:14" x14ac:dyDescent="0.25">
      <c r="A4" s="1">
        <v>1.4758599999999999</v>
      </c>
      <c r="B4" s="2">
        <v>1.6162799999999999</v>
      </c>
      <c r="C4" s="15">
        <v>1.62616</v>
      </c>
      <c r="D4" s="3">
        <v>1.5114700000000001</v>
      </c>
      <c r="E4" s="4">
        <v>1.59901</v>
      </c>
      <c r="F4" s="5">
        <v>1.5763</v>
      </c>
      <c r="G4" s="13">
        <v>1.6575800000000001</v>
      </c>
      <c r="I4" s="5">
        <f t="shared" si="0"/>
        <v>1.0680552355914519</v>
      </c>
      <c r="J4" s="3">
        <f t="shared" si="1"/>
        <v>1.0241283048527638</v>
      </c>
      <c r="K4" s="4">
        <f t="shared" si="2"/>
        <v>1.0834428739853375</v>
      </c>
      <c r="L4" s="13">
        <f t="shared" si="3"/>
        <v>1.1231282099928179</v>
      </c>
      <c r="M4" s="2">
        <f t="shared" si="4"/>
        <v>1.0951445259035411</v>
      </c>
      <c r="N4" s="15">
        <f t="shared" si="5"/>
        <v>1.1018389278115812</v>
      </c>
    </row>
    <row r="5" spans="1:14" x14ac:dyDescent="0.25">
      <c r="A5" s="1">
        <v>1.19584</v>
      </c>
      <c r="B5" s="2">
        <v>1.2660800000000001</v>
      </c>
      <c r="C5" s="15">
        <v>1.2753300000000001</v>
      </c>
      <c r="D5" s="3">
        <v>1.21912</v>
      </c>
      <c r="E5" s="4">
        <v>1.2585</v>
      </c>
      <c r="F5" s="5">
        <v>1.25621</v>
      </c>
      <c r="G5" s="13">
        <v>1.27735</v>
      </c>
      <c r="I5" s="5">
        <f t="shared" si="0"/>
        <v>1.0504833422531443</v>
      </c>
      <c r="J5" s="3">
        <f t="shared" si="1"/>
        <v>1.0194674872892695</v>
      </c>
      <c r="K5" s="4">
        <f t="shared" si="2"/>
        <v>1.0523983141557398</v>
      </c>
      <c r="L5" s="13">
        <f t="shared" si="3"/>
        <v>1.0681612924805994</v>
      </c>
      <c r="M5" s="2">
        <f t="shared" si="4"/>
        <v>1.0587369547765588</v>
      </c>
      <c r="N5" s="15">
        <f t="shared" si="5"/>
        <v>1.0664721032914102</v>
      </c>
    </row>
    <row r="6" spans="1:14" x14ac:dyDescent="0.25">
      <c r="A6" s="1">
        <v>1.11433</v>
      </c>
      <c r="B6" s="2">
        <v>1.1998200000000001</v>
      </c>
      <c r="C6" s="15">
        <v>1.22631</v>
      </c>
      <c r="D6" s="3">
        <v>1.1413500000000001</v>
      </c>
      <c r="E6" s="4">
        <v>1.2164699999999999</v>
      </c>
      <c r="F6" s="5">
        <v>1.2004900000000001</v>
      </c>
      <c r="G6" s="13">
        <v>1.25162</v>
      </c>
      <c r="I6" s="5">
        <f t="shared" si="0"/>
        <v>1.0773200039485611</v>
      </c>
      <c r="J6" s="3">
        <f t="shared" si="1"/>
        <v>1.0242477542559207</v>
      </c>
      <c r="K6" s="4">
        <f t="shared" si="2"/>
        <v>1.0916604596483985</v>
      </c>
      <c r="L6" s="13">
        <f t="shared" si="3"/>
        <v>1.1232040777866519</v>
      </c>
      <c r="M6" s="2">
        <f t="shared" si="4"/>
        <v>1.0767187457934364</v>
      </c>
      <c r="N6" s="15">
        <f t="shared" si="5"/>
        <v>1.1004908779266465</v>
      </c>
    </row>
    <row r="7" spans="1:14" x14ac:dyDescent="0.25">
      <c r="A7" s="1">
        <v>1.1750400000000001</v>
      </c>
      <c r="B7" s="2">
        <v>1.2706599999999999</v>
      </c>
      <c r="C7" s="15">
        <v>1.2829699999999999</v>
      </c>
      <c r="D7" s="3">
        <v>1.20041</v>
      </c>
      <c r="E7" s="4">
        <v>1.26004</v>
      </c>
      <c r="F7" s="5">
        <v>1.2652300000000001</v>
      </c>
      <c r="G7" s="13">
        <v>1.2872300000000001</v>
      </c>
      <c r="I7" s="5">
        <f t="shared" si="0"/>
        <v>1.0767548338779955</v>
      </c>
      <c r="J7" s="3">
        <f t="shared" si="1"/>
        <v>1.0215907543572984</v>
      </c>
      <c r="K7" s="4">
        <f t="shared" si="2"/>
        <v>1.072337962962963</v>
      </c>
      <c r="L7" s="13">
        <f t="shared" si="3"/>
        <v>1.0954776007625273</v>
      </c>
      <c r="M7" s="2">
        <f t="shared" si="4"/>
        <v>1.0813759531590412</v>
      </c>
      <c r="N7" s="15">
        <f t="shared" si="5"/>
        <v>1.0918521922657951</v>
      </c>
    </row>
    <row r="8" spans="1:14" x14ac:dyDescent="0.25">
      <c r="A8" s="1">
        <v>1.0678000000000001</v>
      </c>
      <c r="B8" s="2">
        <v>1.18746</v>
      </c>
      <c r="C8" s="15">
        <v>1.1905399999999999</v>
      </c>
      <c r="D8" s="3">
        <v>1.1640299999999999</v>
      </c>
      <c r="E8" s="4">
        <v>1.1850799999999999</v>
      </c>
      <c r="F8" s="5">
        <v>1.17161</v>
      </c>
      <c r="G8" s="13">
        <v>1.19265</v>
      </c>
      <c r="I8" s="5">
        <f t="shared" si="0"/>
        <v>1.0972185802584753</v>
      </c>
      <c r="J8" s="3">
        <f t="shared" si="1"/>
        <v>1.0901198726353247</v>
      </c>
      <c r="K8" s="4">
        <f t="shared" si="2"/>
        <v>1.109833302116501</v>
      </c>
      <c r="L8" s="13">
        <f t="shared" si="3"/>
        <v>1.1169226446900167</v>
      </c>
      <c r="M8" s="2">
        <f t="shared" si="4"/>
        <v>1.1120621839295748</v>
      </c>
      <c r="N8" s="15">
        <f t="shared" si="5"/>
        <v>1.1149466192170816</v>
      </c>
    </row>
    <row r="9" spans="1:14" x14ac:dyDescent="0.25">
      <c r="A9" s="1">
        <v>1.1740699999999999</v>
      </c>
      <c r="B9" s="2">
        <v>1.31745</v>
      </c>
      <c r="C9" s="15">
        <v>1.3198300000000001</v>
      </c>
      <c r="D9" s="3">
        <v>1.28667</v>
      </c>
      <c r="E9" s="4">
        <v>1.31812</v>
      </c>
      <c r="F9" s="5">
        <v>1.31823</v>
      </c>
      <c r="G9" s="13">
        <v>1.3292299999999999</v>
      </c>
      <c r="I9" s="5">
        <f t="shared" si="0"/>
        <v>1.122786545947005</v>
      </c>
      <c r="J9" s="3">
        <f t="shared" si="1"/>
        <v>1.0959056955718143</v>
      </c>
      <c r="K9" s="4">
        <f t="shared" si="2"/>
        <v>1.1226928547701585</v>
      </c>
      <c r="L9" s="13">
        <f t="shared" si="3"/>
        <v>1.1321556636316403</v>
      </c>
      <c r="M9" s="2">
        <f t="shared" si="4"/>
        <v>1.1221221903293672</v>
      </c>
      <c r="N9" s="15">
        <f t="shared" si="5"/>
        <v>1.1241493267011338</v>
      </c>
    </row>
    <row r="10" spans="1:14" x14ac:dyDescent="0.25">
      <c r="A10" s="1">
        <v>1.1626799999999999</v>
      </c>
      <c r="B10" s="2">
        <v>1.2280599999999999</v>
      </c>
      <c r="C10" s="15">
        <v>1.23373</v>
      </c>
      <c r="D10" s="3">
        <v>1.20791</v>
      </c>
      <c r="E10" s="4">
        <v>1.2288399999999999</v>
      </c>
      <c r="F10" s="5">
        <v>1.22292</v>
      </c>
      <c r="G10" s="13">
        <v>1.2364900000000001</v>
      </c>
      <c r="I10" s="5">
        <f t="shared" si="0"/>
        <v>1.0518113324388483</v>
      </c>
      <c r="J10" s="3">
        <f t="shared" si="1"/>
        <v>1.0389015034231259</v>
      </c>
      <c r="K10" s="4">
        <f t="shared" si="2"/>
        <v>1.0569030171672342</v>
      </c>
      <c r="L10" s="13">
        <f t="shared" si="3"/>
        <v>1.0634826435476659</v>
      </c>
      <c r="M10" s="2">
        <f t="shared" si="4"/>
        <v>1.0562321533009942</v>
      </c>
      <c r="N10" s="15">
        <f t="shared" si="5"/>
        <v>1.0611088175594316</v>
      </c>
    </row>
    <row r="11" spans="1:14" x14ac:dyDescent="0.25">
      <c r="A11" s="1">
        <v>1.2304999999999999</v>
      </c>
      <c r="B11" s="2">
        <v>1.4181299999999999</v>
      </c>
      <c r="C11" s="15">
        <v>1.44377</v>
      </c>
      <c r="D11" s="3">
        <v>1.31335</v>
      </c>
      <c r="E11" s="4">
        <v>1.3954599999999999</v>
      </c>
      <c r="F11" s="5">
        <v>1.37978</v>
      </c>
      <c r="G11" s="13">
        <v>1.4454899999999999</v>
      </c>
      <c r="I11" s="5">
        <f t="shared" si="0"/>
        <v>1.1213165379926859</v>
      </c>
      <c r="J11" s="3">
        <f t="shared" si="1"/>
        <v>1.0673303535148315</v>
      </c>
      <c r="K11" s="4">
        <f t="shared" si="2"/>
        <v>1.1340593254774483</v>
      </c>
      <c r="L11" s="13">
        <f t="shared" si="3"/>
        <v>1.1747175944737911</v>
      </c>
      <c r="M11" s="2">
        <f t="shared" si="4"/>
        <v>1.1524827305973182</v>
      </c>
      <c r="N11" s="15">
        <f t="shared" si="5"/>
        <v>1.173319788703779</v>
      </c>
    </row>
    <row r="12" spans="1:14" x14ac:dyDescent="0.25">
      <c r="A12" s="1">
        <v>1.38697</v>
      </c>
      <c r="B12" s="2">
        <v>1.5527599999999999</v>
      </c>
      <c r="C12" s="15">
        <v>1.55382</v>
      </c>
      <c r="D12" s="3">
        <v>1.54348</v>
      </c>
      <c r="E12" s="4">
        <v>1.5536399999999999</v>
      </c>
      <c r="F12" s="5">
        <v>1.5536399999999999</v>
      </c>
      <c r="G12" s="13">
        <v>1.55342</v>
      </c>
      <c r="I12" s="5">
        <f t="shared" si="0"/>
        <v>1.1201684246955592</v>
      </c>
      <c r="J12" s="3">
        <f t="shared" si="1"/>
        <v>1.1128431040325313</v>
      </c>
      <c r="K12" s="4">
        <f t="shared" si="2"/>
        <v>1.1201684246955592</v>
      </c>
      <c r="L12" s="13">
        <f t="shared" si="3"/>
        <v>1.1200098055473442</v>
      </c>
      <c r="M12" s="2">
        <f t="shared" si="4"/>
        <v>1.1195339481026987</v>
      </c>
      <c r="N12" s="15">
        <f t="shared" si="5"/>
        <v>1.1202982039986444</v>
      </c>
    </row>
    <row r="13" spans="1:14" x14ac:dyDescent="0.25">
      <c r="A13" s="1">
        <v>0.82269800000000004</v>
      </c>
      <c r="B13" s="2">
        <v>0.97793799999999997</v>
      </c>
      <c r="C13" s="15">
        <v>1.0242899999999999</v>
      </c>
      <c r="D13" s="3">
        <v>0.86062700000000003</v>
      </c>
      <c r="E13" s="4">
        <v>0.94298899999999997</v>
      </c>
      <c r="F13" s="5">
        <v>1.0067200000000001</v>
      </c>
      <c r="G13" s="13">
        <v>1.04003</v>
      </c>
      <c r="I13" s="5">
        <f t="shared" si="0"/>
        <v>1.2236811077698013</v>
      </c>
      <c r="J13" s="3">
        <f t="shared" si="1"/>
        <v>1.046103187317825</v>
      </c>
      <c r="K13" s="4">
        <f t="shared" si="2"/>
        <v>1.1462152576036406</v>
      </c>
      <c r="L13" s="13">
        <f t="shared" si="3"/>
        <v>1.2641698411810895</v>
      </c>
      <c r="M13" s="2">
        <f t="shared" si="4"/>
        <v>1.1886962165946677</v>
      </c>
      <c r="N13" s="15">
        <f t="shared" si="5"/>
        <v>1.2450376687435729</v>
      </c>
    </row>
    <row r="14" spans="1:14" x14ac:dyDescent="0.25">
      <c r="A14" s="1">
        <v>0.66945100000000002</v>
      </c>
      <c r="B14" s="2">
        <v>0.78123500000000001</v>
      </c>
      <c r="C14" s="15">
        <v>0.81294699999999998</v>
      </c>
      <c r="D14" s="3">
        <v>0.68820899999999996</v>
      </c>
      <c r="E14" s="4">
        <v>0.76599600000000001</v>
      </c>
      <c r="F14" s="5">
        <v>0.80356899999999998</v>
      </c>
      <c r="G14" s="13">
        <v>0.82367699999999999</v>
      </c>
      <c r="I14" s="5">
        <f t="shared" si="0"/>
        <v>1.2003402788254853</v>
      </c>
      <c r="J14" s="3">
        <f t="shared" si="1"/>
        <v>1.0280199745761824</v>
      </c>
      <c r="K14" s="4">
        <f t="shared" si="2"/>
        <v>1.1442151852786835</v>
      </c>
      <c r="L14" s="13">
        <f t="shared" si="3"/>
        <v>1.2303768311646408</v>
      </c>
      <c r="M14" s="2">
        <f t="shared" si="4"/>
        <v>1.1669786138193834</v>
      </c>
      <c r="N14" s="15">
        <f t="shared" si="5"/>
        <v>1.2143487723522706</v>
      </c>
    </row>
    <row r="15" spans="1:14" x14ac:dyDescent="0.25">
      <c r="A15" s="1">
        <v>0.69185200000000002</v>
      </c>
      <c r="B15" s="2">
        <v>0.83081300000000002</v>
      </c>
      <c r="C15" s="15">
        <v>0.853074</v>
      </c>
      <c r="D15" s="3">
        <v>0.72658</v>
      </c>
      <c r="E15" s="4">
        <v>0.80839399999999995</v>
      </c>
      <c r="F15" s="5">
        <v>0.84621500000000005</v>
      </c>
      <c r="G15" s="13">
        <v>0.86047399999999996</v>
      </c>
      <c r="I15" s="5">
        <f t="shared" si="0"/>
        <v>1.2231156374484717</v>
      </c>
      <c r="J15" s="3">
        <f t="shared" si="1"/>
        <v>1.0501957065962084</v>
      </c>
      <c r="K15" s="4">
        <f t="shared" si="2"/>
        <v>1.1684493215311944</v>
      </c>
      <c r="L15" s="13">
        <f t="shared" si="3"/>
        <v>1.2437255366754738</v>
      </c>
      <c r="M15" s="2">
        <f t="shared" si="4"/>
        <v>1.2008536507808028</v>
      </c>
      <c r="N15" s="15">
        <f t="shared" si="5"/>
        <v>1.2330296074883067</v>
      </c>
    </row>
    <row r="16" spans="1:14" x14ac:dyDescent="0.25">
      <c r="A16" s="1">
        <v>0.76883199999999996</v>
      </c>
      <c r="B16" s="2">
        <v>0.96792800000000001</v>
      </c>
      <c r="C16" s="15">
        <v>0.99591499999999999</v>
      </c>
      <c r="D16" s="3">
        <v>0.81610499999999997</v>
      </c>
      <c r="E16" s="4">
        <v>0.93879400000000002</v>
      </c>
      <c r="F16" s="5">
        <v>1.00278</v>
      </c>
      <c r="G16" s="13">
        <v>1.01624</v>
      </c>
      <c r="I16" s="5">
        <f t="shared" si="0"/>
        <v>1.3042901440106551</v>
      </c>
      <c r="J16" s="3">
        <f t="shared" si="1"/>
        <v>1.0614867747440273</v>
      </c>
      <c r="K16" s="4">
        <f t="shared" si="2"/>
        <v>1.2210652001997837</v>
      </c>
      <c r="L16" s="13">
        <f t="shared" si="3"/>
        <v>1.3217972196786816</v>
      </c>
      <c r="M16" s="2">
        <f t="shared" si="4"/>
        <v>1.2589590443686007</v>
      </c>
      <c r="N16" s="15">
        <f t="shared" si="5"/>
        <v>1.2953610151502539</v>
      </c>
    </row>
    <row r="17" spans="1:14" x14ac:dyDescent="0.25">
      <c r="A17" s="1">
        <v>0.906721</v>
      </c>
      <c r="B17" s="2">
        <v>1.1958899999999999</v>
      </c>
      <c r="C17" s="15">
        <v>1.25468</v>
      </c>
      <c r="D17" s="3">
        <v>0.98037700000000005</v>
      </c>
      <c r="E17" s="4">
        <v>1.1560900000000001</v>
      </c>
      <c r="F17" s="5">
        <v>1.24142</v>
      </c>
      <c r="G17" s="13">
        <v>1.2935300000000001</v>
      </c>
      <c r="I17" s="5">
        <f t="shared" si="0"/>
        <v>1.3691311880942429</v>
      </c>
      <c r="J17" s="3">
        <f t="shared" si="1"/>
        <v>1.0812333672651235</v>
      </c>
      <c r="K17" s="4">
        <f t="shared" si="2"/>
        <v>1.2750228570861379</v>
      </c>
      <c r="L17" s="13">
        <f t="shared" si="3"/>
        <v>1.42660200877668</v>
      </c>
      <c r="M17" s="2">
        <f t="shared" si="4"/>
        <v>1.3189172854714954</v>
      </c>
      <c r="N17" s="15">
        <f t="shared" si="5"/>
        <v>1.3837553117221284</v>
      </c>
    </row>
    <row r="18" spans="1:14" x14ac:dyDescent="0.25">
      <c r="A18" s="1">
        <v>0.92535699999999999</v>
      </c>
      <c r="B18" s="2">
        <v>1.29592</v>
      </c>
      <c r="C18" s="15">
        <v>1.3597900000000001</v>
      </c>
      <c r="D18" s="3">
        <v>1.00593</v>
      </c>
      <c r="E18" s="4">
        <v>1.23268</v>
      </c>
      <c r="F18" s="5">
        <v>1.3616600000000001</v>
      </c>
      <c r="G18" s="13">
        <v>1.39333</v>
      </c>
      <c r="I18" s="5">
        <f t="shared" si="0"/>
        <v>1.4714969465838592</v>
      </c>
      <c r="J18" s="3">
        <f t="shared" si="1"/>
        <v>1.0870723407290375</v>
      </c>
      <c r="K18" s="4">
        <f t="shared" si="2"/>
        <v>1.3321129034523973</v>
      </c>
      <c r="L18" s="13">
        <f t="shared" si="3"/>
        <v>1.5057215755648901</v>
      </c>
      <c r="M18" s="2">
        <f t="shared" si="4"/>
        <v>1.4004540950141404</v>
      </c>
      <c r="N18" s="15">
        <f t="shared" si="5"/>
        <v>1.4694761048978935</v>
      </c>
    </row>
    <row r="19" spans="1:14" x14ac:dyDescent="0.25">
      <c r="A19" s="1">
        <v>0.88111499999999998</v>
      </c>
      <c r="B19" s="2">
        <v>1.2519</v>
      </c>
      <c r="C19" s="15">
        <v>1.3125199999999999</v>
      </c>
      <c r="D19" s="3">
        <v>0.97514100000000004</v>
      </c>
      <c r="E19" s="4">
        <v>1.18635</v>
      </c>
      <c r="F19" s="5">
        <v>1.3263</v>
      </c>
      <c r="G19" s="13">
        <v>1.3545799999999999</v>
      </c>
      <c r="I19" s="5">
        <f t="shared" si="0"/>
        <v>1.505251868371325</v>
      </c>
      <c r="J19" s="3">
        <f t="shared" si="1"/>
        <v>1.1067125176622803</v>
      </c>
      <c r="K19" s="4">
        <f t="shared" si="2"/>
        <v>1.3464190258933284</v>
      </c>
      <c r="L19" s="13">
        <f t="shared" si="3"/>
        <v>1.5373475653007835</v>
      </c>
      <c r="M19" s="2">
        <f t="shared" si="4"/>
        <v>1.4208134012018863</v>
      </c>
      <c r="N19" s="15">
        <f t="shared" si="5"/>
        <v>1.4896125931348347</v>
      </c>
    </row>
    <row r="20" spans="1:14" x14ac:dyDescent="0.25">
      <c r="A20" s="1">
        <v>1.1853199999999999</v>
      </c>
      <c r="B20" s="2">
        <v>1.49387</v>
      </c>
      <c r="C20" s="15">
        <v>1.50621</v>
      </c>
      <c r="D20" s="3">
        <v>1.4184399999999999</v>
      </c>
      <c r="E20" s="4">
        <v>1.50223</v>
      </c>
      <c r="F20" s="5">
        <v>1.49499</v>
      </c>
      <c r="G20" s="13">
        <v>1.5039199999999999</v>
      </c>
      <c r="I20" s="5">
        <f t="shared" si="0"/>
        <v>1.2612543448182771</v>
      </c>
      <c r="J20" s="3">
        <f t="shared" si="1"/>
        <v>1.1966726284885094</v>
      </c>
      <c r="K20" s="4">
        <f t="shared" si="2"/>
        <v>1.267362400026997</v>
      </c>
      <c r="L20" s="13">
        <f t="shared" si="3"/>
        <v>1.2687881753450545</v>
      </c>
      <c r="M20" s="2">
        <f t="shared" si="4"/>
        <v>1.2603094522998011</v>
      </c>
      <c r="N20" s="15">
        <f t="shared" si="5"/>
        <v>1.2707201430837243</v>
      </c>
    </row>
    <row r="21" spans="1:14" x14ac:dyDescent="0.25">
      <c r="A21" s="1">
        <v>1.2197499999999999</v>
      </c>
      <c r="B21" s="2">
        <v>1.57599</v>
      </c>
      <c r="C21" s="15">
        <v>1.58518</v>
      </c>
      <c r="D21" s="3">
        <v>1.4857800000000001</v>
      </c>
      <c r="E21" s="4">
        <v>1.5852599999999999</v>
      </c>
      <c r="F21" s="5">
        <v>1.58545</v>
      </c>
      <c r="G21" s="13">
        <v>1.5850900000000001</v>
      </c>
      <c r="I21" s="5">
        <f t="shared" si="0"/>
        <v>1.2998155359704859</v>
      </c>
      <c r="J21" s="3">
        <f t="shared" si="1"/>
        <v>1.2181020700963314</v>
      </c>
      <c r="K21" s="4">
        <f t="shared" si="2"/>
        <v>1.2996597663455627</v>
      </c>
      <c r="L21" s="13">
        <f t="shared" si="3"/>
        <v>1.2995203935232631</v>
      </c>
      <c r="M21" s="2">
        <f t="shared" si="4"/>
        <v>1.2920598483295758</v>
      </c>
      <c r="N21" s="15">
        <f t="shared" si="5"/>
        <v>1.2995941791350689</v>
      </c>
    </row>
    <row r="22" spans="1:14" x14ac:dyDescent="0.25">
      <c r="A22" s="1">
        <v>1.0115700000000001</v>
      </c>
      <c r="B22" s="2">
        <v>1.36941</v>
      </c>
      <c r="C22" s="15">
        <v>1.3907700000000001</v>
      </c>
      <c r="D22" s="3">
        <v>1.15195</v>
      </c>
      <c r="E22" s="4">
        <v>1.30064</v>
      </c>
      <c r="F22" s="5">
        <v>1.43346</v>
      </c>
      <c r="G22" s="13">
        <v>1.4251400000000001</v>
      </c>
      <c r="I22" s="5">
        <f t="shared" si="0"/>
        <v>1.4170645630060201</v>
      </c>
      <c r="J22" s="3">
        <f t="shared" si="1"/>
        <v>1.1387743804185573</v>
      </c>
      <c r="K22" s="4">
        <f t="shared" si="2"/>
        <v>1.2857637138309754</v>
      </c>
      <c r="L22" s="13">
        <f t="shared" si="3"/>
        <v>1.4088397243888213</v>
      </c>
      <c r="M22" s="2">
        <f t="shared" si="4"/>
        <v>1.3537471455262611</v>
      </c>
      <c r="N22" s="15">
        <f t="shared" si="5"/>
        <v>1.3748628369761855</v>
      </c>
    </row>
    <row r="23" spans="1:14" x14ac:dyDescent="0.25">
      <c r="A23" s="1">
        <v>0.47246700000000003</v>
      </c>
      <c r="B23" s="2">
        <v>0.51735200000000003</v>
      </c>
      <c r="C23" s="15">
        <v>0.51468800000000003</v>
      </c>
      <c r="D23" s="3">
        <v>0.50929400000000002</v>
      </c>
      <c r="E23" s="4">
        <v>0.52721700000000005</v>
      </c>
      <c r="F23" s="5">
        <v>0.51980000000000004</v>
      </c>
      <c r="G23" s="13">
        <v>0.52753799999999995</v>
      </c>
      <c r="I23" s="5">
        <f t="shared" si="0"/>
        <v>1.1001826582597303</v>
      </c>
      <c r="J23" s="3">
        <f t="shared" si="1"/>
        <v>1.0779461846012526</v>
      </c>
      <c r="K23" s="4">
        <f t="shared" si="2"/>
        <v>1.1158811091568301</v>
      </c>
      <c r="L23" s="13">
        <f t="shared" si="3"/>
        <v>1.1165605216872287</v>
      </c>
      <c r="M23" s="2">
        <f t="shared" si="4"/>
        <v>1.0950013440092112</v>
      </c>
      <c r="N23" s="15">
        <f t="shared" si="5"/>
        <v>1.0893628549718817</v>
      </c>
    </row>
    <row r="24" spans="1:14" x14ac:dyDescent="0.25">
      <c r="A24" s="1">
        <v>0.51056699999999999</v>
      </c>
      <c r="B24" s="2">
        <v>0.56611299999999998</v>
      </c>
      <c r="C24" s="15">
        <v>0.56443399999999999</v>
      </c>
      <c r="D24" s="3">
        <v>0.563253</v>
      </c>
      <c r="E24" s="4">
        <v>0.58115000000000006</v>
      </c>
      <c r="F24" s="5">
        <v>0.57054499999999997</v>
      </c>
      <c r="G24" s="13">
        <v>0.58031900000000003</v>
      </c>
      <c r="I24" s="5">
        <f t="shared" si="0"/>
        <v>1.1174733188788151</v>
      </c>
      <c r="J24" s="3">
        <f t="shared" si="1"/>
        <v>1.103191158065445</v>
      </c>
      <c r="K24" s="4">
        <f t="shared" si="2"/>
        <v>1.1382443440332024</v>
      </c>
      <c r="L24" s="13">
        <f t="shared" si="3"/>
        <v>1.1366167417792377</v>
      </c>
      <c r="M24" s="2">
        <f t="shared" si="4"/>
        <v>1.1087927735243366</v>
      </c>
      <c r="N24" s="15">
        <f t="shared" si="5"/>
        <v>1.1055042727007425</v>
      </c>
    </row>
    <row r="25" spans="1:14" x14ac:dyDescent="0.25">
      <c r="A25" s="1">
        <v>0.45888699999999999</v>
      </c>
      <c r="B25" s="2">
        <v>0.50127699999999997</v>
      </c>
      <c r="C25" s="15">
        <v>0.49701099999999998</v>
      </c>
      <c r="D25" s="3">
        <v>0.49854599999999999</v>
      </c>
      <c r="E25" s="4">
        <v>0.51187400000000005</v>
      </c>
      <c r="F25" s="5">
        <v>0.50387700000000002</v>
      </c>
      <c r="G25" s="13">
        <v>0.50918099999999999</v>
      </c>
      <c r="I25" s="5">
        <f t="shared" si="0"/>
        <v>1.0980415657885276</v>
      </c>
      <c r="J25" s="3">
        <f t="shared" si="1"/>
        <v>1.0864243266860905</v>
      </c>
      <c r="K25" s="4">
        <f t="shared" si="2"/>
        <v>1.1154685140350458</v>
      </c>
      <c r="L25" s="13">
        <f t="shared" si="3"/>
        <v>1.109599966876377</v>
      </c>
      <c r="M25" s="2">
        <f t="shared" si="4"/>
        <v>1.0923756829023268</v>
      </c>
      <c r="N25" s="15">
        <f t="shared" si="5"/>
        <v>1.0830792765975066</v>
      </c>
    </row>
    <row r="26" spans="1:14" x14ac:dyDescent="0.25">
      <c r="A26" s="1">
        <v>0.50975000000000004</v>
      </c>
      <c r="B26" s="2">
        <v>0.56655199999999994</v>
      </c>
      <c r="C26" s="15">
        <v>0.56611</v>
      </c>
      <c r="D26" s="3">
        <v>0.56325899999999995</v>
      </c>
      <c r="E26" s="4">
        <v>0.57993700000000004</v>
      </c>
      <c r="F26" s="5">
        <v>0.57134200000000002</v>
      </c>
      <c r="G26" s="13">
        <v>0.57948200000000005</v>
      </c>
      <c r="I26" s="5">
        <f t="shared" si="0"/>
        <v>1.1208278567925454</v>
      </c>
      <c r="J26" s="3">
        <f t="shared" si="1"/>
        <v>1.1049710642471797</v>
      </c>
      <c r="K26" s="4">
        <f t="shared" si="2"/>
        <v>1.137689063266307</v>
      </c>
      <c r="L26" s="13">
        <f t="shared" si="3"/>
        <v>1.1367964688572829</v>
      </c>
      <c r="M26" s="2">
        <f t="shared" si="4"/>
        <v>1.1114310936733691</v>
      </c>
      <c r="N26" s="15">
        <f t="shared" si="5"/>
        <v>1.110564001961746</v>
      </c>
    </row>
    <row r="27" spans="1:14" x14ac:dyDescent="0.25">
      <c r="A27" s="1">
        <v>0.52634300000000001</v>
      </c>
      <c r="B27" s="2">
        <v>0.589175</v>
      </c>
      <c r="C27" s="15">
        <v>0.58638699999999999</v>
      </c>
      <c r="D27" s="3">
        <v>0.58592100000000003</v>
      </c>
      <c r="E27" s="4">
        <v>0.60302299999999998</v>
      </c>
      <c r="F27" s="5">
        <v>0.59467999999999999</v>
      </c>
      <c r="G27" s="13">
        <v>0.60076399999999996</v>
      </c>
      <c r="I27" s="5">
        <f t="shared" si="0"/>
        <v>1.1298335876035208</v>
      </c>
      <c r="J27" s="3">
        <f t="shared" si="1"/>
        <v>1.1131923479556107</v>
      </c>
      <c r="K27" s="4">
        <f t="shared" si="2"/>
        <v>1.1456844681129985</v>
      </c>
      <c r="L27" s="13">
        <f t="shared" si="3"/>
        <v>1.1413925900030968</v>
      </c>
      <c r="M27" s="2">
        <f t="shared" si="4"/>
        <v>1.1193746283317152</v>
      </c>
      <c r="N27" s="15">
        <f t="shared" si="5"/>
        <v>1.1140777021827972</v>
      </c>
    </row>
    <row r="28" spans="1:14" x14ac:dyDescent="0.25">
      <c r="A28" s="1">
        <v>0.52571500000000004</v>
      </c>
      <c r="B28" s="2">
        <v>0.59197999999999995</v>
      </c>
      <c r="C28" s="15">
        <v>0.583148</v>
      </c>
      <c r="D28" s="3">
        <v>0.58776899999999999</v>
      </c>
      <c r="E28" s="4">
        <v>0.60237200000000002</v>
      </c>
      <c r="F28" s="5">
        <v>0.59231</v>
      </c>
      <c r="G28" s="13">
        <v>0.602607</v>
      </c>
      <c r="I28" s="5">
        <f t="shared" si="0"/>
        <v>1.1266750996262231</v>
      </c>
      <c r="J28" s="3">
        <f t="shared" si="1"/>
        <v>1.1180373396231797</v>
      </c>
      <c r="K28" s="4">
        <f t="shared" si="2"/>
        <v>1.1458147475343103</v>
      </c>
      <c r="L28" s="13">
        <f t="shared" si="3"/>
        <v>1.1462617577965246</v>
      </c>
      <c r="M28" s="2">
        <f t="shared" si="4"/>
        <v>1.1260473830877946</v>
      </c>
      <c r="N28" s="15">
        <f t="shared" si="5"/>
        <v>1.1092474059138506</v>
      </c>
    </row>
    <row r="29" spans="1:14" x14ac:dyDescent="0.25">
      <c r="A29" s="1">
        <v>0.982101</v>
      </c>
      <c r="B29" s="2">
        <v>1.38184</v>
      </c>
      <c r="C29" s="15">
        <v>1.41374</v>
      </c>
      <c r="D29" s="3">
        <v>1.1251</v>
      </c>
      <c r="E29" s="4">
        <v>1.30392</v>
      </c>
      <c r="F29" s="5">
        <v>1.4536500000000001</v>
      </c>
      <c r="G29" s="13">
        <v>1.45577</v>
      </c>
      <c r="I29" s="5">
        <f t="shared" si="0"/>
        <v>1.4801430810069434</v>
      </c>
      <c r="J29" s="3">
        <f t="shared" si="1"/>
        <v>1.1456051872465256</v>
      </c>
      <c r="K29" s="4">
        <f t="shared" si="2"/>
        <v>1.3276842198511152</v>
      </c>
      <c r="L29" s="13">
        <f t="shared" si="3"/>
        <v>1.4823017184586922</v>
      </c>
      <c r="M29" s="2">
        <f t="shared" si="4"/>
        <v>1.4070243284550163</v>
      </c>
      <c r="N29" s="15">
        <f t="shared" si="5"/>
        <v>1.4395057127525581</v>
      </c>
    </row>
    <row r="30" spans="1:14" x14ac:dyDescent="0.25">
      <c r="A30" s="1">
        <v>0.96814</v>
      </c>
      <c r="B30" s="2">
        <v>1.3899699999999999</v>
      </c>
      <c r="C30" s="15">
        <v>1.4278900000000001</v>
      </c>
      <c r="D30" s="3">
        <v>1.1314</v>
      </c>
      <c r="E30" s="4">
        <v>1.3121700000000001</v>
      </c>
      <c r="F30" s="5">
        <v>1.47082</v>
      </c>
      <c r="G30" s="13">
        <v>1.4654</v>
      </c>
      <c r="I30" s="5">
        <f t="shared" si="0"/>
        <v>1.5192224265085628</v>
      </c>
      <c r="J30" s="3">
        <f t="shared" si="1"/>
        <v>1.1686326357758174</v>
      </c>
      <c r="K30" s="4">
        <f t="shared" si="2"/>
        <v>1.3553514987501809</v>
      </c>
      <c r="L30" s="13">
        <f t="shared" si="3"/>
        <v>1.5136240626355693</v>
      </c>
      <c r="M30" s="2">
        <f t="shared" si="4"/>
        <v>1.4357117772223025</v>
      </c>
      <c r="N30" s="15">
        <f t="shared" si="5"/>
        <v>1.4748796661639847</v>
      </c>
    </row>
    <row r="31" spans="1:14" x14ac:dyDescent="0.25">
      <c r="A31" s="1">
        <v>0.98389800000000005</v>
      </c>
      <c r="B31" s="2">
        <v>1.4225300000000001</v>
      </c>
      <c r="C31" s="15">
        <v>1.4554400000000001</v>
      </c>
      <c r="D31" s="3">
        <v>1.1460699999999999</v>
      </c>
      <c r="E31" s="4">
        <v>1.3525700000000001</v>
      </c>
      <c r="F31" s="5">
        <v>1.50753</v>
      </c>
      <c r="G31" s="13">
        <v>1.4999100000000001</v>
      </c>
      <c r="I31" s="5">
        <f t="shared" si="0"/>
        <v>1.5322015086929743</v>
      </c>
      <c r="J31" s="3">
        <f t="shared" si="1"/>
        <v>1.1648260287143584</v>
      </c>
      <c r="K31" s="4">
        <f t="shared" si="2"/>
        <v>1.3747055080912858</v>
      </c>
      <c r="L31" s="13">
        <f t="shared" si="3"/>
        <v>1.5244568034491379</v>
      </c>
      <c r="M31" s="2">
        <f t="shared" si="4"/>
        <v>1.4458104397000502</v>
      </c>
      <c r="N31" s="15">
        <f t="shared" si="5"/>
        <v>1.4792590288830754</v>
      </c>
    </row>
    <row r="32" spans="1:14" x14ac:dyDescent="0.25">
      <c r="A32" s="1">
        <v>0.92852100000000004</v>
      </c>
      <c r="B32" s="2">
        <v>1.3675299999999999</v>
      </c>
      <c r="C32" s="15">
        <v>1.4086799999999999</v>
      </c>
      <c r="D32" s="3">
        <v>1.0792299999999999</v>
      </c>
      <c r="E32" s="4">
        <v>1.28433</v>
      </c>
      <c r="F32" s="5">
        <v>1.4586600000000001</v>
      </c>
      <c r="G32" s="13">
        <v>1.4417800000000001</v>
      </c>
      <c r="I32" s="5">
        <f t="shared" si="0"/>
        <v>1.5709499300500473</v>
      </c>
      <c r="J32" s="3">
        <f t="shared" si="1"/>
        <v>1.1623108147257841</v>
      </c>
      <c r="K32" s="4">
        <f t="shared" si="2"/>
        <v>1.3831997337701569</v>
      </c>
      <c r="L32" s="13">
        <f t="shared" si="3"/>
        <v>1.5527704812276728</v>
      </c>
      <c r="M32" s="2">
        <f t="shared" si="4"/>
        <v>1.4728046000036616</v>
      </c>
      <c r="N32" s="15">
        <f t="shared" si="5"/>
        <v>1.5171223914160259</v>
      </c>
    </row>
    <row r="33" spans="1:14" x14ac:dyDescent="0.25">
      <c r="A33" s="1">
        <v>0.91481000000000001</v>
      </c>
      <c r="B33" s="2">
        <v>1.36788</v>
      </c>
      <c r="C33" s="15">
        <v>1.4215899999999999</v>
      </c>
      <c r="D33" s="3">
        <v>1.0648299999999999</v>
      </c>
      <c r="E33" s="4">
        <v>1.2903199999999999</v>
      </c>
      <c r="F33" s="5">
        <v>1.4692799999999999</v>
      </c>
      <c r="G33" s="13">
        <v>1.44872</v>
      </c>
      <c r="I33" s="5">
        <f t="shared" si="0"/>
        <v>1.6061039997376503</v>
      </c>
      <c r="J33" s="3">
        <f t="shared" si="1"/>
        <v>1.1639903367912461</v>
      </c>
      <c r="K33" s="4">
        <f t="shared" si="2"/>
        <v>1.4104786786327215</v>
      </c>
      <c r="L33" s="13">
        <f t="shared" si="3"/>
        <v>1.5836293875230922</v>
      </c>
      <c r="M33" s="2">
        <f t="shared" si="4"/>
        <v>1.4952613110919206</v>
      </c>
      <c r="N33" s="15">
        <f t="shared" si="5"/>
        <v>1.5539729561329674</v>
      </c>
    </row>
    <row r="34" spans="1:14" x14ac:dyDescent="0.25">
      <c r="A34" s="1">
        <v>0.88702000000000003</v>
      </c>
      <c r="B34" s="2">
        <v>1.28712</v>
      </c>
      <c r="C34" s="15">
        <v>1.30992</v>
      </c>
      <c r="D34" s="3">
        <v>1.0791299999999999</v>
      </c>
      <c r="E34" s="4">
        <v>1.2589699999999999</v>
      </c>
      <c r="F34" s="5">
        <v>1.3344800000000001</v>
      </c>
      <c r="G34" s="13">
        <v>1.33033</v>
      </c>
      <c r="I34" s="5">
        <f t="shared" si="0"/>
        <v>1.5044531126693874</v>
      </c>
      <c r="J34" s="3">
        <f t="shared" si="1"/>
        <v>1.2165791075736736</v>
      </c>
      <c r="K34" s="4">
        <f t="shared" si="2"/>
        <v>1.419325381614845</v>
      </c>
      <c r="L34" s="13">
        <f t="shared" si="3"/>
        <v>1.4997745259407904</v>
      </c>
      <c r="M34" s="2">
        <f t="shared" si="4"/>
        <v>1.4510608554485807</v>
      </c>
      <c r="N34" s="15">
        <f t="shared" si="5"/>
        <v>1.4767648981984622</v>
      </c>
    </row>
    <row r="35" spans="1:14" x14ac:dyDescent="0.25">
      <c r="A35" s="1">
        <v>0.88247500000000001</v>
      </c>
      <c r="B35" s="2">
        <v>1.2802800000000001</v>
      </c>
      <c r="C35" s="15">
        <v>1.30366</v>
      </c>
      <c r="D35" s="3">
        <v>1.0866400000000001</v>
      </c>
      <c r="E35" s="4">
        <v>1.2404999999999999</v>
      </c>
      <c r="F35" s="5">
        <v>1.3292900000000001</v>
      </c>
      <c r="G35" s="13">
        <v>1.32938</v>
      </c>
      <c r="I35" s="5">
        <f t="shared" ref="I35:I52" si="6">F35/A35</f>
        <v>1.5063202923595571</v>
      </c>
      <c r="J35" s="3">
        <f t="shared" ref="J35:J52" si="7">D35/A35</f>
        <v>1.231354995892235</v>
      </c>
      <c r="K35" s="4">
        <f t="shared" ref="K35:K52" si="8">E35/A35</f>
        <v>1.4057055440664041</v>
      </c>
      <c r="L35" s="13">
        <f t="shared" ref="L35:L52" si="9">G35/A35</f>
        <v>1.5064222782515084</v>
      </c>
      <c r="M35" s="2">
        <f t="shared" ref="M35:M52" si="10">B35/A35</f>
        <v>1.4507833083090174</v>
      </c>
      <c r="N35" s="15">
        <f t="shared" ref="N35:N52" si="11">C35/A35</f>
        <v>1.4772769766848919</v>
      </c>
    </row>
    <row r="36" spans="1:14" x14ac:dyDescent="0.25">
      <c r="A36" s="1">
        <v>0.91822300000000001</v>
      </c>
      <c r="B36" s="2">
        <v>1.36344</v>
      </c>
      <c r="C36" s="15">
        <v>1.3884799999999999</v>
      </c>
      <c r="D36" s="3">
        <v>1.12721</v>
      </c>
      <c r="E36" s="4">
        <v>1.3305899999999999</v>
      </c>
      <c r="F36" s="5">
        <v>1.41347</v>
      </c>
      <c r="G36" s="13">
        <v>1.4184000000000001</v>
      </c>
      <c r="I36" s="5">
        <f t="shared" si="6"/>
        <v>1.5393537299762694</v>
      </c>
      <c r="J36" s="3">
        <f t="shared" si="7"/>
        <v>1.227599395789476</v>
      </c>
      <c r="K36" s="4">
        <f t="shared" si="8"/>
        <v>1.4490924317948908</v>
      </c>
      <c r="L36" s="13">
        <f t="shared" si="9"/>
        <v>1.5447227960963732</v>
      </c>
      <c r="M36" s="2">
        <f t="shared" si="10"/>
        <v>1.4848680549278335</v>
      </c>
      <c r="N36" s="15">
        <f t="shared" si="11"/>
        <v>1.5121381189536747</v>
      </c>
    </row>
    <row r="37" spans="1:14" x14ac:dyDescent="0.25">
      <c r="A37" s="1">
        <v>0.87192000000000003</v>
      </c>
      <c r="B37" s="2">
        <v>1.2895799999999999</v>
      </c>
      <c r="C37" s="15">
        <v>1.31162</v>
      </c>
      <c r="D37" s="3">
        <v>1.0732699999999999</v>
      </c>
      <c r="E37" s="4">
        <v>1.2552000000000001</v>
      </c>
      <c r="F37" s="5">
        <v>1.3371299999999999</v>
      </c>
      <c r="G37" s="13">
        <v>1.33647</v>
      </c>
      <c r="I37" s="5">
        <f t="shared" si="6"/>
        <v>1.5335466556564821</v>
      </c>
      <c r="J37" s="3">
        <f t="shared" si="7"/>
        <v>1.2309271492797504</v>
      </c>
      <c r="K37" s="4">
        <f t="shared" si="8"/>
        <v>1.4395816129920176</v>
      </c>
      <c r="L37" s="13">
        <f t="shared" si="9"/>
        <v>1.5327897054775668</v>
      </c>
      <c r="M37" s="2">
        <f t="shared" si="10"/>
        <v>1.479011835948252</v>
      </c>
      <c r="N37" s="15">
        <f t="shared" si="11"/>
        <v>1.5042893843471878</v>
      </c>
    </row>
    <row r="38" spans="1:14" x14ac:dyDescent="0.25">
      <c r="A38" s="1">
        <v>0.902667</v>
      </c>
      <c r="B38" s="2">
        <v>1.4140699999999999</v>
      </c>
      <c r="C38" s="15">
        <v>1.47122</v>
      </c>
      <c r="D38" s="3">
        <v>1.1677299999999999</v>
      </c>
      <c r="E38" s="4">
        <v>1.4171899999999999</v>
      </c>
      <c r="F38" s="5">
        <v>1.4857899999999999</v>
      </c>
      <c r="G38" s="13">
        <v>1.4825699999999999</v>
      </c>
      <c r="I38" s="5">
        <f t="shared" si="6"/>
        <v>1.6460001307237331</v>
      </c>
      <c r="J38" s="3">
        <f t="shared" si="7"/>
        <v>1.2936442785656281</v>
      </c>
      <c r="K38" s="4">
        <f t="shared" si="8"/>
        <v>1.5700031129973733</v>
      </c>
      <c r="L38" s="13">
        <f t="shared" si="9"/>
        <v>1.6424329237692306</v>
      </c>
      <c r="M38" s="2">
        <f t="shared" si="10"/>
        <v>1.5665466888675446</v>
      </c>
      <c r="N38" s="15">
        <f t="shared" si="11"/>
        <v>1.6298590731687321</v>
      </c>
    </row>
    <row r="39" spans="1:14" x14ac:dyDescent="0.25">
      <c r="A39" s="1">
        <v>0.99315500000000001</v>
      </c>
      <c r="B39" s="2">
        <v>1.46658</v>
      </c>
      <c r="C39" s="15">
        <v>1.4807399999999999</v>
      </c>
      <c r="D39" s="3">
        <v>1.37924</v>
      </c>
      <c r="E39" s="4">
        <v>1.47238</v>
      </c>
      <c r="F39" s="5">
        <v>1.4818499999999999</v>
      </c>
      <c r="G39" s="13">
        <v>1.48251</v>
      </c>
      <c r="I39" s="5">
        <f t="shared" si="6"/>
        <v>1.4920631724151818</v>
      </c>
      <c r="J39" s="3">
        <f t="shared" si="7"/>
        <v>1.388745966138216</v>
      </c>
      <c r="K39" s="4">
        <f t="shared" si="8"/>
        <v>1.4825279034994538</v>
      </c>
      <c r="L39" s="13">
        <f t="shared" si="9"/>
        <v>1.4927277212519696</v>
      </c>
      <c r="M39" s="2">
        <f t="shared" si="10"/>
        <v>1.4766879288731365</v>
      </c>
      <c r="N39" s="15">
        <f t="shared" si="11"/>
        <v>1.490945522098766</v>
      </c>
    </row>
    <row r="40" spans="1:14" x14ac:dyDescent="0.25">
      <c r="A40" s="1">
        <v>1.01006</v>
      </c>
      <c r="B40" s="2">
        <v>1.59622</v>
      </c>
      <c r="C40" s="15">
        <v>1.6378299999999999</v>
      </c>
      <c r="D40" s="3">
        <v>1.4635800000000001</v>
      </c>
      <c r="E40" s="4">
        <v>1.6229199999999999</v>
      </c>
      <c r="F40" s="5">
        <v>1.6368400000000001</v>
      </c>
      <c r="G40" s="13">
        <v>1.63446</v>
      </c>
      <c r="I40" s="5">
        <f t="shared" si="6"/>
        <v>1.6205373938181891</v>
      </c>
      <c r="J40" s="3">
        <f t="shared" si="7"/>
        <v>1.4490030295229988</v>
      </c>
      <c r="K40" s="4">
        <f t="shared" si="8"/>
        <v>1.6067560342949923</v>
      </c>
      <c r="L40" s="13">
        <f t="shared" si="9"/>
        <v>1.618181098152585</v>
      </c>
      <c r="M40" s="2">
        <f t="shared" si="10"/>
        <v>1.5803219610716195</v>
      </c>
      <c r="N40" s="15">
        <f t="shared" si="11"/>
        <v>1.6215175336118646</v>
      </c>
    </row>
    <row r="41" spans="1:14" x14ac:dyDescent="0.25">
      <c r="A41" s="1">
        <v>0.90789799999999998</v>
      </c>
      <c r="B41" s="2">
        <v>1.21462</v>
      </c>
      <c r="C41" s="15">
        <v>1.2429600000000001</v>
      </c>
      <c r="D41" s="3">
        <v>1.16553</v>
      </c>
      <c r="E41" s="4">
        <v>1.2444200000000001</v>
      </c>
      <c r="F41" s="5">
        <v>1.2326600000000001</v>
      </c>
      <c r="G41" s="13">
        <v>1.2467299999999999</v>
      </c>
      <c r="I41" s="5">
        <f t="shared" si="6"/>
        <v>1.3577075838915826</v>
      </c>
      <c r="J41" s="3">
        <f t="shared" si="7"/>
        <v>1.2837675597919589</v>
      </c>
      <c r="K41" s="4">
        <f t="shared" si="8"/>
        <v>1.3706605808141445</v>
      </c>
      <c r="L41" s="13">
        <f t="shared" si="9"/>
        <v>1.3732049194953617</v>
      </c>
      <c r="M41" s="2">
        <f t="shared" si="10"/>
        <v>1.3378375103811222</v>
      </c>
      <c r="N41" s="15">
        <f t="shared" si="11"/>
        <v>1.3690524706519895</v>
      </c>
    </row>
    <row r="42" spans="1:14" x14ac:dyDescent="0.25">
      <c r="A42" s="1">
        <v>0.92524600000000001</v>
      </c>
      <c r="B42" s="2">
        <v>1.66801</v>
      </c>
      <c r="C42" s="15">
        <v>1.7679499999999999</v>
      </c>
      <c r="D42" s="3">
        <v>1.52169</v>
      </c>
      <c r="E42" s="4">
        <v>1.7919</v>
      </c>
      <c r="F42" s="5">
        <v>1.8030999999999999</v>
      </c>
      <c r="G42" s="13">
        <v>1.7980499999999999</v>
      </c>
      <c r="I42" s="5">
        <f t="shared" si="6"/>
        <v>1.9487790274154115</v>
      </c>
      <c r="J42" s="3">
        <f t="shared" si="7"/>
        <v>1.6446328868214506</v>
      </c>
      <c r="K42" s="4">
        <f t="shared" si="8"/>
        <v>1.9366741385534225</v>
      </c>
      <c r="L42" s="13">
        <f t="shared" si="9"/>
        <v>1.9433210194910326</v>
      </c>
      <c r="M42" s="2">
        <f t="shared" si="10"/>
        <v>1.8027746134541516</v>
      </c>
      <c r="N42" s="15">
        <f t="shared" si="11"/>
        <v>1.9107891306744367</v>
      </c>
    </row>
    <row r="43" spans="1:14" x14ac:dyDescent="0.25">
      <c r="A43" s="1">
        <v>0.93812399999999996</v>
      </c>
      <c r="B43" s="2">
        <v>1.5509500000000001</v>
      </c>
      <c r="C43" s="15">
        <v>1.5581700000000001</v>
      </c>
      <c r="D43" s="3">
        <v>1.48342</v>
      </c>
      <c r="E43" s="4">
        <v>1.55701</v>
      </c>
      <c r="F43" s="5">
        <v>1.55558</v>
      </c>
      <c r="G43" s="13">
        <v>1.5610900000000001</v>
      </c>
      <c r="I43" s="5">
        <f t="shared" si="6"/>
        <v>1.6581816476286717</v>
      </c>
      <c r="J43" s="3">
        <f t="shared" si="7"/>
        <v>1.5812621785606167</v>
      </c>
      <c r="K43" s="4">
        <f t="shared" si="8"/>
        <v>1.6597059663754472</v>
      </c>
      <c r="L43" s="13">
        <f t="shared" si="9"/>
        <v>1.6640550716110025</v>
      </c>
      <c r="M43" s="2">
        <f t="shared" si="10"/>
        <v>1.653246265952049</v>
      </c>
      <c r="N43" s="15">
        <f t="shared" si="11"/>
        <v>1.6609424766875169</v>
      </c>
    </row>
    <row r="44" spans="1:14" x14ac:dyDescent="0.25">
      <c r="A44" s="1">
        <v>0.94010899999999997</v>
      </c>
      <c r="B44" s="2">
        <v>1.55226</v>
      </c>
      <c r="C44" s="15">
        <v>1.55687</v>
      </c>
      <c r="D44" s="3">
        <v>1.5018899999999999</v>
      </c>
      <c r="E44" s="4">
        <v>1.55915</v>
      </c>
      <c r="F44" s="5">
        <v>1.5544500000000001</v>
      </c>
      <c r="G44" s="13">
        <v>1.56054</v>
      </c>
      <c r="I44" s="5">
        <f t="shared" si="6"/>
        <v>1.6534784796231077</v>
      </c>
      <c r="J44" s="3">
        <f t="shared" si="7"/>
        <v>1.5975700690026369</v>
      </c>
      <c r="K44" s="4">
        <f t="shared" si="8"/>
        <v>1.6584778999030965</v>
      </c>
      <c r="L44" s="13">
        <f t="shared" si="9"/>
        <v>1.6599564518582421</v>
      </c>
      <c r="M44" s="2">
        <f t="shared" si="10"/>
        <v>1.6511489625139213</v>
      </c>
      <c r="N44" s="15">
        <f t="shared" si="11"/>
        <v>1.6560526492140806</v>
      </c>
    </row>
    <row r="45" spans="1:14" x14ac:dyDescent="0.25">
      <c r="A45" s="1">
        <v>0.93705099999999997</v>
      </c>
      <c r="B45" s="2">
        <v>1.60337</v>
      </c>
      <c r="C45" s="15">
        <v>1.6965300000000001</v>
      </c>
      <c r="D45" s="3">
        <v>1.5231300000000001</v>
      </c>
      <c r="E45" s="4">
        <v>1.7328300000000001</v>
      </c>
      <c r="F45" s="5">
        <v>1.7340199999999999</v>
      </c>
      <c r="G45" s="13">
        <v>1.73262</v>
      </c>
      <c r="I45" s="5">
        <f t="shared" si="6"/>
        <v>1.8505076031080485</v>
      </c>
      <c r="J45" s="3">
        <f t="shared" si="7"/>
        <v>1.6254504824177127</v>
      </c>
      <c r="K45" s="4">
        <f t="shared" si="8"/>
        <v>1.8492376615573753</v>
      </c>
      <c r="L45" s="13">
        <f t="shared" si="9"/>
        <v>1.8490135542249035</v>
      </c>
      <c r="M45" s="2">
        <f t="shared" si="10"/>
        <v>1.7110808269774005</v>
      </c>
      <c r="N45" s="15">
        <f t="shared" si="11"/>
        <v>1.8104991083729702</v>
      </c>
    </row>
    <row r="46" spans="1:14" x14ac:dyDescent="0.25">
      <c r="A46" s="1">
        <v>1.2341599999999999</v>
      </c>
      <c r="B46" s="2">
        <v>1.27105</v>
      </c>
      <c r="C46" s="15">
        <v>1.2755000000000001</v>
      </c>
      <c r="D46" s="3">
        <v>1.25322</v>
      </c>
      <c r="E46" s="4">
        <v>1.2717000000000001</v>
      </c>
      <c r="F46" s="5">
        <v>1.2626999999999999</v>
      </c>
      <c r="G46" s="13">
        <v>1.28352</v>
      </c>
      <c r="I46" s="5">
        <f t="shared" si="6"/>
        <v>1.0231250405133856</v>
      </c>
      <c r="J46" s="3">
        <f t="shared" si="7"/>
        <v>1.0154437025993388</v>
      </c>
      <c r="K46" s="4">
        <f t="shared" si="8"/>
        <v>1.0304174499254555</v>
      </c>
      <c r="L46" s="13">
        <f t="shared" si="9"/>
        <v>1.0399948142866404</v>
      </c>
      <c r="M46" s="2">
        <f t="shared" si="10"/>
        <v>1.0298907759123614</v>
      </c>
      <c r="N46" s="15">
        <f t="shared" si="11"/>
        <v>1.0334964672327738</v>
      </c>
    </row>
    <row r="47" spans="1:14" x14ac:dyDescent="0.25">
      <c r="A47" s="1">
        <v>0.24413299999999999</v>
      </c>
      <c r="B47" s="2">
        <v>0.25212299999999999</v>
      </c>
      <c r="C47" s="15">
        <v>0.25944</v>
      </c>
      <c r="D47" s="3">
        <v>0.249168</v>
      </c>
      <c r="E47" s="4">
        <v>0.25167800000000001</v>
      </c>
      <c r="F47" s="5">
        <v>0.25268200000000002</v>
      </c>
      <c r="G47" s="13">
        <v>0.25214500000000001</v>
      </c>
      <c r="I47" s="5">
        <f t="shared" si="6"/>
        <v>1.0350177976758572</v>
      </c>
      <c r="J47" s="3">
        <f t="shared" si="7"/>
        <v>1.020624004128897</v>
      </c>
      <c r="K47" s="4">
        <f t="shared" si="8"/>
        <v>1.0309052852338685</v>
      </c>
      <c r="L47" s="13">
        <f t="shared" si="9"/>
        <v>1.0328181769773035</v>
      </c>
      <c r="M47" s="2">
        <f t="shared" si="10"/>
        <v>1.0327280621628374</v>
      </c>
      <c r="N47" s="15">
        <f t="shared" si="11"/>
        <v>1.062699430228605</v>
      </c>
    </row>
    <row r="48" spans="1:14" x14ac:dyDescent="0.25">
      <c r="A48" s="1">
        <v>0.22519</v>
      </c>
      <c r="B48" s="2">
        <v>0.23480300000000001</v>
      </c>
      <c r="C48" s="15">
        <v>0.24571799999999999</v>
      </c>
      <c r="D48" s="3">
        <v>0.23155899999999999</v>
      </c>
      <c r="E48" s="4">
        <v>0.22998399999999999</v>
      </c>
      <c r="F48" s="5">
        <v>0.23641599999999999</v>
      </c>
      <c r="G48" s="13">
        <v>0.235953</v>
      </c>
      <c r="I48" s="5">
        <f t="shared" si="6"/>
        <v>1.049851236733425</v>
      </c>
      <c r="J48" s="3">
        <f t="shared" si="7"/>
        <v>1.028282783427328</v>
      </c>
      <c r="K48" s="4">
        <f t="shared" si="8"/>
        <v>1.0212886895510458</v>
      </c>
      <c r="L48" s="13">
        <f t="shared" si="9"/>
        <v>1.0477951951685243</v>
      </c>
      <c r="M48" s="2">
        <f t="shared" si="10"/>
        <v>1.0426883964652072</v>
      </c>
      <c r="N48" s="15">
        <f t="shared" si="11"/>
        <v>1.0911585772014742</v>
      </c>
    </row>
    <row r="49" spans="1:14" x14ac:dyDescent="0.25">
      <c r="A49" s="1">
        <v>1.0975900000000001</v>
      </c>
      <c r="B49" s="2">
        <v>1.14062</v>
      </c>
      <c r="C49" s="15">
        <v>1.1397299999999999</v>
      </c>
      <c r="D49" s="3">
        <v>1.12612</v>
      </c>
      <c r="E49" s="4">
        <v>1.12845</v>
      </c>
      <c r="F49" s="5">
        <v>1.1490499999999999</v>
      </c>
      <c r="G49" s="13">
        <v>1.1450899999999999</v>
      </c>
      <c r="I49" s="5">
        <f t="shared" si="6"/>
        <v>1.0468845379422187</v>
      </c>
      <c r="J49" s="3">
        <f t="shared" si="7"/>
        <v>1.0259933126212883</v>
      </c>
      <c r="K49" s="4">
        <f t="shared" si="8"/>
        <v>1.0281161453730445</v>
      </c>
      <c r="L49" s="13">
        <f t="shared" si="9"/>
        <v>1.0432766333512513</v>
      </c>
      <c r="M49" s="2">
        <f t="shared" si="10"/>
        <v>1.0392040743811441</v>
      </c>
      <c r="N49" s="15">
        <f t="shared" si="11"/>
        <v>1.0383932069351942</v>
      </c>
    </row>
    <row r="50" spans="1:14" x14ac:dyDescent="0.25">
      <c r="A50" s="1">
        <v>1.2521500000000001</v>
      </c>
      <c r="B50" s="2">
        <v>1.3201799999999999</v>
      </c>
      <c r="C50" s="15">
        <v>1.3173699999999999</v>
      </c>
      <c r="D50" s="3">
        <v>1.3034300000000001</v>
      </c>
      <c r="E50" s="4">
        <v>1.30959</v>
      </c>
      <c r="F50" s="5">
        <v>1.3363</v>
      </c>
      <c r="G50" s="13">
        <v>1.3299099999999999</v>
      </c>
      <c r="I50" s="5">
        <f t="shared" si="6"/>
        <v>1.0672044084175218</v>
      </c>
      <c r="J50" s="3">
        <f t="shared" si="7"/>
        <v>1.0409535598770114</v>
      </c>
      <c r="K50" s="4">
        <f t="shared" si="8"/>
        <v>1.0458730982709739</v>
      </c>
      <c r="L50" s="13">
        <f t="shared" si="9"/>
        <v>1.0621011859601484</v>
      </c>
      <c r="M50" s="2">
        <f t="shared" si="10"/>
        <v>1.0543305514515033</v>
      </c>
      <c r="N50" s="15">
        <f t="shared" si="11"/>
        <v>1.0520864113724393</v>
      </c>
    </row>
    <row r="51" spans="1:14" x14ac:dyDescent="0.25">
      <c r="A51" s="1">
        <v>1.3212900000000001</v>
      </c>
      <c r="B51" s="2">
        <v>1.37253</v>
      </c>
      <c r="C51" s="15">
        <v>1.3728499999999999</v>
      </c>
      <c r="D51" s="3">
        <v>1.34978</v>
      </c>
      <c r="E51" s="4">
        <v>1.36408</v>
      </c>
      <c r="F51" s="5">
        <v>1.3680699999999999</v>
      </c>
      <c r="G51" s="13">
        <v>1.3725000000000001</v>
      </c>
      <c r="I51" s="5">
        <f t="shared" si="6"/>
        <v>1.0354047937999984</v>
      </c>
      <c r="J51" s="3">
        <f t="shared" si="7"/>
        <v>1.0215622611235988</v>
      </c>
      <c r="K51" s="4">
        <f t="shared" si="8"/>
        <v>1.0323850176721234</v>
      </c>
      <c r="L51" s="13">
        <f t="shared" si="9"/>
        <v>1.0387575778216742</v>
      </c>
      <c r="M51" s="2">
        <f t="shared" si="10"/>
        <v>1.0387802829053425</v>
      </c>
      <c r="N51" s="15">
        <f t="shared" si="11"/>
        <v>1.0390224704644702</v>
      </c>
    </row>
    <row r="52" spans="1:14" x14ac:dyDescent="0.25">
      <c r="A52" s="1">
        <v>1.5669</v>
      </c>
      <c r="B52" s="2">
        <v>1.6697299999999999</v>
      </c>
      <c r="C52" s="15">
        <v>1.6681999999999999</v>
      </c>
      <c r="D52" s="3">
        <v>1.6486400000000001</v>
      </c>
      <c r="E52" s="4">
        <v>1.67608</v>
      </c>
      <c r="F52" s="5">
        <v>1.67384</v>
      </c>
      <c r="G52" s="13">
        <v>1.6767099999999999</v>
      </c>
      <c r="I52" s="5">
        <f t="shared" si="6"/>
        <v>1.0682494096623907</v>
      </c>
      <c r="J52" s="3">
        <f t="shared" si="7"/>
        <v>1.0521666985768079</v>
      </c>
      <c r="K52" s="4">
        <f t="shared" si="8"/>
        <v>1.0696789839811092</v>
      </c>
      <c r="L52" s="13">
        <f t="shared" si="9"/>
        <v>1.0700810517582489</v>
      </c>
      <c r="M52" s="2">
        <f t="shared" si="10"/>
        <v>1.0656263960686707</v>
      </c>
      <c r="N52" s="15">
        <f t="shared" si="11"/>
        <v>1.0646499457527603</v>
      </c>
    </row>
    <row r="53" spans="1:14" x14ac:dyDescent="0.25">
      <c r="I53" s="9">
        <f>GEOMEAN(I3:I52)</f>
        <v>1.2809135971133692</v>
      </c>
      <c r="J53" s="7">
        <f t="shared" ref="J53:L53" si="12">GEOMEAN(J3:J52)</f>
        <v>1.1483952017667816</v>
      </c>
      <c r="K53" s="8">
        <f t="shared" si="12"/>
        <v>1.245522541149497</v>
      </c>
      <c r="L53" s="14">
        <f t="shared" si="12"/>
        <v>1.2929466874122342</v>
      </c>
      <c r="M53" s="6">
        <f>GEOMEAN(M3:M52)</f>
        <v>1.256057583352183</v>
      </c>
      <c r="N53" s="16">
        <f>GEOMEAN(N3:N52)</f>
        <v>1.2777305661546077</v>
      </c>
    </row>
    <row r="54" spans="1:14" x14ac:dyDescent="0.25">
      <c r="A54" s="2">
        <f>GEOMEAN(A3:A52)</f>
        <v>0.88368488414775126</v>
      </c>
      <c r="B54" s="2">
        <f t="shared" ref="B54:G54" si="13">GEOMEAN(B3:B52)</f>
        <v>1.1099591000274782</v>
      </c>
      <c r="C54" s="2">
        <f t="shared" si="13"/>
        <v>1.1291111873243751</v>
      </c>
      <c r="D54" s="2">
        <f t="shared" si="13"/>
        <v>1.0148194808291118</v>
      </c>
      <c r="E54" s="2">
        <f t="shared" si="13"/>
        <v>1.100649442479106</v>
      </c>
      <c r="F54" s="2">
        <f t="shared" si="13"/>
        <v>1.131923983668407</v>
      </c>
      <c r="G54" s="2">
        <f t="shared" si="13"/>
        <v>1.1425574436750989</v>
      </c>
      <c r="H54" s="1" t="s">
        <v>26</v>
      </c>
    </row>
    <row r="55" spans="1:14" x14ac:dyDescent="0.25">
      <c r="A55" s="2">
        <f>0.0125/A54</f>
        <v>1.4145313815178955E-2</v>
      </c>
      <c r="B55" s="2">
        <f t="shared" ref="B55:G55" si="14">0.0125/B54</f>
        <v>1.126167621824133E-2</v>
      </c>
      <c r="C55" s="2">
        <f t="shared" si="14"/>
        <v>1.1070654635546495E-2</v>
      </c>
      <c r="D55" s="2">
        <f t="shared" si="14"/>
        <v>1.2317461613751687E-2</v>
      </c>
      <c r="E55" s="2">
        <f t="shared" si="14"/>
        <v>1.1356931205856938E-2</v>
      </c>
      <c r="F55" s="2">
        <f t="shared" si="14"/>
        <v>1.104314439869827E-2</v>
      </c>
      <c r="G55" s="2">
        <f t="shared" si="14"/>
        <v>1.0940368967176883E-2</v>
      </c>
      <c r="H55" s="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:D6"/>
    </sheetView>
  </sheetViews>
  <sheetFormatPr defaultRowHeight="15" x14ac:dyDescent="0.25"/>
  <sheetData>
    <row r="1" spans="1:3" x14ac:dyDescent="0.25">
      <c r="A1" t="s">
        <v>11</v>
      </c>
      <c r="C1">
        <f>IPC!$I$53-1</f>
        <v>0.28091359711336916</v>
      </c>
    </row>
    <row r="2" spans="1:3" x14ac:dyDescent="0.25">
      <c r="A2" t="s">
        <v>13</v>
      </c>
      <c r="C2">
        <f>IPC!$J$53-1</f>
        <v>0.14839520176678156</v>
      </c>
    </row>
    <row r="3" spans="1:3" x14ac:dyDescent="0.25">
      <c r="A3" t="s">
        <v>20</v>
      </c>
      <c r="B3" t="s">
        <v>99</v>
      </c>
      <c r="C3">
        <f>IPC!$K$53-1</f>
        <v>0.24552254114949701</v>
      </c>
    </row>
    <row r="4" spans="1:3" x14ac:dyDescent="0.25">
      <c r="B4" t="s">
        <v>100</v>
      </c>
      <c r="C4">
        <f>IPC!$L$53-1</f>
        <v>0.29294668741223417</v>
      </c>
    </row>
    <row r="5" spans="1:3" x14ac:dyDescent="0.25">
      <c r="A5" t="s">
        <v>23</v>
      </c>
      <c r="B5" t="s">
        <v>101</v>
      </c>
      <c r="C5">
        <f>IPC!$M$53-1</f>
        <v>0.25605758335218298</v>
      </c>
    </row>
    <row r="6" spans="1:3" x14ac:dyDescent="0.25">
      <c r="B6" t="s">
        <v>102</v>
      </c>
      <c r="C6">
        <f>IPC!$N$53-1</f>
        <v>0.27773056615460767</v>
      </c>
    </row>
    <row r="7" spans="1:3" x14ac:dyDescent="0.25">
      <c r="A7" t="s">
        <v>26</v>
      </c>
      <c r="C7">
        <f>AVERAGE(C1:C6)</f>
        <v>0.25026102949144541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6" sqref="M26"/>
    </sheetView>
  </sheetViews>
  <sheetFormatPr defaultRowHeight="15" x14ac:dyDescent="0.25"/>
  <cols>
    <col min="1" max="1" width="17.85546875" bestFit="1" customWidth="1"/>
    <col min="5" max="5" width="11.7109375" customWidth="1"/>
    <col min="8" max="8" width="11.140625" customWidth="1"/>
    <col min="14" max="14" width="9.5703125" bestFit="1" customWidth="1"/>
    <col min="29" max="29" width="13" customWidth="1"/>
    <col min="31" max="31" width="14.140625" customWidth="1"/>
  </cols>
  <sheetData>
    <row r="1" spans="1:33" x14ac:dyDescent="0.25">
      <c r="B1" s="18" t="s">
        <v>11</v>
      </c>
      <c r="C1" s="18"/>
      <c r="D1" s="18"/>
      <c r="E1" s="18"/>
      <c r="F1" s="18" t="s">
        <v>13</v>
      </c>
      <c r="G1" s="18"/>
      <c r="H1" s="18"/>
      <c r="I1" s="18" t="s">
        <v>98</v>
      </c>
      <c r="J1" s="18"/>
      <c r="K1" s="18"/>
      <c r="L1" s="18"/>
      <c r="M1" s="18"/>
      <c r="N1" s="18"/>
      <c r="O1" s="18"/>
      <c r="P1" s="18" t="s">
        <v>97</v>
      </c>
      <c r="Q1" s="18"/>
      <c r="R1" s="18"/>
      <c r="S1" s="18"/>
      <c r="T1" s="18"/>
      <c r="U1" s="18"/>
      <c r="V1" s="18"/>
      <c r="W1" s="18" t="s">
        <v>95</v>
      </c>
      <c r="X1" s="18"/>
      <c r="Y1" s="18"/>
      <c r="Z1" s="18"/>
      <c r="AA1" s="18" t="s">
        <v>96</v>
      </c>
      <c r="AB1" s="18"/>
      <c r="AC1" s="18"/>
      <c r="AD1" s="18"/>
      <c r="AE1" s="18"/>
      <c r="AF1" s="18" t="s">
        <v>34</v>
      </c>
      <c r="AG1" s="18"/>
    </row>
    <row r="2" spans="1:33" x14ac:dyDescent="0.25">
      <c r="B2" t="s">
        <v>104</v>
      </c>
      <c r="C2" t="s">
        <v>105</v>
      </c>
      <c r="D2" t="s">
        <v>113</v>
      </c>
      <c r="E2" t="s">
        <v>115</v>
      </c>
      <c r="F2" t="s">
        <v>104</v>
      </c>
      <c r="G2" t="s">
        <v>105</v>
      </c>
      <c r="H2" t="s">
        <v>116</v>
      </c>
      <c r="I2" t="s">
        <v>104</v>
      </c>
      <c r="J2" t="s">
        <v>105</v>
      </c>
      <c r="K2" t="s">
        <v>114</v>
      </c>
      <c r="L2" t="s">
        <v>112</v>
      </c>
      <c r="M2" t="s">
        <v>111</v>
      </c>
      <c r="N2" t="s">
        <v>110</v>
      </c>
      <c r="O2" t="s">
        <v>109</v>
      </c>
      <c r="P2" t="s">
        <v>104</v>
      </c>
      <c r="Q2" t="s">
        <v>105</v>
      </c>
      <c r="R2" t="s">
        <v>114</v>
      </c>
      <c r="S2" t="s">
        <v>112</v>
      </c>
      <c r="T2" t="s">
        <v>111</v>
      </c>
      <c r="U2" t="s">
        <v>110</v>
      </c>
      <c r="V2" t="s">
        <v>109</v>
      </c>
      <c r="W2" t="s">
        <v>104</v>
      </c>
      <c r="X2" t="s">
        <v>105</v>
      </c>
      <c r="Y2" t="s">
        <v>106</v>
      </c>
      <c r="Z2" t="s">
        <v>108</v>
      </c>
      <c r="AA2" t="s">
        <v>104</v>
      </c>
      <c r="AB2" t="s">
        <v>105</v>
      </c>
      <c r="AC2" t="s">
        <v>106</v>
      </c>
      <c r="AD2" t="s">
        <v>108</v>
      </c>
      <c r="AE2" t="s">
        <v>107</v>
      </c>
      <c r="AF2" t="s">
        <v>104</v>
      </c>
      <c r="AG2" t="s">
        <v>105</v>
      </c>
    </row>
    <row r="3" spans="1:33" x14ac:dyDescent="0.25">
      <c r="A3" t="s">
        <v>26</v>
      </c>
      <c r="B3" s="11">
        <f>[1]l1i_analysis!$B$54</f>
        <v>325.31771200000003</v>
      </c>
      <c r="C3" s="11">
        <f>[1]l2_analysis!$B$54</f>
        <v>101.0992624</v>
      </c>
      <c r="D3" s="11">
        <f>[1]storage!A53</f>
        <v>132.75093000000004</v>
      </c>
      <c r="E3" s="11">
        <f>[1]storage!B53</f>
        <v>52.067273199999988</v>
      </c>
      <c r="F3" s="11">
        <f>[2]l1i_analysis!$B$54</f>
        <v>235.67555079999997</v>
      </c>
      <c r="G3" s="11">
        <f>[2]l2_analysis!$B$54</f>
        <v>102.85222200000001</v>
      </c>
      <c r="H3" s="11">
        <f>[2]storage!$A$53</f>
        <v>144.69598240000002</v>
      </c>
      <c r="I3" s="11">
        <f>[3]l1i_analysis!$B$54</f>
        <v>270.93221</v>
      </c>
      <c r="J3" s="11">
        <f>[3]l2_analysis!$B$54</f>
        <v>119.9776536</v>
      </c>
      <c r="K3" s="11">
        <f>[3]storage!A53</f>
        <v>496.10513639999988</v>
      </c>
      <c r="L3" s="11">
        <f>[3]storage!B53</f>
        <v>832.5032223999998</v>
      </c>
      <c r="M3" s="11">
        <f>[3]storage!C53</f>
        <v>79.999061600000019</v>
      </c>
      <c r="N3" s="11">
        <f>[3]storage!D53</f>
        <v>312.03970560000005</v>
      </c>
      <c r="O3" s="11">
        <f>[3]storage!E53</f>
        <v>487.21309280000008</v>
      </c>
      <c r="P3" s="11">
        <f>[4]l1i_analysis!$B$54</f>
        <v>269.78936680000004</v>
      </c>
      <c r="Q3" s="11">
        <f>[4]l2_analysis!$B$54</f>
        <v>110.39745920000001</v>
      </c>
      <c r="R3" s="11">
        <f>[4]storage!A53</f>
        <v>443.99773479999999</v>
      </c>
      <c r="S3" s="11">
        <f>[4]storage!B53</f>
        <v>831.35021760000018</v>
      </c>
      <c r="T3" s="11">
        <f>[4]storage!C53</f>
        <v>131.54355480000001</v>
      </c>
      <c r="U3" s="11">
        <f>[4]storage!D53</f>
        <v>1040.5834440000006</v>
      </c>
      <c r="V3" s="11">
        <f>[4]storage!E53</f>
        <v>432.87852480000004</v>
      </c>
      <c r="W3" s="11">
        <f>[5]l1i_analysis!$B$54</f>
        <v>357.85152840000001</v>
      </c>
      <c r="X3" s="11">
        <f>[5]l2_analysis!$B$54</f>
        <v>112.10504040000001</v>
      </c>
      <c r="Y3" s="11">
        <f>[5]storage!A53</f>
        <v>158.02225200000004</v>
      </c>
      <c r="Z3" s="11">
        <f>[5]storage!B53</f>
        <v>424.57146479999989</v>
      </c>
      <c r="AA3" s="11">
        <f>[6]l1i_analysis!$B$54</f>
        <v>338.50285839999998</v>
      </c>
      <c r="AB3" s="11">
        <f>[6]l2_analysis!$B$54</f>
        <v>108.39983279999998</v>
      </c>
      <c r="AC3" s="11">
        <f>[6]storage!A53</f>
        <v>74.817510399999989</v>
      </c>
      <c r="AD3" s="11">
        <f>[6]storage!B53</f>
        <v>492.59680800000001</v>
      </c>
      <c r="AE3" s="11">
        <f>[6]storage!C53</f>
        <v>79.541838800000008</v>
      </c>
      <c r="AF3" s="11">
        <f>[7]l1i_analysis!$B$54</f>
        <v>189.47552320000003</v>
      </c>
      <c r="AG3" s="11">
        <f>[7]l2_analysis!$B$54</f>
        <v>110.7533176</v>
      </c>
    </row>
  </sheetData>
  <mergeCells count="7">
    <mergeCell ref="W1:Z1"/>
    <mergeCell ref="AA1:AE1"/>
    <mergeCell ref="AF1:AG1"/>
    <mergeCell ref="F1:H1"/>
    <mergeCell ref="B1:E1"/>
    <mergeCell ref="I1:O1"/>
    <mergeCell ref="P1:V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40" zoomScaleNormal="140" workbookViewId="0">
      <selection activeCell="N17" sqref="N17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28515625" bestFit="1" customWidth="1"/>
    <col min="6" max="6" width="10.28515625" customWidth="1"/>
    <col min="7" max="7" width="15" bestFit="1" customWidth="1"/>
    <col min="8" max="8" width="12.5703125" bestFit="1" customWidth="1"/>
    <col min="9" max="10" width="11.5703125" bestFit="1" customWidth="1"/>
    <col min="11" max="11" width="15.85546875" bestFit="1" customWidth="1"/>
    <col min="12" max="13" width="16.5703125" bestFit="1" customWidth="1"/>
    <col min="14" max="14" width="26.7109375" bestFit="1" customWidth="1"/>
  </cols>
  <sheetData>
    <row r="1" spans="1:14" x14ac:dyDescent="0.25">
      <c r="C1" t="s">
        <v>103</v>
      </c>
      <c r="D1" t="s">
        <v>29</v>
      </c>
      <c r="E1" t="s">
        <v>27</v>
      </c>
      <c r="F1" t="s">
        <v>30</v>
      </c>
      <c r="G1" t="s">
        <v>117</v>
      </c>
      <c r="H1" t="s">
        <v>118</v>
      </c>
      <c r="I1" t="s">
        <v>119</v>
      </c>
      <c r="J1" t="s">
        <v>120</v>
      </c>
      <c r="K1" t="s">
        <v>91</v>
      </c>
      <c r="L1" t="s">
        <v>93</v>
      </c>
      <c r="M1" t="s">
        <v>92</v>
      </c>
      <c r="N1" t="s">
        <v>94</v>
      </c>
    </row>
    <row r="2" spans="1:14" x14ac:dyDescent="0.25">
      <c r="A2" t="s">
        <v>11</v>
      </c>
      <c r="C2">
        <f>[1]l1i_analysis!$B$58</f>
        <v>167.00169689254699</v>
      </c>
      <c r="D2">
        <f>[1]l1i_analysis!$B$59</f>
        <v>3.5685258535729538</v>
      </c>
      <c r="E2">
        <f>[1]l2_analysis!$B$58</f>
        <v>103.20699311448041</v>
      </c>
      <c r="F2">
        <f>[1]l2_analysis!$B$59</f>
        <v>49.758200031654667</v>
      </c>
      <c r="G2">
        <f>[1]storage!$D$54</f>
        <v>17.428172301381924</v>
      </c>
      <c r="H2">
        <f>[1]storage!$D$55</f>
        <v>23.840028473065018</v>
      </c>
      <c r="I2">
        <f>(C2-$C$8)+(D2-$D$8)</f>
        <v>29.539298702095742</v>
      </c>
      <c r="J2">
        <f>(E2-$E$8)+(F2-$F$8)</f>
        <v>-8.0101806065504491</v>
      </c>
      <c r="K2">
        <f>SUM(G2:J2)</f>
        <v>62.797318869992239</v>
      </c>
      <c r="L2">
        <f t="shared" ref="L2:L7" si="0">SUM(C2:H2)</f>
        <v>364.80361666670194</v>
      </c>
      <c r="M2">
        <f t="shared" ref="M2:M7" si="1">L2/$L$8</f>
        <v>1.2079338057786568</v>
      </c>
      <c r="N2">
        <f t="shared" ref="N2:N7" si="2">(C2+D2+G2+H2)/($C$8+$D$8)</f>
        <v>1.5020707334686358</v>
      </c>
    </row>
    <row r="3" spans="1:14" x14ac:dyDescent="0.25">
      <c r="A3" t="s">
        <v>13</v>
      </c>
      <c r="C3">
        <f>[2]l1i_analysis!$B$58</f>
        <v>149.35268283489236</v>
      </c>
      <c r="D3">
        <f>[2]l1i_analysis!$B$59</f>
        <v>3.9803138157141751</v>
      </c>
      <c r="E3">
        <f>[2]l2_analysis!$B$58</f>
        <v>99.380901837518408</v>
      </c>
      <c r="F3">
        <f>[2]l2_analysis!$B$59</f>
        <v>55.500018539242348</v>
      </c>
      <c r="G3">
        <f>[2]storage!$B$55</f>
        <v>23.558821070438402</v>
      </c>
      <c r="H3">
        <f>[2]storage!$B$56</f>
        <v>8.9281149713420902</v>
      </c>
      <c r="I3">
        <f t="shared" ref="I3:I7" si="3">(C3-$C$8)+(D3-$D$8)</f>
        <v>12.302072606582339</v>
      </c>
      <c r="J3">
        <f t="shared" ref="J3:J7" si="4">(E3-$E$8)+(F3-$F$8)</f>
        <v>-6.0944533759247719</v>
      </c>
      <c r="K3">
        <f t="shared" ref="K3:K7" si="5">SUM(G3:J3)</f>
        <v>38.694555272438066</v>
      </c>
      <c r="L3">
        <f t="shared" si="0"/>
        <v>340.7008530691478</v>
      </c>
      <c r="M3">
        <f t="shared" si="1"/>
        <v>1.1281249945936049</v>
      </c>
      <c r="N3">
        <f t="shared" si="2"/>
        <v>1.317582891496772</v>
      </c>
    </row>
    <row r="4" spans="1:14" x14ac:dyDescent="0.25">
      <c r="A4" t="s">
        <v>20</v>
      </c>
      <c r="B4" t="s">
        <v>99</v>
      </c>
      <c r="C4">
        <f>[3]l1i_analysis!$B$58</f>
        <v>172.63012772872017</v>
      </c>
      <c r="D4">
        <f>[3]l1i_analysis!$B$59</f>
        <v>3.6699241775854343</v>
      </c>
      <c r="E4">
        <f>[3]l2_analysis!$B$58</f>
        <v>119.34924670482125</v>
      </c>
      <c r="F4">
        <f>[3]l2_analysis!$B$59</f>
        <v>51.172060627350191</v>
      </c>
      <c r="G4">
        <f>[3]storage!$G$54</f>
        <v>30.037363890325246</v>
      </c>
      <c r="H4">
        <f>[3]storage!$G$55</f>
        <v>1.684729877138152</v>
      </c>
      <c r="I4">
        <f t="shared" si="3"/>
        <v>35.269127862281408</v>
      </c>
      <c r="J4">
        <f t="shared" si="4"/>
        <v>9.5459335794859186</v>
      </c>
      <c r="K4">
        <f t="shared" si="5"/>
        <v>76.537155209230733</v>
      </c>
      <c r="L4">
        <f t="shared" si="0"/>
        <v>378.54345300594042</v>
      </c>
      <c r="M4">
        <f t="shared" si="1"/>
        <v>1.253429003857232</v>
      </c>
      <c r="N4">
        <f t="shared" si="2"/>
        <v>1.4750108678918734</v>
      </c>
    </row>
    <row r="5" spans="1:14" x14ac:dyDescent="0.25">
      <c r="B5" t="s">
        <v>100</v>
      </c>
      <c r="C5">
        <f>[4]l1i_analysis!$B$58</f>
        <v>172.13473060480558</v>
      </c>
      <c r="D5">
        <f>[4]l1i_analysis!$B$59</f>
        <v>3.5353145895294062</v>
      </c>
      <c r="E5">
        <f>[4]l2_analysis!$B$58</f>
        <v>111.6599233236811</v>
      </c>
      <c r="F5">
        <f>[4]l2_analysis!$B$59</f>
        <v>49.295114492305594</v>
      </c>
      <c r="G5">
        <f>[4]storage!$G$54</f>
        <v>60.853498904180128</v>
      </c>
      <c r="H5">
        <f>[4]storage!$G$55</f>
        <v>9.0576019239018901</v>
      </c>
      <c r="I5">
        <f t="shared" si="3"/>
        <v>34.639121150310793</v>
      </c>
      <c r="J5">
        <f t="shared" si="4"/>
        <v>-2.0335936698835155E-2</v>
      </c>
      <c r="K5">
        <f t="shared" si="5"/>
        <v>104.52988604169397</v>
      </c>
      <c r="L5">
        <f t="shared" si="0"/>
        <v>406.53618383840364</v>
      </c>
      <c r="M5">
        <f t="shared" si="1"/>
        <v>1.3461182326471099</v>
      </c>
      <c r="N5">
        <f t="shared" si="2"/>
        <v>1.7413283482830788</v>
      </c>
    </row>
    <row r="6" spans="1:14" x14ac:dyDescent="0.25">
      <c r="A6" t="s">
        <v>23</v>
      </c>
      <c r="B6" t="s">
        <v>101</v>
      </c>
      <c r="C6">
        <f>[5]l1i_analysis!$B$58</f>
        <v>167.64991410162293</v>
      </c>
      <c r="D6">
        <f>[5]l1i_analysis!$B$59</f>
        <v>3.6391430998673764</v>
      </c>
      <c r="E6">
        <f>[5]l2_analysis!$B$58</f>
        <v>112.79532960125076</v>
      </c>
      <c r="F6">
        <f>[5]l2_analysis!$B$59</f>
        <v>50.742860704151781</v>
      </c>
      <c r="G6">
        <f>[5]storage!$D$54</f>
        <v>7.2296789043410641</v>
      </c>
      <c r="H6">
        <f>[5]storage!$D$55</f>
        <v>2.052445896379067</v>
      </c>
      <c r="I6">
        <f t="shared" si="3"/>
        <v>30.258133157466105</v>
      </c>
      <c r="J6">
        <f t="shared" si="4"/>
        <v>2.5628165527170097</v>
      </c>
      <c r="K6">
        <f t="shared" si="5"/>
        <v>42.103074510903248</v>
      </c>
      <c r="L6">
        <f t="shared" si="0"/>
        <v>344.109372307613</v>
      </c>
      <c r="M6">
        <f t="shared" si="1"/>
        <v>1.1394112467788478</v>
      </c>
      <c r="N6">
        <f t="shared" si="2"/>
        <v>1.2803658717136628</v>
      </c>
    </row>
    <row r="7" spans="1:14" x14ac:dyDescent="0.25">
      <c r="B7" t="s">
        <v>102</v>
      </c>
      <c r="C7">
        <f>[6]l1i_analysis!$B$58</f>
        <v>168.29904268079437</v>
      </c>
      <c r="D7">
        <f>[6]l1i_analysis!$B$59</f>
        <v>3.5774156215490365</v>
      </c>
      <c r="E7">
        <f>[6]l2_analysis!$B$58</f>
        <v>109.7089692597507</v>
      </c>
      <c r="F7">
        <f>[6]l2_analysis!$B$59</f>
        <v>49.882155656845399</v>
      </c>
      <c r="G7">
        <f>[6]storage!$E$54</f>
        <v>19.921876471005998</v>
      </c>
      <c r="H7">
        <f>[6]storage!$E$55</f>
        <v>12.302524017069516</v>
      </c>
      <c r="I7">
        <f t="shared" si="3"/>
        <v>30.845534258319212</v>
      </c>
      <c r="J7">
        <f t="shared" si="4"/>
        <v>-1.3842488360894265</v>
      </c>
      <c r="K7">
        <f t="shared" si="5"/>
        <v>61.685685910305303</v>
      </c>
      <c r="L7">
        <f t="shared" si="0"/>
        <v>363.69198370701497</v>
      </c>
      <c r="M7">
        <f t="shared" si="1"/>
        <v>1.2042529786972453</v>
      </c>
      <c r="N7">
        <f t="shared" si="2"/>
        <v>1.447206420676268</v>
      </c>
    </row>
    <row r="8" spans="1:14" x14ac:dyDescent="0.25">
      <c r="A8" t="s">
        <v>34</v>
      </c>
      <c r="C8">
        <f>[7]l1i_analysis!$B$58</f>
        <v>136.45995075653201</v>
      </c>
      <c r="D8">
        <f>[7]l1i_analysis!$B$59</f>
        <v>4.5709732874921887</v>
      </c>
      <c r="E8">
        <f>[7]l2_analysis!$B$58</f>
        <v>97.239418764252193</v>
      </c>
      <c r="F8">
        <f>[7]l2_analysis!$B$59</f>
        <v>63.735954988433335</v>
      </c>
      <c r="G8" t="s">
        <v>31</v>
      </c>
      <c r="H8" t="s">
        <v>31</v>
      </c>
      <c r="L8">
        <f>SUM(C8:F8)</f>
        <v>302.0062977967097</v>
      </c>
      <c r="N8" s="11">
        <f>GEOMEAN(N2:N7)</f>
        <v>1.4532314854993211</v>
      </c>
    </row>
    <row r="9" spans="1:14" x14ac:dyDescent="0.25">
      <c r="A9" t="s">
        <v>26</v>
      </c>
      <c r="I9">
        <f>AVERAGE(I2:I7)</f>
        <v>28.808881289509269</v>
      </c>
      <c r="J9">
        <f>AVERAGE(J2:J7)</f>
        <v>-0.56674477051009242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G67" sqref="G67"/>
    </sheetView>
  </sheetViews>
  <sheetFormatPr defaultRowHeight="15" x14ac:dyDescent="0.25"/>
  <cols>
    <col min="5" max="6" width="11.42578125" bestFit="1" customWidth="1"/>
  </cols>
  <sheetData>
    <row r="1" spans="1:15" x14ac:dyDescent="0.25">
      <c r="B1" t="s">
        <v>86</v>
      </c>
      <c r="C1" t="s">
        <v>19</v>
      </c>
      <c r="D1" t="s">
        <v>12</v>
      </c>
      <c r="E1" t="s">
        <v>33</v>
      </c>
      <c r="F1" t="s">
        <v>32</v>
      </c>
      <c r="G1" t="s">
        <v>88</v>
      </c>
      <c r="H1" t="s">
        <v>89</v>
      </c>
      <c r="J1" s="18" t="s">
        <v>90</v>
      </c>
      <c r="K1" s="18"/>
      <c r="L1" s="18"/>
      <c r="M1" s="18"/>
      <c r="N1" s="18"/>
      <c r="O1" s="18"/>
    </row>
    <row r="2" spans="1:15" ht="45" x14ac:dyDescent="0.25">
      <c r="A2" s="17"/>
      <c r="B2" s="17" t="s">
        <v>35</v>
      </c>
      <c r="C2" s="17" t="s">
        <v>87</v>
      </c>
      <c r="D2" s="17" t="s">
        <v>87</v>
      </c>
      <c r="E2" s="17" t="s">
        <v>87</v>
      </c>
      <c r="F2" s="17" t="s">
        <v>87</v>
      </c>
      <c r="G2" s="17" t="s">
        <v>87</v>
      </c>
      <c r="H2" s="17" t="s">
        <v>87</v>
      </c>
      <c r="J2" t="s">
        <v>19</v>
      </c>
      <c r="K2" t="s">
        <v>12</v>
      </c>
      <c r="L2" t="s">
        <v>33</v>
      </c>
      <c r="M2" t="s">
        <v>32</v>
      </c>
      <c r="N2" t="s">
        <v>88</v>
      </c>
      <c r="O2" t="s">
        <v>89</v>
      </c>
    </row>
    <row r="3" spans="1:15" x14ac:dyDescent="0.25">
      <c r="A3" t="s">
        <v>36</v>
      </c>
      <c r="B3">
        <v>268486</v>
      </c>
      <c r="C3">
        <v>86968</v>
      </c>
      <c r="D3">
        <v>28438</v>
      </c>
      <c r="E3">
        <v>113772</v>
      </c>
      <c r="F3">
        <v>136592</v>
      </c>
      <c r="G3">
        <v>44646</v>
      </c>
      <c r="H3">
        <v>51982</v>
      </c>
      <c r="J3">
        <f>C3/$B3</f>
        <v>0.32392005542188418</v>
      </c>
      <c r="K3">
        <f t="shared" ref="K3:O3" si="0">D3/$B3</f>
        <v>0.10591986174325663</v>
      </c>
      <c r="L3">
        <f t="shared" si="0"/>
        <v>0.42375393875285861</v>
      </c>
      <c r="M3">
        <f t="shared" si="0"/>
        <v>0.50874905954127958</v>
      </c>
      <c r="N3">
        <f t="shared" si="0"/>
        <v>0.16628800011918685</v>
      </c>
      <c r="O3">
        <f t="shared" si="0"/>
        <v>0.1936115849615995</v>
      </c>
    </row>
    <row r="4" spans="1:15" x14ac:dyDescent="0.25">
      <c r="A4" t="s">
        <v>37</v>
      </c>
      <c r="B4">
        <v>466965</v>
      </c>
      <c r="C4">
        <v>561085</v>
      </c>
      <c r="D4">
        <v>54422</v>
      </c>
      <c r="E4">
        <v>370116</v>
      </c>
      <c r="F4">
        <v>435894</v>
      </c>
      <c r="G4">
        <v>184717</v>
      </c>
      <c r="H4">
        <v>206721</v>
      </c>
      <c r="J4">
        <f t="shared" ref="J4:J52" si="1">C4/$B4</f>
        <v>1.2015568618633088</v>
      </c>
      <c r="K4">
        <f t="shared" ref="K4:K52" si="2">D4/$B4</f>
        <v>0.11654406647179125</v>
      </c>
      <c r="L4">
        <f t="shared" ref="L4:L52" si="3">E4/$B4</f>
        <v>0.7925990170569529</v>
      </c>
      <c r="M4">
        <f t="shared" ref="M4:M52" si="4">F4/$B4</f>
        <v>0.93346182262053901</v>
      </c>
      <c r="N4">
        <f t="shared" ref="N4:N52" si="5">G4/$B4</f>
        <v>0.39556926107952417</v>
      </c>
      <c r="O4">
        <f t="shared" ref="O4:O52" si="6">H4/$B4</f>
        <v>0.44269056567408693</v>
      </c>
    </row>
    <row r="5" spans="1:15" x14ac:dyDescent="0.25">
      <c r="A5" t="s">
        <v>38</v>
      </c>
      <c r="B5">
        <v>406641</v>
      </c>
      <c r="C5">
        <v>375059</v>
      </c>
      <c r="D5">
        <v>28250</v>
      </c>
      <c r="E5">
        <v>257367</v>
      </c>
      <c r="F5">
        <v>228319</v>
      </c>
      <c r="G5">
        <v>185111</v>
      </c>
      <c r="H5">
        <v>206161</v>
      </c>
      <c r="J5">
        <f t="shared" si="1"/>
        <v>0.92233444241972651</v>
      </c>
      <c r="K5">
        <f t="shared" si="2"/>
        <v>6.9471597797565912E-2</v>
      </c>
      <c r="L5">
        <f t="shared" si="3"/>
        <v>0.63290961806605828</v>
      </c>
      <c r="M5">
        <f t="shared" si="4"/>
        <v>0.56147560132893637</v>
      </c>
      <c r="N5">
        <f t="shared" si="5"/>
        <v>0.45521971468691058</v>
      </c>
      <c r="O5">
        <f t="shared" si="6"/>
        <v>0.50698527693961015</v>
      </c>
    </row>
    <row r="6" spans="1:15" x14ac:dyDescent="0.25">
      <c r="A6" t="s">
        <v>39</v>
      </c>
      <c r="B6">
        <v>499913</v>
      </c>
      <c r="C6">
        <v>422288</v>
      </c>
      <c r="D6">
        <v>21898</v>
      </c>
      <c r="E6">
        <v>365379</v>
      </c>
      <c r="F6">
        <v>230362</v>
      </c>
      <c r="G6">
        <v>253548</v>
      </c>
      <c r="H6">
        <v>394092</v>
      </c>
      <c r="J6">
        <f t="shared" si="1"/>
        <v>0.84472298179883298</v>
      </c>
      <c r="K6">
        <f t="shared" si="2"/>
        <v>4.3803621830198453E-2</v>
      </c>
      <c r="L6">
        <f t="shared" si="3"/>
        <v>0.73088517402027953</v>
      </c>
      <c r="M6">
        <f t="shared" si="4"/>
        <v>0.46080417992730738</v>
      </c>
      <c r="N6">
        <f t="shared" si="5"/>
        <v>0.5071842500595104</v>
      </c>
      <c r="O6">
        <f t="shared" si="6"/>
        <v>0.78832116788321172</v>
      </c>
    </row>
    <row r="7" spans="1:15" x14ac:dyDescent="0.25">
      <c r="A7" t="s">
        <v>40</v>
      </c>
      <c r="B7">
        <v>595433</v>
      </c>
      <c r="C7">
        <v>462850</v>
      </c>
      <c r="D7">
        <v>40424</v>
      </c>
      <c r="E7">
        <v>374816</v>
      </c>
      <c r="F7">
        <v>315071</v>
      </c>
      <c r="G7">
        <v>298338</v>
      </c>
      <c r="H7">
        <v>320460</v>
      </c>
      <c r="J7">
        <f t="shared" si="1"/>
        <v>0.77733346992860652</v>
      </c>
      <c r="K7">
        <f t="shared" si="2"/>
        <v>6.7890090068907838E-2</v>
      </c>
      <c r="L7">
        <f t="shared" si="3"/>
        <v>0.62948476150969124</v>
      </c>
      <c r="M7">
        <f t="shared" si="4"/>
        <v>0.52914601642838066</v>
      </c>
      <c r="N7">
        <f t="shared" si="5"/>
        <v>0.50104377822525792</v>
      </c>
      <c r="O7">
        <f t="shared" si="6"/>
        <v>0.53819657291416501</v>
      </c>
    </row>
    <row r="8" spans="1:15" x14ac:dyDescent="0.25">
      <c r="A8" t="s">
        <v>41</v>
      </c>
      <c r="B8">
        <v>686837</v>
      </c>
      <c r="C8">
        <v>114581</v>
      </c>
      <c r="D8">
        <v>62028</v>
      </c>
      <c r="E8">
        <v>224370</v>
      </c>
      <c r="F8">
        <v>273921</v>
      </c>
      <c r="G8">
        <v>70018</v>
      </c>
      <c r="H8">
        <v>63954</v>
      </c>
      <c r="J8">
        <f t="shared" si="1"/>
        <v>0.16682415187300625</v>
      </c>
      <c r="K8">
        <f t="shared" si="2"/>
        <v>9.0309636784273409E-2</v>
      </c>
      <c r="L8">
        <f t="shared" si="3"/>
        <v>0.32667139364943937</v>
      </c>
      <c r="M8">
        <f t="shared" si="4"/>
        <v>0.39881514828117881</v>
      </c>
      <c r="N8">
        <f t="shared" si="5"/>
        <v>0.10194267344362637</v>
      </c>
      <c r="O8">
        <f t="shared" si="6"/>
        <v>9.31137955584804E-2</v>
      </c>
    </row>
    <row r="9" spans="1:15" x14ac:dyDescent="0.25">
      <c r="A9" t="s">
        <v>42</v>
      </c>
      <c r="B9">
        <v>803283</v>
      </c>
      <c r="C9">
        <v>157057</v>
      </c>
      <c r="D9">
        <v>68166</v>
      </c>
      <c r="E9">
        <v>301939</v>
      </c>
      <c r="F9">
        <v>264438</v>
      </c>
      <c r="G9">
        <v>219831</v>
      </c>
      <c r="H9">
        <v>177648</v>
      </c>
      <c r="J9">
        <f t="shared" si="1"/>
        <v>0.19551888935779793</v>
      </c>
      <c r="K9">
        <f t="shared" si="2"/>
        <v>8.4859258816631256E-2</v>
      </c>
      <c r="L9">
        <f t="shared" si="3"/>
        <v>0.37588122741300389</v>
      </c>
      <c r="M9">
        <f t="shared" si="4"/>
        <v>0.32919655961846572</v>
      </c>
      <c r="N9">
        <f t="shared" si="5"/>
        <v>0.27366569440657901</v>
      </c>
      <c r="O9">
        <f t="shared" si="6"/>
        <v>0.22115244565115905</v>
      </c>
    </row>
    <row r="10" spans="1:15" x14ac:dyDescent="0.25">
      <c r="A10" t="s">
        <v>43</v>
      </c>
      <c r="B10">
        <v>672588</v>
      </c>
      <c r="C10">
        <v>172414</v>
      </c>
      <c r="D10">
        <v>31173</v>
      </c>
      <c r="E10">
        <v>291133</v>
      </c>
      <c r="F10">
        <v>305465</v>
      </c>
      <c r="G10">
        <v>246960</v>
      </c>
      <c r="H10">
        <v>267757</v>
      </c>
      <c r="J10">
        <f t="shared" si="1"/>
        <v>0.25634415124860988</v>
      </c>
      <c r="K10">
        <f t="shared" si="2"/>
        <v>4.6347838498456709E-2</v>
      </c>
      <c r="L10">
        <f t="shared" si="3"/>
        <v>0.43285488292981739</v>
      </c>
      <c r="M10">
        <f t="shared" si="4"/>
        <v>0.45416361873836586</v>
      </c>
      <c r="N10">
        <f t="shared" si="5"/>
        <v>0.36717871862120643</v>
      </c>
      <c r="O10">
        <f t="shared" si="6"/>
        <v>0.39809957953457392</v>
      </c>
    </row>
    <row r="11" spans="1:15" x14ac:dyDescent="0.25">
      <c r="A11" t="s">
        <v>44</v>
      </c>
      <c r="B11">
        <v>501911</v>
      </c>
      <c r="C11">
        <v>320177</v>
      </c>
      <c r="D11">
        <v>41292</v>
      </c>
      <c r="E11">
        <v>336808</v>
      </c>
      <c r="F11">
        <v>228135</v>
      </c>
      <c r="G11">
        <v>210201</v>
      </c>
      <c r="H11">
        <v>152821</v>
      </c>
      <c r="J11">
        <f t="shared" si="1"/>
        <v>0.63791588548567379</v>
      </c>
      <c r="K11">
        <f t="shared" si="2"/>
        <v>8.2269565719818846E-2</v>
      </c>
      <c r="L11">
        <f t="shared" si="3"/>
        <v>0.67105124215249312</v>
      </c>
      <c r="M11">
        <f t="shared" si="4"/>
        <v>0.45453277573115553</v>
      </c>
      <c r="N11">
        <f t="shared" si="5"/>
        <v>0.41880134127365209</v>
      </c>
      <c r="O11">
        <f t="shared" si="6"/>
        <v>0.30447828399855753</v>
      </c>
    </row>
    <row r="12" spans="1:15" x14ac:dyDescent="0.25">
      <c r="A12" t="s">
        <v>45</v>
      </c>
      <c r="B12">
        <v>819601</v>
      </c>
      <c r="C12">
        <v>18795</v>
      </c>
      <c r="D12">
        <v>153274</v>
      </c>
      <c r="E12">
        <v>122748</v>
      </c>
      <c r="F12">
        <v>156618</v>
      </c>
      <c r="G12">
        <v>285590</v>
      </c>
      <c r="H12">
        <v>107374</v>
      </c>
      <c r="J12">
        <f t="shared" si="1"/>
        <v>2.2931890029416754E-2</v>
      </c>
      <c r="K12">
        <f t="shared" si="2"/>
        <v>0.18701050877195122</v>
      </c>
      <c r="L12">
        <f t="shared" si="3"/>
        <v>0.14976555665500652</v>
      </c>
      <c r="M12">
        <f t="shared" si="4"/>
        <v>0.19109054283730742</v>
      </c>
      <c r="N12">
        <f t="shared" si="5"/>
        <v>0.34845003849434053</v>
      </c>
      <c r="O12">
        <f t="shared" si="6"/>
        <v>0.13100764884376667</v>
      </c>
    </row>
    <row r="13" spans="1:15" x14ac:dyDescent="0.25">
      <c r="A13" t="s">
        <v>46</v>
      </c>
      <c r="B13">
        <v>850928</v>
      </c>
      <c r="C13">
        <v>402726</v>
      </c>
      <c r="D13">
        <v>31424</v>
      </c>
      <c r="E13">
        <v>620749</v>
      </c>
      <c r="F13">
        <v>370710</v>
      </c>
      <c r="G13">
        <v>555047</v>
      </c>
      <c r="H13">
        <v>529293</v>
      </c>
      <c r="J13">
        <f t="shared" si="1"/>
        <v>0.47327858526220784</v>
      </c>
      <c r="K13">
        <f t="shared" si="2"/>
        <v>3.6929093883383786E-2</v>
      </c>
      <c r="L13">
        <f t="shared" si="3"/>
        <v>0.72949650264182164</v>
      </c>
      <c r="M13">
        <f t="shared" si="4"/>
        <v>0.43565378034334279</v>
      </c>
      <c r="N13">
        <f t="shared" si="5"/>
        <v>0.65228432957900084</v>
      </c>
      <c r="O13">
        <f t="shared" si="6"/>
        <v>0.62201854916044597</v>
      </c>
    </row>
    <row r="14" spans="1:15" x14ac:dyDescent="0.25">
      <c r="A14" t="s">
        <v>47</v>
      </c>
      <c r="B14">
        <v>1023044</v>
      </c>
      <c r="C14">
        <v>351249</v>
      </c>
      <c r="D14">
        <v>27331</v>
      </c>
      <c r="E14">
        <v>789849</v>
      </c>
      <c r="F14">
        <v>422437</v>
      </c>
      <c r="G14">
        <v>695987</v>
      </c>
      <c r="H14">
        <v>585953</v>
      </c>
      <c r="J14">
        <f t="shared" si="1"/>
        <v>0.3433371389695849</v>
      </c>
      <c r="K14">
        <f t="shared" si="2"/>
        <v>2.6715370990886021E-2</v>
      </c>
      <c r="L14">
        <f t="shared" si="3"/>
        <v>0.77205770230801407</v>
      </c>
      <c r="M14">
        <f t="shared" si="4"/>
        <v>0.41292163386912001</v>
      </c>
      <c r="N14">
        <f t="shared" si="5"/>
        <v>0.68030993779348692</v>
      </c>
      <c r="O14">
        <f t="shared" si="6"/>
        <v>0.57275444653406893</v>
      </c>
    </row>
    <row r="15" spans="1:15" x14ac:dyDescent="0.25">
      <c r="A15" t="s">
        <v>48</v>
      </c>
      <c r="B15">
        <v>1022076</v>
      </c>
      <c r="C15">
        <v>272688</v>
      </c>
      <c r="D15">
        <v>36624</v>
      </c>
      <c r="E15">
        <v>716635</v>
      </c>
      <c r="F15">
        <v>435005</v>
      </c>
      <c r="G15">
        <v>666202</v>
      </c>
      <c r="H15">
        <v>550119</v>
      </c>
      <c r="J15">
        <f t="shared" si="1"/>
        <v>0.26679816373733461</v>
      </c>
      <c r="K15">
        <f t="shared" si="2"/>
        <v>3.5832951757012198E-2</v>
      </c>
      <c r="L15">
        <f t="shared" si="3"/>
        <v>0.70115627409312031</v>
      </c>
      <c r="M15">
        <f t="shared" si="4"/>
        <v>0.42560925019274498</v>
      </c>
      <c r="N15">
        <f t="shared" si="5"/>
        <v>0.65181258536547182</v>
      </c>
      <c r="O15">
        <f t="shared" si="6"/>
        <v>0.53823688258016034</v>
      </c>
    </row>
    <row r="16" spans="1:15" x14ac:dyDescent="0.25">
      <c r="A16" t="s">
        <v>49</v>
      </c>
      <c r="B16">
        <v>1135905</v>
      </c>
      <c r="C16">
        <v>241219</v>
      </c>
      <c r="D16">
        <v>41179</v>
      </c>
      <c r="E16">
        <v>815903</v>
      </c>
      <c r="F16">
        <v>492405</v>
      </c>
      <c r="G16">
        <v>738069</v>
      </c>
      <c r="H16">
        <v>603923</v>
      </c>
      <c r="J16">
        <f t="shared" si="1"/>
        <v>0.2123584278614849</v>
      </c>
      <c r="K16">
        <f t="shared" si="2"/>
        <v>3.625215136829224E-2</v>
      </c>
      <c r="L16">
        <f t="shared" si="3"/>
        <v>0.71828453964019878</v>
      </c>
      <c r="M16">
        <f t="shared" si="4"/>
        <v>0.43349135711173031</v>
      </c>
      <c r="N16">
        <f t="shared" si="5"/>
        <v>0.64976296433240455</v>
      </c>
      <c r="O16">
        <f t="shared" si="6"/>
        <v>0.53166682072884619</v>
      </c>
    </row>
    <row r="17" spans="1:15" x14ac:dyDescent="0.25">
      <c r="A17" t="s">
        <v>50</v>
      </c>
      <c r="B17">
        <v>1178749</v>
      </c>
      <c r="C17">
        <v>335448</v>
      </c>
      <c r="D17">
        <v>44138</v>
      </c>
      <c r="E17">
        <v>861308</v>
      </c>
      <c r="F17">
        <v>529434</v>
      </c>
      <c r="G17">
        <v>771375</v>
      </c>
      <c r="H17">
        <v>690012</v>
      </c>
      <c r="J17">
        <f t="shared" si="1"/>
        <v>0.28457966878444863</v>
      </c>
      <c r="K17">
        <f t="shared" si="2"/>
        <v>3.7444782561851589E-2</v>
      </c>
      <c r="L17">
        <f t="shared" si="3"/>
        <v>0.73069669624322053</v>
      </c>
      <c r="M17">
        <f t="shared" si="4"/>
        <v>0.44914905548170136</v>
      </c>
      <c r="N17">
        <f t="shared" si="5"/>
        <v>0.65440140352186937</v>
      </c>
      <c r="O17">
        <f t="shared" si="6"/>
        <v>0.58537653054212557</v>
      </c>
    </row>
    <row r="18" spans="1:15" x14ac:dyDescent="0.25">
      <c r="A18" t="s">
        <v>51</v>
      </c>
      <c r="B18">
        <v>1298544</v>
      </c>
      <c r="C18">
        <v>301996</v>
      </c>
      <c r="D18">
        <v>48671</v>
      </c>
      <c r="E18">
        <v>915466</v>
      </c>
      <c r="F18">
        <v>555632</v>
      </c>
      <c r="G18">
        <v>824511</v>
      </c>
      <c r="H18">
        <v>676958</v>
      </c>
      <c r="J18">
        <f t="shared" si="1"/>
        <v>0.2325650882834929</v>
      </c>
      <c r="K18">
        <f t="shared" si="2"/>
        <v>3.7481209724121785E-2</v>
      </c>
      <c r="L18">
        <f t="shared" si="3"/>
        <v>0.70499420889858178</v>
      </c>
      <c r="M18">
        <f t="shared" si="4"/>
        <v>0.42788846585098389</v>
      </c>
      <c r="N18">
        <f t="shared" si="5"/>
        <v>0.63495037518944297</v>
      </c>
      <c r="O18">
        <f t="shared" si="6"/>
        <v>0.52132080237558376</v>
      </c>
    </row>
    <row r="19" spans="1:15" x14ac:dyDescent="0.25">
      <c r="A19" t="s">
        <v>52</v>
      </c>
      <c r="B19">
        <v>1355380</v>
      </c>
      <c r="C19">
        <v>311119</v>
      </c>
      <c r="D19">
        <v>48532</v>
      </c>
      <c r="E19">
        <v>949391</v>
      </c>
      <c r="F19">
        <v>596295</v>
      </c>
      <c r="G19">
        <v>912058</v>
      </c>
      <c r="H19">
        <v>729780</v>
      </c>
      <c r="J19">
        <f t="shared" si="1"/>
        <v>0.22954374418982129</v>
      </c>
      <c r="K19">
        <f t="shared" si="2"/>
        <v>3.5806932373208991E-2</v>
      </c>
      <c r="L19">
        <f t="shared" si="3"/>
        <v>0.70046112529327564</v>
      </c>
      <c r="M19">
        <f t="shared" si="4"/>
        <v>0.43994673080612079</v>
      </c>
      <c r="N19">
        <f t="shared" si="5"/>
        <v>0.67291682037509781</v>
      </c>
      <c r="O19">
        <f t="shared" si="6"/>
        <v>0.53843202644276877</v>
      </c>
    </row>
    <row r="20" spans="1:15" x14ac:dyDescent="0.25">
      <c r="A20" t="s">
        <v>53</v>
      </c>
      <c r="B20">
        <v>1510549</v>
      </c>
      <c r="C20">
        <v>50622</v>
      </c>
      <c r="D20">
        <v>171723</v>
      </c>
      <c r="E20">
        <v>381129</v>
      </c>
      <c r="F20">
        <v>428301</v>
      </c>
      <c r="G20">
        <v>378616</v>
      </c>
      <c r="H20">
        <v>156092</v>
      </c>
      <c r="J20">
        <f t="shared" si="1"/>
        <v>3.351231903102779E-2</v>
      </c>
      <c r="K20">
        <f t="shared" si="2"/>
        <v>0.11368250880971091</v>
      </c>
      <c r="L20">
        <f t="shared" si="3"/>
        <v>0.25231157678433469</v>
      </c>
      <c r="M20">
        <f t="shared" si="4"/>
        <v>0.28353995798878423</v>
      </c>
      <c r="N20">
        <f t="shared" si="5"/>
        <v>0.25064794323123579</v>
      </c>
      <c r="O20">
        <f t="shared" si="6"/>
        <v>0.10333461542790072</v>
      </c>
    </row>
    <row r="21" spans="1:15" x14ac:dyDescent="0.25">
      <c r="A21" t="s">
        <v>54</v>
      </c>
      <c r="B21">
        <v>1620271</v>
      </c>
      <c r="C21">
        <v>16637</v>
      </c>
      <c r="D21">
        <v>171840</v>
      </c>
      <c r="E21">
        <v>339356</v>
      </c>
      <c r="F21">
        <v>370840</v>
      </c>
      <c r="G21">
        <v>332053</v>
      </c>
      <c r="H21">
        <v>146292</v>
      </c>
      <c r="J21">
        <f t="shared" si="1"/>
        <v>1.0268035408891476E-2</v>
      </c>
      <c r="K21">
        <f t="shared" si="2"/>
        <v>0.10605633255177684</v>
      </c>
      <c r="L21">
        <f t="shared" si="3"/>
        <v>0.20944397572998591</v>
      </c>
      <c r="M21">
        <f t="shared" si="4"/>
        <v>0.22887529308368784</v>
      </c>
      <c r="N21">
        <f t="shared" si="5"/>
        <v>0.20493670503267664</v>
      </c>
      <c r="O21">
        <f t="shared" si="6"/>
        <v>9.0288599870021746E-2</v>
      </c>
    </row>
    <row r="22" spans="1:15" x14ac:dyDescent="0.25">
      <c r="A22" t="s">
        <v>55</v>
      </c>
      <c r="B22">
        <v>2075882</v>
      </c>
      <c r="C22">
        <v>267006</v>
      </c>
      <c r="D22">
        <v>38936</v>
      </c>
      <c r="E22">
        <v>1133549</v>
      </c>
      <c r="F22">
        <v>721723</v>
      </c>
      <c r="G22">
        <v>1078418</v>
      </c>
      <c r="H22">
        <v>1029899</v>
      </c>
      <c r="J22">
        <f t="shared" si="1"/>
        <v>0.12862291787298122</v>
      </c>
      <c r="K22">
        <f t="shared" si="2"/>
        <v>1.8756364764471199E-2</v>
      </c>
      <c r="L22">
        <f t="shared" si="3"/>
        <v>0.54605656776252209</v>
      </c>
      <c r="M22">
        <f t="shared" si="4"/>
        <v>0.34767053233276263</v>
      </c>
      <c r="N22">
        <f t="shared" si="5"/>
        <v>0.51949869982975916</v>
      </c>
      <c r="O22">
        <f t="shared" si="6"/>
        <v>0.49612598403955521</v>
      </c>
    </row>
    <row r="23" spans="1:15" x14ac:dyDescent="0.25">
      <c r="A23" t="s">
        <v>56</v>
      </c>
      <c r="B23">
        <v>2165536</v>
      </c>
      <c r="C23">
        <v>50454</v>
      </c>
      <c r="D23">
        <v>135143</v>
      </c>
      <c r="E23">
        <v>719444</v>
      </c>
      <c r="F23">
        <v>336373</v>
      </c>
      <c r="G23">
        <v>163404</v>
      </c>
      <c r="H23">
        <v>60412</v>
      </c>
      <c r="J23">
        <f t="shared" si="1"/>
        <v>2.3298619833611631E-2</v>
      </c>
      <c r="K23">
        <f t="shared" si="2"/>
        <v>6.2406258773809349E-2</v>
      </c>
      <c r="L23">
        <f t="shared" si="3"/>
        <v>0.3322244469729434</v>
      </c>
      <c r="M23">
        <f t="shared" si="4"/>
        <v>0.15533013535678927</v>
      </c>
      <c r="N23">
        <f t="shared" si="5"/>
        <v>7.5456607509641949E-2</v>
      </c>
      <c r="O23">
        <f t="shared" si="6"/>
        <v>2.7897019490786577E-2</v>
      </c>
    </row>
    <row r="24" spans="1:15" x14ac:dyDescent="0.25">
      <c r="A24" t="s">
        <v>57</v>
      </c>
      <c r="B24">
        <v>2397154</v>
      </c>
      <c r="C24">
        <v>49307</v>
      </c>
      <c r="D24">
        <v>164800</v>
      </c>
      <c r="E24">
        <v>732462</v>
      </c>
      <c r="F24">
        <v>345521</v>
      </c>
      <c r="G24">
        <v>183056</v>
      </c>
      <c r="H24">
        <v>69189</v>
      </c>
      <c r="J24">
        <f t="shared" si="1"/>
        <v>2.0568974709175965E-2</v>
      </c>
      <c r="K24">
        <f t="shared" si="2"/>
        <v>6.8748190562642197E-2</v>
      </c>
      <c r="L24">
        <f t="shared" si="3"/>
        <v>0.30555483711100745</v>
      </c>
      <c r="M24">
        <f t="shared" si="4"/>
        <v>0.1441380069866183</v>
      </c>
      <c r="N24">
        <f t="shared" si="5"/>
        <v>7.6363888177397032E-2</v>
      </c>
      <c r="O24">
        <f t="shared" si="6"/>
        <v>2.8862976679846185E-2</v>
      </c>
    </row>
    <row r="25" spans="1:15" x14ac:dyDescent="0.25">
      <c r="A25" t="s">
        <v>58</v>
      </c>
      <c r="B25">
        <v>2147840</v>
      </c>
      <c r="C25">
        <v>68820</v>
      </c>
      <c r="D25">
        <v>157111</v>
      </c>
      <c r="E25">
        <v>701456</v>
      </c>
      <c r="F25">
        <v>296144</v>
      </c>
      <c r="G25">
        <v>161942</v>
      </c>
      <c r="H25">
        <v>63170</v>
      </c>
      <c r="J25">
        <f t="shared" si="1"/>
        <v>3.2041492848629317E-2</v>
      </c>
      <c r="K25">
        <f t="shared" si="2"/>
        <v>7.3148372318235996E-2</v>
      </c>
      <c r="L25">
        <f t="shared" si="3"/>
        <v>0.3265867103694875</v>
      </c>
      <c r="M25">
        <f t="shared" si="4"/>
        <v>0.13787991656734208</v>
      </c>
      <c r="N25">
        <f t="shared" si="5"/>
        <v>7.5397608760429086E-2</v>
      </c>
      <c r="O25">
        <f t="shared" si="6"/>
        <v>2.9410943087008343E-2</v>
      </c>
    </row>
    <row r="26" spans="1:15" x14ac:dyDescent="0.25">
      <c r="A26" t="s">
        <v>59</v>
      </c>
      <c r="B26">
        <v>2400942</v>
      </c>
      <c r="C26">
        <v>64199</v>
      </c>
      <c r="D26">
        <v>168396</v>
      </c>
      <c r="E26">
        <v>766982</v>
      </c>
      <c r="F26">
        <v>361641</v>
      </c>
      <c r="G26">
        <v>179841</v>
      </c>
      <c r="H26">
        <v>66300</v>
      </c>
      <c r="J26">
        <f t="shared" si="1"/>
        <v>2.6739088241198663E-2</v>
      </c>
      <c r="K26">
        <f t="shared" si="2"/>
        <v>7.0137471042615779E-2</v>
      </c>
      <c r="L26">
        <f t="shared" si="3"/>
        <v>0.31945044903208825</v>
      </c>
      <c r="M26">
        <f t="shared" si="4"/>
        <v>0.15062462983279062</v>
      </c>
      <c r="N26">
        <f t="shared" si="5"/>
        <v>7.4904350042608273E-2</v>
      </c>
      <c r="O26">
        <f t="shared" si="6"/>
        <v>2.7614161441634158E-2</v>
      </c>
    </row>
    <row r="27" spans="1:15" x14ac:dyDescent="0.25">
      <c r="A27" t="s">
        <v>60</v>
      </c>
      <c r="B27">
        <v>2441052</v>
      </c>
      <c r="C27">
        <v>72247</v>
      </c>
      <c r="D27">
        <v>165483</v>
      </c>
      <c r="E27">
        <v>838244</v>
      </c>
      <c r="F27">
        <v>392019</v>
      </c>
      <c r="G27">
        <v>185066</v>
      </c>
      <c r="H27">
        <v>70168</v>
      </c>
      <c r="J27">
        <f t="shared" si="1"/>
        <v>2.9596665699870385E-2</v>
      </c>
      <c r="K27">
        <f t="shared" si="2"/>
        <v>6.7791673426047458E-2</v>
      </c>
      <c r="L27">
        <f t="shared" si="3"/>
        <v>0.34339456922671047</v>
      </c>
      <c r="M27">
        <f t="shared" si="4"/>
        <v>0.16059428475919399</v>
      </c>
      <c r="N27">
        <f t="shared" si="5"/>
        <v>7.5814034277024822E-2</v>
      </c>
      <c r="O27">
        <f t="shared" si="6"/>
        <v>2.8744983720133777E-2</v>
      </c>
    </row>
    <row r="28" spans="1:15" x14ac:dyDescent="0.25">
      <c r="A28" t="s">
        <v>61</v>
      </c>
      <c r="B28">
        <v>2448682</v>
      </c>
      <c r="C28">
        <v>69533</v>
      </c>
      <c r="D28">
        <v>182446</v>
      </c>
      <c r="E28">
        <v>835765</v>
      </c>
      <c r="F28">
        <v>375444</v>
      </c>
      <c r="G28">
        <v>188292</v>
      </c>
      <c r="H28">
        <v>75561</v>
      </c>
      <c r="J28">
        <f t="shared" si="1"/>
        <v>2.8396092265145088E-2</v>
      </c>
      <c r="K28">
        <f t="shared" si="2"/>
        <v>7.4507837277359823E-2</v>
      </c>
      <c r="L28">
        <f t="shared" si="3"/>
        <v>0.34131218345215913</v>
      </c>
      <c r="M28">
        <f t="shared" si="4"/>
        <v>0.15332493153459698</v>
      </c>
      <c r="N28">
        <f t="shared" si="5"/>
        <v>7.6895244053739931E-2</v>
      </c>
      <c r="O28">
        <f t="shared" si="6"/>
        <v>3.0857824740002988E-2</v>
      </c>
    </row>
    <row r="29" spans="1:15" x14ac:dyDescent="0.25">
      <c r="A29" t="s">
        <v>62</v>
      </c>
      <c r="B29">
        <v>2397938</v>
      </c>
      <c r="C29">
        <v>475732</v>
      </c>
      <c r="D29">
        <v>42872</v>
      </c>
      <c r="E29">
        <v>1318781</v>
      </c>
      <c r="F29">
        <v>776481</v>
      </c>
      <c r="G29">
        <v>1283940</v>
      </c>
      <c r="H29">
        <v>1254009</v>
      </c>
      <c r="J29">
        <f t="shared" si="1"/>
        <v>0.19839211856186439</v>
      </c>
      <c r="K29">
        <f t="shared" si="2"/>
        <v>1.7878694111357341E-2</v>
      </c>
      <c r="L29">
        <f t="shared" si="3"/>
        <v>0.54996459458084401</v>
      </c>
      <c r="M29">
        <f t="shared" si="4"/>
        <v>0.3238119584409605</v>
      </c>
      <c r="N29">
        <f t="shared" si="5"/>
        <v>0.53543502792816167</v>
      </c>
      <c r="O29">
        <f t="shared" si="6"/>
        <v>0.52295305383208401</v>
      </c>
    </row>
    <row r="30" spans="1:15" x14ac:dyDescent="0.25">
      <c r="A30" t="s">
        <v>63</v>
      </c>
      <c r="B30">
        <v>2494805</v>
      </c>
      <c r="C30">
        <v>326443</v>
      </c>
      <c r="D30">
        <v>44078</v>
      </c>
      <c r="E30">
        <v>1399081</v>
      </c>
      <c r="F30">
        <v>898790</v>
      </c>
      <c r="G30">
        <v>1331799</v>
      </c>
      <c r="H30">
        <v>1276766</v>
      </c>
      <c r="J30">
        <f t="shared" si="1"/>
        <v>0.13084910443902428</v>
      </c>
      <c r="K30">
        <f t="shared" si="2"/>
        <v>1.7667913925136433E-2</v>
      </c>
      <c r="L30">
        <f t="shared" si="3"/>
        <v>0.56079773769893837</v>
      </c>
      <c r="M30">
        <f t="shared" si="4"/>
        <v>0.36026462990093416</v>
      </c>
      <c r="N30">
        <f t="shared" si="5"/>
        <v>0.53382889644681653</v>
      </c>
      <c r="O30">
        <f t="shared" si="6"/>
        <v>0.51176985776443451</v>
      </c>
    </row>
    <row r="31" spans="1:15" x14ac:dyDescent="0.25">
      <c r="A31" t="s">
        <v>64</v>
      </c>
      <c r="B31">
        <v>2427617</v>
      </c>
      <c r="C31">
        <v>313587</v>
      </c>
      <c r="D31">
        <v>40427</v>
      </c>
      <c r="E31">
        <v>1358319</v>
      </c>
      <c r="F31">
        <v>885721</v>
      </c>
      <c r="G31">
        <v>1317276</v>
      </c>
      <c r="H31">
        <v>1176273</v>
      </c>
      <c r="J31">
        <f t="shared" si="1"/>
        <v>0.12917482452956952</v>
      </c>
      <c r="K31">
        <f t="shared" si="2"/>
        <v>1.6652956376561872E-2</v>
      </c>
      <c r="L31">
        <f t="shared" si="3"/>
        <v>0.55952771792255529</v>
      </c>
      <c r="M31">
        <f t="shared" si="4"/>
        <v>0.36485203390814941</v>
      </c>
      <c r="N31">
        <f t="shared" si="5"/>
        <v>0.54262101476468483</v>
      </c>
      <c r="O31">
        <f t="shared" si="6"/>
        <v>0.48453812936719426</v>
      </c>
    </row>
    <row r="32" spans="1:15" x14ac:dyDescent="0.25">
      <c r="A32" t="s">
        <v>65</v>
      </c>
      <c r="B32">
        <v>2740097</v>
      </c>
      <c r="C32">
        <v>323765</v>
      </c>
      <c r="D32">
        <v>51715</v>
      </c>
      <c r="E32">
        <v>1524637</v>
      </c>
      <c r="F32">
        <v>1039854</v>
      </c>
      <c r="G32">
        <v>1523316</v>
      </c>
      <c r="H32">
        <v>1354812</v>
      </c>
      <c r="J32">
        <f t="shared" si="1"/>
        <v>0.11815822578543753</v>
      </c>
      <c r="K32">
        <f t="shared" si="2"/>
        <v>1.8873419444640098E-2</v>
      </c>
      <c r="L32">
        <f t="shared" si="3"/>
        <v>0.55641716333399871</v>
      </c>
      <c r="M32">
        <f t="shared" si="4"/>
        <v>0.37949532443559481</v>
      </c>
      <c r="N32">
        <f t="shared" si="5"/>
        <v>0.5559350636127115</v>
      </c>
      <c r="O32">
        <f t="shared" si="6"/>
        <v>0.4944394304289228</v>
      </c>
    </row>
    <row r="33" spans="1:15" x14ac:dyDescent="0.25">
      <c r="A33" t="s">
        <v>66</v>
      </c>
      <c r="B33">
        <v>2754393</v>
      </c>
      <c r="C33">
        <v>336247</v>
      </c>
      <c r="D33">
        <v>57386</v>
      </c>
      <c r="E33">
        <v>1537321</v>
      </c>
      <c r="F33">
        <v>1052601</v>
      </c>
      <c r="G33">
        <v>1524111</v>
      </c>
      <c r="H33">
        <v>1377766</v>
      </c>
      <c r="J33">
        <f t="shared" si="1"/>
        <v>0.12207662450492722</v>
      </c>
      <c r="K33">
        <f t="shared" si="2"/>
        <v>2.0834354429451425E-2</v>
      </c>
      <c r="L33">
        <f t="shared" si="3"/>
        <v>0.55813422412851033</v>
      </c>
      <c r="M33">
        <f t="shared" si="4"/>
        <v>0.38215352711105494</v>
      </c>
      <c r="N33">
        <f t="shared" si="5"/>
        <v>0.55333824911695606</v>
      </c>
      <c r="O33">
        <f t="shared" si="6"/>
        <v>0.50020676061840119</v>
      </c>
    </row>
    <row r="34" spans="1:15" x14ac:dyDescent="0.25">
      <c r="A34" t="s">
        <v>67</v>
      </c>
      <c r="B34">
        <v>2881688</v>
      </c>
      <c r="C34">
        <v>381471</v>
      </c>
      <c r="D34">
        <v>90759</v>
      </c>
      <c r="E34">
        <v>1348345</v>
      </c>
      <c r="F34">
        <v>922242</v>
      </c>
      <c r="G34">
        <v>1384826</v>
      </c>
      <c r="H34">
        <v>999851</v>
      </c>
      <c r="J34">
        <f t="shared" si="1"/>
        <v>0.13237762033919009</v>
      </c>
      <c r="K34">
        <f t="shared" si="2"/>
        <v>3.1495082049132317E-2</v>
      </c>
      <c r="L34">
        <f t="shared" si="3"/>
        <v>0.46790110518557176</v>
      </c>
      <c r="M34">
        <f t="shared" si="4"/>
        <v>0.32003534039771137</v>
      </c>
      <c r="N34">
        <f t="shared" si="5"/>
        <v>0.48056069914577842</v>
      </c>
      <c r="O34">
        <f t="shared" si="6"/>
        <v>0.34696712482406145</v>
      </c>
    </row>
    <row r="35" spans="1:15" x14ac:dyDescent="0.25">
      <c r="A35" t="s">
        <v>68</v>
      </c>
      <c r="B35">
        <v>2908582</v>
      </c>
      <c r="C35">
        <v>307302</v>
      </c>
      <c r="D35">
        <v>88873</v>
      </c>
      <c r="E35">
        <v>1302349</v>
      </c>
      <c r="F35">
        <v>900705</v>
      </c>
      <c r="G35">
        <v>1408338</v>
      </c>
      <c r="H35">
        <v>971214</v>
      </c>
      <c r="J35">
        <f t="shared" si="1"/>
        <v>0.10565354526707516</v>
      </c>
      <c r="K35">
        <f t="shared" si="2"/>
        <v>3.0555439042117431E-2</v>
      </c>
      <c r="L35">
        <f t="shared" si="3"/>
        <v>0.44776079890475839</v>
      </c>
      <c r="M35">
        <f t="shared" si="4"/>
        <v>0.3096715169109896</v>
      </c>
      <c r="N35">
        <f t="shared" si="5"/>
        <v>0.48420089239361308</v>
      </c>
      <c r="O35">
        <f t="shared" si="6"/>
        <v>0.33391322644505123</v>
      </c>
    </row>
    <row r="36" spans="1:15" x14ac:dyDescent="0.25">
      <c r="A36" t="s">
        <v>69</v>
      </c>
      <c r="B36">
        <v>2943541</v>
      </c>
      <c r="C36">
        <v>375187</v>
      </c>
      <c r="D36">
        <v>57127</v>
      </c>
      <c r="E36">
        <v>1389099</v>
      </c>
      <c r="F36">
        <v>1027390</v>
      </c>
      <c r="G36">
        <v>1463057</v>
      </c>
      <c r="H36">
        <v>1087268</v>
      </c>
      <c r="J36">
        <f t="shared" si="1"/>
        <v>0.12746110891609799</v>
      </c>
      <c r="K36">
        <f t="shared" si="2"/>
        <v>1.9407577472167026E-2</v>
      </c>
      <c r="L36">
        <f t="shared" si="3"/>
        <v>0.47191426924238528</v>
      </c>
      <c r="M36">
        <f t="shared" si="4"/>
        <v>0.34903199921455147</v>
      </c>
      <c r="N36">
        <f t="shared" si="5"/>
        <v>0.49703978983136299</v>
      </c>
      <c r="O36">
        <f t="shared" si="6"/>
        <v>0.36937416533352174</v>
      </c>
    </row>
    <row r="37" spans="1:15" x14ac:dyDescent="0.25">
      <c r="A37" t="s">
        <v>70</v>
      </c>
      <c r="B37">
        <v>2996774</v>
      </c>
      <c r="C37">
        <v>345698</v>
      </c>
      <c r="D37">
        <v>98126</v>
      </c>
      <c r="E37">
        <v>1391253</v>
      </c>
      <c r="F37">
        <v>983446</v>
      </c>
      <c r="G37">
        <v>1436490</v>
      </c>
      <c r="H37">
        <v>1020378</v>
      </c>
      <c r="J37">
        <f t="shared" si="1"/>
        <v>0.11535671358600949</v>
      </c>
      <c r="K37">
        <f t="shared" si="2"/>
        <v>3.2743877249335453E-2</v>
      </c>
      <c r="L37">
        <f t="shared" si="3"/>
        <v>0.46425022374059571</v>
      </c>
      <c r="M37">
        <f t="shared" si="4"/>
        <v>0.32816822356307151</v>
      </c>
      <c r="N37">
        <f t="shared" si="5"/>
        <v>0.47934545614717694</v>
      </c>
      <c r="O37">
        <f t="shared" si="6"/>
        <v>0.34049214255062277</v>
      </c>
    </row>
    <row r="38" spans="1:15" x14ac:dyDescent="0.25">
      <c r="A38" t="s">
        <v>71</v>
      </c>
      <c r="B38">
        <v>3166016</v>
      </c>
      <c r="C38">
        <v>250107</v>
      </c>
      <c r="D38">
        <v>60950</v>
      </c>
      <c r="E38">
        <v>1494202</v>
      </c>
      <c r="F38">
        <v>736973</v>
      </c>
      <c r="G38">
        <v>1471362</v>
      </c>
      <c r="H38">
        <v>972233</v>
      </c>
      <c r="J38">
        <f t="shared" si="1"/>
        <v>7.8997389779457847E-2</v>
      </c>
      <c r="K38">
        <f t="shared" si="2"/>
        <v>1.9251324061533487E-2</v>
      </c>
      <c r="L38">
        <f t="shared" si="3"/>
        <v>0.47195023651175483</v>
      </c>
      <c r="M38">
        <f t="shared" si="4"/>
        <v>0.23277614516161638</v>
      </c>
      <c r="N38">
        <f t="shared" si="5"/>
        <v>0.46473612262224828</v>
      </c>
      <c r="O38">
        <f t="shared" si="6"/>
        <v>0.30708404505852149</v>
      </c>
    </row>
    <row r="39" spans="1:15" x14ac:dyDescent="0.25">
      <c r="A39" t="s">
        <v>72</v>
      </c>
      <c r="B39">
        <v>3299369</v>
      </c>
      <c r="C39">
        <v>313371</v>
      </c>
      <c r="D39">
        <v>150118</v>
      </c>
      <c r="E39">
        <v>1410184</v>
      </c>
      <c r="F39">
        <v>866706</v>
      </c>
      <c r="G39">
        <v>1006066</v>
      </c>
      <c r="H39">
        <v>665469</v>
      </c>
      <c r="J39">
        <f t="shared" si="1"/>
        <v>9.4979070240400518E-2</v>
      </c>
      <c r="K39">
        <f t="shared" si="2"/>
        <v>4.5499002991178011E-2</v>
      </c>
      <c r="L39">
        <f t="shared" si="3"/>
        <v>0.42741021086153141</v>
      </c>
      <c r="M39">
        <f t="shared" si="4"/>
        <v>0.26268841102647206</v>
      </c>
      <c r="N39">
        <f t="shared" si="5"/>
        <v>0.30492679054691973</v>
      </c>
      <c r="O39">
        <f t="shared" si="6"/>
        <v>0.20169583941656724</v>
      </c>
    </row>
    <row r="40" spans="1:15" x14ac:dyDescent="0.25">
      <c r="A40" t="s">
        <v>73</v>
      </c>
      <c r="B40">
        <v>3296275</v>
      </c>
      <c r="C40">
        <v>305239</v>
      </c>
      <c r="D40">
        <v>164263</v>
      </c>
      <c r="E40">
        <v>1426578</v>
      </c>
      <c r="F40">
        <v>706598</v>
      </c>
      <c r="G40">
        <v>1007122</v>
      </c>
      <c r="H40">
        <v>653925</v>
      </c>
      <c r="J40">
        <f t="shared" si="1"/>
        <v>9.2601193771757517E-2</v>
      </c>
      <c r="K40">
        <f t="shared" si="2"/>
        <v>4.9832917459859995E-2</v>
      </c>
      <c r="L40">
        <f t="shared" si="3"/>
        <v>0.43278488596976888</v>
      </c>
      <c r="M40">
        <f t="shared" si="4"/>
        <v>0.2143625759379906</v>
      </c>
      <c r="N40">
        <f t="shared" si="5"/>
        <v>0.30553336720995672</v>
      </c>
      <c r="O40">
        <f t="shared" si="6"/>
        <v>0.19838302326110535</v>
      </c>
    </row>
    <row r="41" spans="1:15" x14ac:dyDescent="0.25">
      <c r="A41" t="s">
        <v>74</v>
      </c>
      <c r="B41">
        <v>3336080</v>
      </c>
      <c r="C41">
        <v>255708</v>
      </c>
      <c r="D41">
        <v>146175</v>
      </c>
      <c r="E41">
        <v>1354822</v>
      </c>
      <c r="F41">
        <v>703820</v>
      </c>
      <c r="G41">
        <v>1025417</v>
      </c>
      <c r="H41">
        <v>662316</v>
      </c>
      <c r="J41">
        <f t="shared" si="1"/>
        <v>7.6649241025395068E-2</v>
      </c>
      <c r="K41">
        <f t="shared" si="2"/>
        <v>4.3816395290280807E-2</v>
      </c>
      <c r="L41">
        <f t="shared" si="3"/>
        <v>0.40611196374187669</v>
      </c>
      <c r="M41">
        <f t="shared" si="4"/>
        <v>0.21097215894103258</v>
      </c>
      <c r="N41">
        <f t="shared" si="5"/>
        <v>0.30737182561569265</v>
      </c>
      <c r="O41">
        <f t="shared" si="6"/>
        <v>0.19853121028272702</v>
      </c>
    </row>
    <row r="42" spans="1:15" x14ac:dyDescent="0.25">
      <c r="A42" t="s">
        <v>75</v>
      </c>
      <c r="B42">
        <v>3820792</v>
      </c>
      <c r="C42">
        <v>82794</v>
      </c>
      <c r="D42">
        <v>163891</v>
      </c>
      <c r="E42">
        <v>647015</v>
      </c>
      <c r="F42">
        <v>422266</v>
      </c>
      <c r="G42">
        <v>650290</v>
      </c>
      <c r="H42">
        <v>256971</v>
      </c>
      <c r="J42">
        <f t="shared" si="1"/>
        <v>2.1669329290890476E-2</v>
      </c>
      <c r="K42">
        <f t="shared" si="2"/>
        <v>4.289450982937569E-2</v>
      </c>
      <c r="L42">
        <f t="shared" si="3"/>
        <v>0.16934054510164384</v>
      </c>
      <c r="M42">
        <f t="shared" si="4"/>
        <v>0.11051792403250425</v>
      </c>
      <c r="N42">
        <f t="shared" si="5"/>
        <v>0.17019769723135936</v>
      </c>
      <c r="O42">
        <f t="shared" si="6"/>
        <v>6.7255951122175722E-2</v>
      </c>
    </row>
    <row r="43" spans="1:15" x14ac:dyDescent="0.25">
      <c r="A43" t="s">
        <v>76</v>
      </c>
      <c r="B43">
        <v>4033919</v>
      </c>
      <c r="C43">
        <v>184803</v>
      </c>
      <c r="D43">
        <v>245510</v>
      </c>
      <c r="E43">
        <v>1023618</v>
      </c>
      <c r="F43">
        <v>518556</v>
      </c>
      <c r="G43">
        <v>759952</v>
      </c>
      <c r="H43">
        <v>271555</v>
      </c>
      <c r="J43">
        <f t="shared" si="1"/>
        <v>4.5812273374849617E-2</v>
      </c>
      <c r="K43">
        <f t="shared" si="2"/>
        <v>6.0861410454696785E-2</v>
      </c>
      <c r="L43">
        <f t="shared" si="3"/>
        <v>0.25375274020127819</v>
      </c>
      <c r="M43">
        <f t="shared" si="4"/>
        <v>0.12854893715020058</v>
      </c>
      <c r="N43">
        <f t="shared" si="5"/>
        <v>0.18839049569413763</v>
      </c>
      <c r="O43">
        <f t="shared" si="6"/>
        <v>6.7317910944666964E-2</v>
      </c>
    </row>
    <row r="44" spans="1:15" x14ac:dyDescent="0.25">
      <c r="A44" t="s">
        <v>77</v>
      </c>
      <c r="B44">
        <v>4040254</v>
      </c>
      <c r="C44">
        <v>199300</v>
      </c>
      <c r="D44">
        <v>245449</v>
      </c>
      <c r="E44">
        <v>926567</v>
      </c>
      <c r="F44">
        <v>499690</v>
      </c>
      <c r="G44">
        <v>753544</v>
      </c>
      <c r="H44">
        <v>237393</v>
      </c>
      <c r="J44">
        <f t="shared" si="1"/>
        <v>4.9328581816885771E-2</v>
      </c>
      <c r="K44">
        <f t="shared" si="2"/>
        <v>6.0750883484058181E-2</v>
      </c>
      <c r="L44">
        <f t="shared" si="3"/>
        <v>0.22933384881247565</v>
      </c>
      <c r="M44">
        <f t="shared" si="4"/>
        <v>0.12367786777761992</v>
      </c>
      <c r="N44">
        <f t="shared" si="5"/>
        <v>0.18650906601416645</v>
      </c>
      <c r="O44">
        <f t="shared" si="6"/>
        <v>5.8756949439317432E-2</v>
      </c>
    </row>
    <row r="45" spans="1:15" x14ac:dyDescent="0.25">
      <c r="A45" t="s">
        <v>78</v>
      </c>
      <c r="B45">
        <v>4087300</v>
      </c>
      <c r="C45">
        <v>243666</v>
      </c>
      <c r="D45">
        <v>238584</v>
      </c>
      <c r="E45">
        <v>976301</v>
      </c>
      <c r="F45">
        <v>637910</v>
      </c>
      <c r="G45">
        <v>940595</v>
      </c>
      <c r="H45">
        <v>291513</v>
      </c>
      <c r="J45">
        <f t="shared" si="1"/>
        <v>5.9615394025395736E-2</v>
      </c>
      <c r="K45">
        <f t="shared" si="2"/>
        <v>5.8372030435739977E-2</v>
      </c>
      <c r="L45">
        <f t="shared" si="3"/>
        <v>0.23886208499498446</v>
      </c>
      <c r="M45">
        <f t="shared" si="4"/>
        <v>0.15607124507621167</v>
      </c>
      <c r="N45">
        <f t="shared" si="5"/>
        <v>0.23012624470922124</v>
      </c>
      <c r="O45">
        <f t="shared" si="6"/>
        <v>7.1321654882196064E-2</v>
      </c>
    </row>
    <row r="46" spans="1:15" x14ac:dyDescent="0.25">
      <c r="A46" t="s">
        <v>79</v>
      </c>
      <c r="B46">
        <v>220057</v>
      </c>
      <c r="C46">
        <v>214984</v>
      </c>
      <c r="D46">
        <v>19702</v>
      </c>
      <c r="E46">
        <v>160846</v>
      </c>
      <c r="F46">
        <v>160667</v>
      </c>
      <c r="G46">
        <v>123678</v>
      </c>
      <c r="H46">
        <v>177661</v>
      </c>
      <c r="J46">
        <f t="shared" si="1"/>
        <v>0.97694688194422352</v>
      </c>
      <c r="K46">
        <f t="shared" si="2"/>
        <v>8.9531348696019669E-2</v>
      </c>
      <c r="L46">
        <f t="shared" si="3"/>
        <v>0.73092880480966294</v>
      </c>
      <c r="M46">
        <f t="shared" si="4"/>
        <v>0.73011537919720804</v>
      </c>
      <c r="N46">
        <f t="shared" si="5"/>
        <v>0.56202711115756376</v>
      </c>
      <c r="O46">
        <f t="shared" si="6"/>
        <v>0.80734082533161866</v>
      </c>
    </row>
    <row r="47" spans="1:15" x14ac:dyDescent="0.25">
      <c r="A47" t="s">
        <v>80</v>
      </c>
      <c r="B47">
        <v>543520</v>
      </c>
      <c r="C47">
        <v>242844</v>
      </c>
      <c r="D47">
        <v>65829</v>
      </c>
      <c r="E47">
        <v>376955</v>
      </c>
      <c r="F47">
        <v>377236</v>
      </c>
      <c r="G47">
        <v>241308</v>
      </c>
      <c r="H47">
        <v>312400</v>
      </c>
      <c r="J47">
        <f t="shared" si="1"/>
        <v>0.44679864586399765</v>
      </c>
      <c r="K47">
        <f t="shared" si="2"/>
        <v>0.12111605828672357</v>
      </c>
      <c r="L47">
        <f t="shared" si="3"/>
        <v>0.6935439358257286</v>
      </c>
      <c r="M47">
        <f t="shared" si="4"/>
        <v>0.694060936120106</v>
      </c>
      <c r="N47">
        <f t="shared" si="5"/>
        <v>0.44397262290256106</v>
      </c>
      <c r="O47">
        <f t="shared" si="6"/>
        <v>0.57477185752134241</v>
      </c>
    </row>
    <row r="48" spans="1:15" x14ac:dyDescent="0.25">
      <c r="A48" t="s">
        <v>81</v>
      </c>
      <c r="B48">
        <v>677377</v>
      </c>
      <c r="C48">
        <v>268503</v>
      </c>
      <c r="D48">
        <v>77339</v>
      </c>
      <c r="E48">
        <v>494643</v>
      </c>
      <c r="F48">
        <v>480698</v>
      </c>
      <c r="G48">
        <v>328214</v>
      </c>
      <c r="H48">
        <v>433846</v>
      </c>
      <c r="J48">
        <f t="shared" si="1"/>
        <v>0.39638635501353015</v>
      </c>
      <c r="K48">
        <f t="shared" si="2"/>
        <v>0.11417423384614477</v>
      </c>
      <c r="L48">
        <f t="shared" si="3"/>
        <v>0.73023294265970062</v>
      </c>
      <c r="M48">
        <f t="shared" si="4"/>
        <v>0.70964617930635376</v>
      </c>
      <c r="N48">
        <f t="shared" si="5"/>
        <v>0.48453667603122041</v>
      </c>
      <c r="O48">
        <f t="shared" si="6"/>
        <v>0.64047937854400139</v>
      </c>
    </row>
    <row r="49" spans="1:15" x14ac:dyDescent="0.25">
      <c r="A49" t="s">
        <v>82</v>
      </c>
      <c r="B49">
        <v>324489</v>
      </c>
      <c r="C49">
        <v>282311</v>
      </c>
      <c r="D49">
        <v>107356</v>
      </c>
      <c r="E49">
        <v>465840</v>
      </c>
      <c r="F49">
        <v>486663</v>
      </c>
      <c r="G49">
        <v>232166</v>
      </c>
      <c r="H49">
        <v>266291</v>
      </c>
      <c r="J49">
        <f t="shared" si="1"/>
        <v>0.87001716545090901</v>
      </c>
      <c r="K49">
        <f t="shared" si="2"/>
        <v>0.33084634610110047</v>
      </c>
      <c r="L49">
        <f t="shared" si="3"/>
        <v>1.4356110684799792</v>
      </c>
      <c r="M49">
        <f t="shared" si="4"/>
        <v>1.4997827353161433</v>
      </c>
      <c r="N49">
        <f t="shared" si="5"/>
        <v>0.71548188074172003</v>
      </c>
      <c r="O49">
        <f t="shared" si="6"/>
        <v>0.82064723303409359</v>
      </c>
    </row>
    <row r="50" spans="1:15" x14ac:dyDescent="0.25">
      <c r="A50" t="s">
        <v>83</v>
      </c>
      <c r="B50">
        <v>423479</v>
      </c>
      <c r="C50">
        <v>384270</v>
      </c>
      <c r="D50">
        <v>183404</v>
      </c>
      <c r="E50">
        <v>736423</v>
      </c>
      <c r="F50">
        <v>649015</v>
      </c>
      <c r="G50">
        <v>236402</v>
      </c>
      <c r="H50">
        <v>309700</v>
      </c>
      <c r="J50">
        <f t="shared" si="1"/>
        <v>0.90741217392125706</v>
      </c>
      <c r="K50">
        <f t="shared" si="2"/>
        <v>0.433088771816312</v>
      </c>
      <c r="L50">
        <f t="shared" si="3"/>
        <v>1.7389835151211748</v>
      </c>
      <c r="M50">
        <f t="shared" si="4"/>
        <v>1.5325789472441373</v>
      </c>
      <c r="N50">
        <f t="shared" si="5"/>
        <v>0.5582378346978244</v>
      </c>
      <c r="O50">
        <f t="shared" si="6"/>
        <v>0.73132315888155019</v>
      </c>
    </row>
    <row r="51" spans="1:15" x14ac:dyDescent="0.25">
      <c r="A51" t="s">
        <v>84</v>
      </c>
      <c r="B51">
        <v>307549</v>
      </c>
      <c r="C51">
        <v>223591</v>
      </c>
      <c r="D51">
        <v>42593</v>
      </c>
      <c r="E51">
        <v>184913</v>
      </c>
      <c r="F51">
        <v>231637</v>
      </c>
      <c r="G51">
        <v>122051</v>
      </c>
      <c r="H51">
        <v>178633</v>
      </c>
      <c r="J51">
        <f t="shared" si="1"/>
        <v>0.72700935460690819</v>
      </c>
      <c r="K51">
        <f t="shared" si="2"/>
        <v>0.1384917525337426</v>
      </c>
      <c r="L51">
        <f t="shared" si="3"/>
        <v>0.60124728092108903</v>
      </c>
      <c r="M51">
        <f t="shared" si="4"/>
        <v>0.7531710394116059</v>
      </c>
      <c r="N51">
        <f t="shared" si="5"/>
        <v>0.39685058315910637</v>
      </c>
      <c r="O51">
        <f t="shared" si="6"/>
        <v>0.58082777053412626</v>
      </c>
    </row>
    <row r="52" spans="1:15" x14ac:dyDescent="0.25">
      <c r="A52" t="s">
        <v>85</v>
      </c>
      <c r="B52">
        <v>260110</v>
      </c>
      <c r="C52">
        <v>37784</v>
      </c>
      <c r="D52">
        <v>47265</v>
      </c>
      <c r="E52">
        <v>70116</v>
      </c>
      <c r="F52">
        <v>66843</v>
      </c>
      <c r="G52">
        <v>28899</v>
      </c>
      <c r="H52">
        <v>34510</v>
      </c>
      <c r="J52">
        <f t="shared" si="1"/>
        <v>0.14526162008381069</v>
      </c>
      <c r="K52">
        <f t="shared" si="2"/>
        <v>0.18171158356080119</v>
      </c>
      <c r="L52">
        <f t="shared" si="3"/>
        <v>0.26956287724424283</v>
      </c>
      <c r="M52">
        <f t="shared" si="4"/>
        <v>0.25697973934104801</v>
      </c>
      <c r="N52">
        <f t="shared" si="5"/>
        <v>0.11110299488677867</v>
      </c>
      <c r="O52">
        <f t="shared" si="6"/>
        <v>0.13267463765330054</v>
      </c>
    </row>
    <row r="53" spans="1:15" x14ac:dyDescent="0.25">
      <c r="J53">
        <f>AVERAGE(J3:J52)</f>
        <v>0.27787784717129266</v>
      </c>
      <c r="K53">
        <f t="shared" ref="K53:O53" si="7">AVERAGE(K3:K52)</f>
        <v>7.5849428632714877E-2</v>
      </c>
      <c r="L53">
        <f t="shared" si="7"/>
        <v>0.53331327907520265</v>
      </c>
      <c r="M53">
        <f t="shared" si="7"/>
        <v>0.40683016124148985</v>
      </c>
      <c r="N53">
        <f t="shared" si="7"/>
        <v>0.39308006740177637</v>
      </c>
      <c r="O53">
        <f t="shared" si="7"/>
        <v>0.35507330851783409</v>
      </c>
    </row>
  </sheetData>
  <mergeCells count="1"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external-bw of l1i</vt:lpstr>
      <vt:lpstr>IPC</vt:lpstr>
      <vt:lpstr>speedup</vt:lpstr>
      <vt:lpstr>PKI</vt:lpstr>
      <vt:lpstr>stacked_energy</vt:lpstr>
      <vt:lpstr>overprediction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2023-06-25T16:51:57Z</dcterms:modified>
</cp:coreProperties>
</file>