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IPC" sheetId="3" r:id="rId1"/>
    <sheet name="speedup" sheetId="8" r:id="rId2"/>
    <sheet name="PKI" sheetId="11" r:id="rId3"/>
    <sheet name="stacked_energy" sheetId="13" r:id="rId4"/>
    <sheet name="overprediction" sheetId="1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8" l="1"/>
  <c r="E3" i="8"/>
  <c r="E6" i="8"/>
  <c r="E9" i="8"/>
  <c r="E12" i="8"/>
  <c r="E13" i="8"/>
  <c r="P6" i="15" l="1"/>
  <c r="Q6" i="15"/>
  <c r="R6" i="15"/>
  <c r="S6" i="15"/>
  <c r="T6" i="15"/>
  <c r="U6" i="15"/>
  <c r="V6" i="15"/>
  <c r="W6" i="15"/>
  <c r="X6" i="15"/>
  <c r="Y6" i="15"/>
  <c r="Z6" i="15"/>
  <c r="AA6" i="15"/>
  <c r="P7" i="15"/>
  <c r="Q7" i="15"/>
  <c r="R7" i="15"/>
  <c r="S7" i="15"/>
  <c r="T7" i="15"/>
  <c r="U7" i="15"/>
  <c r="V7" i="15"/>
  <c r="W7" i="15"/>
  <c r="X7" i="15"/>
  <c r="Y7" i="15"/>
  <c r="Z7" i="15"/>
  <c r="AA7" i="15"/>
  <c r="P8" i="15"/>
  <c r="Q8" i="15"/>
  <c r="R8" i="15"/>
  <c r="S8" i="15"/>
  <c r="T8" i="15"/>
  <c r="U8" i="15"/>
  <c r="V8" i="15"/>
  <c r="W8" i="15"/>
  <c r="X8" i="15"/>
  <c r="Y8" i="15"/>
  <c r="Z8" i="15"/>
  <c r="AA8" i="15"/>
  <c r="P9" i="15"/>
  <c r="Q9" i="15"/>
  <c r="R9" i="15"/>
  <c r="S9" i="15"/>
  <c r="T9" i="15"/>
  <c r="U9" i="15"/>
  <c r="V9" i="15"/>
  <c r="W9" i="15"/>
  <c r="X9" i="15"/>
  <c r="Y9" i="15"/>
  <c r="Z9" i="15"/>
  <c r="AA9" i="15"/>
  <c r="P10" i="15"/>
  <c r="Q10" i="15"/>
  <c r="R10" i="15"/>
  <c r="S10" i="15"/>
  <c r="T10" i="15"/>
  <c r="U10" i="15"/>
  <c r="V10" i="15"/>
  <c r="W10" i="15"/>
  <c r="X10" i="15"/>
  <c r="Y10" i="15"/>
  <c r="Z10" i="15"/>
  <c r="AA10" i="15"/>
  <c r="P11" i="15"/>
  <c r="Q11" i="15"/>
  <c r="R11" i="15"/>
  <c r="S11" i="15"/>
  <c r="T11" i="15"/>
  <c r="U11" i="15"/>
  <c r="V11" i="15"/>
  <c r="W11" i="15"/>
  <c r="X11" i="15"/>
  <c r="Y11" i="15"/>
  <c r="Z11" i="15"/>
  <c r="AA11" i="15"/>
  <c r="P12" i="15"/>
  <c r="Q12" i="15"/>
  <c r="R12" i="15"/>
  <c r="S12" i="15"/>
  <c r="T12" i="15"/>
  <c r="U12" i="15"/>
  <c r="V12" i="15"/>
  <c r="W12" i="15"/>
  <c r="X12" i="15"/>
  <c r="Y12" i="15"/>
  <c r="Z12" i="15"/>
  <c r="AA12" i="15"/>
  <c r="P13" i="15"/>
  <c r="Q13" i="15"/>
  <c r="R13" i="15"/>
  <c r="S13" i="15"/>
  <c r="T13" i="15"/>
  <c r="U13" i="15"/>
  <c r="V13" i="15"/>
  <c r="W13" i="15"/>
  <c r="X13" i="15"/>
  <c r="Y13" i="15"/>
  <c r="Z13" i="15"/>
  <c r="AA13" i="15"/>
  <c r="P14" i="15"/>
  <c r="Q14" i="15"/>
  <c r="R14" i="15"/>
  <c r="S14" i="15"/>
  <c r="T14" i="15"/>
  <c r="U14" i="15"/>
  <c r="V14" i="15"/>
  <c r="W14" i="15"/>
  <c r="X14" i="15"/>
  <c r="Y14" i="15"/>
  <c r="Z14" i="15"/>
  <c r="AA14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P16" i="15"/>
  <c r="Q16" i="15"/>
  <c r="R16" i="15"/>
  <c r="S16" i="15"/>
  <c r="T16" i="15"/>
  <c r="U16" i="15"/>
  <c r="V16" i="15"/>
  <c r="W16" i="15"/>
  <c r="X16" i="15"/>
  <c r="Y16" i="15"/>
  <c r="Z16" i="15"/>
  <c r="AA16" i="15"/>
  <c r="P17" i="15"/>
  <c r="Q17" i="15"/>
  <c r="R17" i="15"/>
  <c r="S17" i="15"/>
  <c r="T17" i="15"/>
  <c r="U17" i="15"/>
  <c r="V17" i="15"/>
  <c r="W17" i="15"/>
  <c r="X17" i="15"/>
  <c r="Y17" i="15"/>
  <c r="Z17" i="15"/>
  <c r="AA17" i="15"/>
  <c r="P18" i="15"/>
  <c r="Q18" i="15"/>
  <c r="R18" i="15"/>
  <c r="S18" i="15"/>
  <c r="T18" i="15"/>
  <c r="U18" i="15"/>
  <c r="V18" i="15"/>
  <c r="W18" i="15"/>
  <c r="X18" i="15"/>
  <c r="Y18" i="15"/>
  <c r="Z18" i="15"/>
  <c r="AA18" i="15"/>
  <c r="P19" i="15"/>
  <c r="Q19" i="15"/>
  <c r="R19" i="15"/>
  <c r="S19" i="15"/>
  <c r="T19" i="15"/>
  <c r="U19" i="15"/>
  <c r="V19" i="15"/>
  <c r="W19" i="15"/>
  <c r="X19" i="15"/>
  <c r="Y19" i="15"/>
  <c r="Z19" i="15"/>
  <c r="AA19" i="15"/>
  <c r="P20" i="15"/>
  <c r="Q20" i="15"/>
  <c r="R20" i="15"/>
  <c r="S20" i="15"/>
  <c r="T20" i="15"/>
  <c r="U20" i="15"/>
  <c r="V20" i="15"/>
  <c r="W20" i="15"/>
  <c r="X20" i="15"/>
  <c r="Y20" i="15"/>
  <c r="Z20" i="15"/>
  <c r="AA20" i="15"/>
  <c r="P21" i="15"/>
  <c r="Q21" i="15"/>
  <c r="R21" i="15"/>
  <c r="S21" i="15"/>
  <c r="T21" i="15"/>
  <c r="U21" i="15"/>
  <c r="V21" i="15"/>
  <c r="W21" i="15"/>
  <c r="X21" i="15"/>
  <c r="Y21" i="15"/>
  <c r="Z21" i="15"/>
  <c r="AA21" i="15"/>
  <c r="P22" i="15"/>
  <c r="Q22" i="15"/>
  <c r="R22" i="15"/>
  <c r="S22" i="15"/>
  <c r="T22" i="15"/>
  <c r="U22" i="15"/>
  <c r="V22" i="15"/>
  <c r="W22" i="15"/>
  <c r="X22" i="15"/>
  <c r="Y22" i="15"/>
  <c r="Z22" i="15"/>
  <c r="AA22" i="15"/>
  <c r="P23" i="15"/>
  <c r="Q23" i="15"/>
  <c r="R23" i="15"/>
  <c r="S23" i="15"/>
  <c r="T23" i="15"/>
  <c r="U23" i="15"/>
  <c r="V23" i="15"/>
  <c r="W23" i="15"/>
  <c r="X23" i="15"/>
  <c r="Y23" i="15"/>
  <c r="Z23" i="15"/>
  <c r="AA23" i="15"/>
  <c r="P24" i="15"/>
  <c r="Q24" i="15"/>
  <c r="R24" i="15"/>
  <c r="S24" i="15"/>
  <c r="T24" i="15"/>
  <c r="U24" i="15"/>
  <c r="V24" i="15"/>
  <c r="W24" i="15"/>
  <c r="X24" i="15"/>
  <c r="Y24" i="15"/>
  <c r="Z24" i="15"/>
  <c r="AA24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P26" i="15"/>
  <c r="Q26" i="15"/>
  <c r="R26" i="15"/>
  <c r="S26" i="15"/>
  <c r="T26" i="15"/>
  <c r="U26" i="15"/>
  <c r="V26" i="15"/>
  <c r="W26" i="15"/>
  <c r="X26" i="15"/>
  <c r="Y26" i="15"/>
  <c r="Z26" i="15"/>
  <c r="AA26" i="15"/>
  <c r="P27" i="15"/>
  <c r="Q27" i="15"/>
  <c r="R27" i="15"/>
  <c r="S27" i="15"/>
  <c r="T27" i="15"/>
  <c r="U27" i="15"/>
  <c r="V27" i="15"/>
  <c r="W27" i="15"/>
  <c r="X27" i="15"/>
  <c r="Y27" i="15"/>
  <c r="Z27" i="15"/>
  <c r="AA27" i="15"/>
  <c r="P28" i="15"/>
  <c r="Q28" i="15"/>
  <c r="R28" i="15"/>
  <c r="S28" i="15"/>
  <c r="T28" i="15"/>
  <c r="U28" i="15"/>
  <c r="V28" i="15"/>
  <c r="W28" i="15"/>
  <c r="X28" i="15"/>
  <c r="Y28" i="15"/>
  <c r="Z28" i="15"/>
  <c r="AA28" i="15"/>
  <c r="P29" i="15"/>
  <c r="Q29" i="15"/>
  <c r="R29" i="15"/>
  <c r="S29" i="15"/>
  <c r="T29" i="15"/>
  <c r="U29" i="15"/>
  <c r="V29" i="15"/>
  <c r="W29" i="15"/>
  <c r="X29" i="15"/>
  <c r="Y29" i="15"/>
  <c r="Z29" i="15"/>
  <c r="AA29" i="15"/>
  <c r="P30" i="15"/>
  <c r="Q30" i="15"/>
  <c r="R30" i="15"/>
  <c r="S30" i="15"/>
  <c r="T30" i="15"/>
  <c r="U30" i="15"/>
  <c r="V30" i="15"/>
  <c r="W30" i="15"/>
  <c r="X30" i="15"/>
  <c r="Y30" i="15"/>
  <c r="Z30" i="15"/>
  <c r="AA30" i="15"/>
  <c r="P31" i="15"/>
  <c r="Q31" i="15"/>
  <c r="R31" i="15"/>
  <c r="S31" i="15"/>
  <c r="T31" i="15"/>
  <c r="U31" i="15"/>
  <c r="V31" i="15"/>
  <c r="W31" i="15"/>
  <c r="X31" i="15"/>
  <c r="Y31" i="15"/>
  <c r="Z31" i="15"/>
  <c r="AA31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P34" i="15"/>
  <c r="Q34" i="15"/>
  <c r="R34" i="15"/>
  <c r="S34" i="15"/>
  <c r="T34" i="15"/>
  <c r="U34" i="15"/>
  <c r="V34" i="15"/>
  <c r="W34" i="15"/>
  <c r="X34" i="15"/>
  <c r="Y34" i="15"/>
  <c r="Z34" i="15"/>
  <c r="AA34" i="15"/>
  <c r="P35" i="15"/>
  <c r="Q35" i="15"/>
  <c r="R35" i="15"/>
  <c r="S35" i="15"/>
  <c r="T35" i="15"/>
  <c r="U35" i="15"/>
  <c r="V35" i="15"/>
  <c r="W35" i="15"/>
  <c r="X35" i="15"/>
  <c r="Y35" i="15"/>
  <c r="Z35" i="15"/>
  <c r="AA35" i="15"/>
  <c r="P36" i="15"/>
  <c r="Q36" i="15"/>
  <c r="R36" i="15"/>
  <c r="S36" i="15"/>
  <c r="T36" i="15"/>
  <c r="U36" i="15"/>
  <c r="V36" i="15"/>
  <c r="W36" i="15"/>
  <c r="X36" i="15"/>
  <c r="Y36" i="15"/>
  <c r="Z36" i="15"/>
  <c r="AA36" i="15"/>
  <c r="P37" i="15"/>
  <c r="Q37" i="15"/>
  <c r="R37" i="15"/>
  <c r="S37" i="15"/>
  <c r="T37" i="15"/>
  <c r="U37" i="15"/>
  <c r="V37" i="15"/>
  <c r="W37" i="15"/>
  <c r="X37" i="15"/>
  <c r="Y37" i="15"/>
  <c r="Z37" i="15"/>
  <c r="AA37" i="15"/>
  <c r="P38" i="15"/>
  <c r="Q38" i="15"/>
  <c r="R38" i="15"/>
  <c r="S38" i="15"/>
  <c r="T38" i="15"/>
  <c r="U38" i="15"/>
  <c r="V38" i="15"/>
  <c r="W38" i="15"/>
  <c r="X38" i="15"/>
  <c r="Y38" i="15"/>
  <c r="Z38" i="15"/>
  <c r="AA38" i="15"/>
  <c r="P39" i="15"/>
  <c r="Q39" i="15"/>
  <c r="R39" i="15"/>
  <c r="S39" i="15"/>
  <c r="T39" i="15"/>
  <c r="U39" i="15"/>
  <c r="V39" i="15"/>
  <c r="W39" i="15"/>
  <c r="X39" i="15"/>
  <c r="Y39" i="15"/>
  <c r="Z39" i="15"/>
  <c r="AA39" i="15"/>
  <c r="P40" i="15"/>
  <c r="Q40" i="15"/>
  <c r="R40" i="15"/>
  <c r="S40" i="15"/>
  <c r="T40" i="15"/>
  <c r="U40" i="15"/>
  <c r="V40" i="15"/>
  <c r="W40" i="15"/>
  <c r="X40" i="15"/>
  <c r="Y40" i="15"/>
  <c r="Z40" i="15"/>
  <c r="AA40" i="15"/>
  <c r="P41" i="15"/>
  <c r="Q41" i="15"/>
  <c r="R41" i="15"/>
  <c r="S41" i="15"/>
  <c r="T41" i="15"/>
  <c r="U41" i="15"/>
  <c r="V41" i="15"/>
  <c r="W41" i="15"/>
  <c r="X41" i="15"/>
  <c r="Y41" i="15"/>
  <c r="Z41" i="15"/>
  <c r="AA41" i="15"/>
  <c r="P42" i="15"/>
  <c r="Q42" i="15"/>
  <c r="R42" i="15"/>
  <c r="S42" i="15"/>
  <c r="T42" i="15"/>
  <c r="U42" i="15"/>
  <c r="V42" i="15"/>
  <c r="W42" i="15"/>
  <c r="X42" i="15"/>
  <c r="Y42" i="15"/>
  <c r="Z42" i="15"/>
  <c r="AA42" i="15"/>
  <c r="P43" i="15"/>
  <c r="Q43" i="15"/>
  <c r="R43" i="15"/>
  <c r="S43" i="15"/>
  <c r="T43" i="15"/>
  <c r="U43" i="15"/>
  <c r="V43" i="15"/>
  <c r="W43" i="15"/>
  <c r="X43" i="15"/>
  <c r="Y43" i="15"/>
  <c r="Z43" i="15"/>
  <c r="AA43" i="15"/>
  <c r="P44" i="15"/>
  <c r="Q44" i="15"/>
  <c r="R44" i="15"/>
  <c r="S44" i="15"/>
  <c r="T44" i="15"/>
  <c r="U44" i="15"/>
  <c r="V44" i="15"/>
  <c r="W44" i="15"/>
  <c r="X44" i="15"/>
  <c r="Y44" i="15"/>
  <c r="Z44" i="15"/>
  <c r="AA44" i="15"/>
  <c r="P45" i="15"/>
  <c r="Q45" i="15"/>
  <c r="R45" i="15"/>
  <c r="S45" i="15"/>
  <c r="T45" i="15"/>
  <c r="U45" i="15"/>
  <c r="V45" i="15"/>
  <c r="W45" i="15"/>
  <c r="X45" i="15"/>
  <c r="Y45" i="15"/>
  <c r="Z45" i="15"/>
  <c r="AA45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P47" i="15"/>
  <c r="Q47" i="15"/>
  <c r="R47" i="15"/>
  <c r="S47" i="15"/>
  <c r="T47" i="15"/>
  <c r="U47" i="15"/>
  <c r="V47" i="15"/>
  <c r="W47" i="15"/>
  <c r="X47" i="15"/>
  <c r="Y47" i="15"/>
  <c r="Z47" i="15"/>
  <c r="AA47" i="15"/>
  <c r="P48" i="15"/>
  <c r="Q48" i="15"/>
  <c r="R48" i="15"/>
  <c r="S48" i="15"/>
  <c r="T48" i="15"/>
  <c r="U48" i="15"/>
  <c r="V48" i="15"/>
  <c r="W48" i="15"/>
  <c r="X48" i="15"/>
  <c r="Y48" i="15"/>
  <c r="Z48" i="15"/>
  <c r="AA48" i="15"/>
  <c r="P49" i="15"/>
  <c r="Q49" i="15"/>
  <c r="R49" i="15"/>
  <c r="S49" i="15"/>
  <c r="T49" i="15"/>
  <c r="U49" i="15"/>
  <c r="V49" i="15"/>
  <c r="W49" i="15"/>
  <c r="X49" i="15"/>
  <c r="Y49" i="15"/>
  <c r="Z49" i="15"/>
  <c r="AA49" i="15"/>
  <c r="P50" i="15"/>
  <c r="Q50" i="15"/>
  <c r="R50" i="15"/>
  <c r="S50" i="15"/>
  <c r="T50" i="15"/>
  <c r="U50" i="15"/>
  <c r="V50" i="15"/>
  <c r="W50" i="15"/>
  <c r="X50" i="15"/>
  <c r="Y50" i="15"/>
  <c r="Z50" i="15"/>
  <c r="AA50" i="15"/>
  <c r="P51" i="15"/>
  <c r="Q51" i="15"/>
  <c r="R51" i="15"/>
  <c r="S51" i="15"/>
  <c r="T51" i="15"/>
  <c r="U51" i="15"/>
  <c r="V51" i="15"/>
  <c r="W51" i="15"/>
  <c r="X51" i="15"/>
  <c r="Y51" i="15"/>
  <c r="Z51" i="15"/>
  <c r="AA51" i="15"/>
  <c r="P52" i="15"/>
  <c r="Q52" i="15"/>
  <c r="R52" i="15"/>
  <c r="S52" i="15"/>
  <c r="T52" i="15"/>
  <c r="U52" i="15"/>
  <c r="V52" i="15"/>
  <c r="W52" i="15"/>
  <c r="X52" i="15"/>
  <c r="Y52" i="15"/>
  <c r="Z52" i="15"/>
  <c r="AA52" i="15"/>
  <c r="P53" i="15"/>
  <c r="Q53" i="15"/>
  <c r="R53" i="15"/>
  <c r="S53" i="15"/>
  <c r="T53" i="15"/>
  <c r="U53" i="15"/>
  <c r="V53" i="15"/>
  <c r="W53" i="15"/>
  <c r="X53" i="15"/>
  <c r="Y53" i="15"/>
  <c r="Z53" i="15"/>
  <c r="AA53" i="15"/>
  <c r="P54" i="15"/>
  <c r="Q54" i="15"/>
  <c r="R54" i="15"/>
  <c r="S54" i="15"/>
  <c r="T54" i="15"/>
  <c r="U54" i="15"/>
  <c r="V54" i="15"/>
  <c r="W54" i="15"/>
  <c r="X54" i="15"/>
  <c r="Y54" i="15"/>
  <c r="Z54" i="15"/>
  <c r="AA54" i="15"/>
  <c r="Q5" i="15"/>
  <c r="R5" i="15"/>
  <c r="S5" i="15"/>
  <c r="T5" i="15"/>
  <c r="U5" i="15"/>
  <c r="V5" i="15"/>
  <c r="W5" i="15"/>
  <c r="X5" i="15"/>
  <c r="Y5" i="15"/>
  <c r="Z5" i="15"/>
  <c r="AA5" i="15"/>
  <c r="P5" i="15"/>
  <c r="D9" i="13" l="1"/>
  <c r="E9" i="13"/>
  <c r="F9" i="13"/>
  <c r="G9" i="13"/>
  <c r="H9" i="13"/>
  <c r="I9" i="13"/>
  <c r="D12" i="13"/>
  <c r="E12" i="13"/>
  <c r="F12" i="13"/>
  <c r="G12" i="13"/>
  <c r="H12" i="13"/>
  <c r="I12" i="13"/>
  <c r="D10" i="13"/>
  <c r="E10" i="13"/>
  <c r="F10" i="13"/>
  <c r="G10" i="13"/>
  <c r="H10" i="13"/>
  <c r="I10" i="13"/>
  <c r="D13" i="13"/>
  <c r="E13" i="13"/>
  <c r="F13" i="13"/>
  <c r="G13" i="13"/>
  <c r="H13" i="13"/>
  <c r="I13" i="13"/>
  <c r="D11" i="13"/>
  <c r="E11" i="13"/>
  <c r="F11" i="13"/>
  <c r="G11" i="13"/>
  <c r="H11" i="13"/>
  <c r="I11" i="13"/>
  <c r="D14" i="13"/>
  <c r="E14" i="13"/>
  <c r="F14" i="13"/>
  <c r="G14" i="13"/>
  <c r="H14" i="13"/>
  <c r="I14" i="13"/>
  <c r="Q55" i="15" l="1"/>
  <c r="R55" i="15"/>
  <c r="T55" i="15"/>
  <c r="U55" i="15"/>
  <c r="V55" i="15"/>
  <c r="X55" i="15"/>
  <c r="Y55" i="15"/>
  <c r="Z55" i="15"/>
  <c r="AA55" i="15"/>
  <c r="W55" i="15"/>
  <c r="D12" i="8"/>
  <c r="D9" i="8"/>
  <c r="D6" i="8"/>
  <c r="D3" i="8"/>
  <c r="D8" i="8"/>
  <c r="D4" i="8"/>
  <c r="D7" i="8"/>
  <c r="D2" i="8"/>
  <c r="D5" i="8"/>
  <c r="D1" i="8"/>
  <c r="P54" i="3"/>
  <c r="Q54" i="3"/>
  <c r="S54" i="3"/>
  <c r="T54" i="3"/>
  <c r="U54" i="3"/>
  <c r="W54" i="3"/>
  <c r="X54" i="3"/>
  <c r="Y54" i="3"/>
  <c r="Z54" i="3"/>
  <c r="O5" i="3"/>
  <c r="P5" i="3"/>
  <c r="Q5" i="3"/>
  <c r="R5" i="3"/>
  <c r="S5" i="3"/>
  <c r="T5" i="3"/>
  <c r="U5" i="3"/>
  <c r="V5" i="3"/>
  <c r="V54" i="3" s="1"/>
  <c r="D11" i="8" s="1"/>
  <c r="W5" i="3"/>
  <c r="X5" i="3"/>
  <c r="Y5" i="3"/>
  <c r="Z5" i="3"/>
  <c r="O6" i="3"/>
  <c r="P6" i="3"/>
  <c r="Q6" i="3"/>
  <c r="R6" i="3"/>
  <c r="S6" i="3"/>
  <c r="T6" i="3"/>
  <c r="U6" i="3"/>
  <c r="V6" i="3"/>
  <c r="W6" i="3"/>
  <c r="X6" i="3"/>
  <c r="Y6" i="3"/>
  <c r="Z6" i="3"/>
  <c r="O7" i="3"/>
  <c r="P7" i="3"/>
  <c r="Q7" i="3"/>
  <c r="R7" i="3"/>
  <c r="S7" i="3"/>
  <c r="T7" i="3"/>
  <c r="U7" i="3"/>
  <c r="V7" i="3"/>
  <c r="W7" i="3"/>
  <c r="X7" i="3"/>
  <c r="Y7" i="3"/>
  <c r="Z7" i="3"/>
  <c r="O8" i="3"/>
  <c r="P8" i="3"/>
  <c r="Q8" i="3"/>
  <c r="R8" i="3"/>
  <c r="S8" i="3"/>
  <c r="T8" i="3"/>
  <c r="U8" i="3"/>
  <c r="V8" i="3"/>
  <c r="W8" i="3"/>
  <c r="X8" i="3"/>
  <c r="Y8" i="3"/>
  <c r="Z8" i="3"/>
  <c r="O9" i="3"/>
  <c r="P9" i="3"/>
  <c r="Q9" i="3"/>
  <c r="R9" i="3"/>
  <c r="S9" i="3"/>
  <c r="T9" i="3"/>
  <c r="U9" i="3"/>
  <c r="V9" i="3"/>
  <c r="W9" i="3"/>
  <c r="X9" i="3"/>
  <c r="Y9" i="3"/>
  <c r="Z9" i="3"/>
  <c r="O10" i="3"/>
  <c r="P10" i="3"/>
  <c r="Q10" i="3"/>
  <c r="R10" i="3"/>
  <c r="S10" i="3"/>
  <c r="T10" i="3"/>
  <c r="U10" i="3"/>
  <c r="V10" i="3"/>
  <c r="W10" i="3"/>
  <c r="X10" i="3"/>
  <c r="Y10" i="3"/>
  <c r="Z10" i="3"/>
  <c r="O11" i="3"/>
  <c r="P11" i="3"/>
  <c r="Q11" i="3"/>
  <c r="R11" i="3"/>
  <c r="S11" i="3"/>
  <c r="T11" i="3"/>
  <c r="U11" i="3"/>
  <c r="V11" i="3"/>
  <c r="W11" i="3"/>
  <c r="X11" i="3"/>
  <c r="Y11" i="3"/>
  <c r="Z11" i="3"/>
  <c r="O12" i="3"/>
  <c r="P12" i="3"/>
  <c r="Q12" i="3"/>
  <c r="R12" i="3"/>
  <c r="S12" i="3"/>
  <c r="T12" i="3"/>
  <c r="U12" i="3"/>
  <c r="V12" i="3"/>
  <c r="W12" i="3"/>
  <c r="X12" i="3"/>
  <c r="Y12" i="3"/>
  <c r="Z12" i="3"/>
  <c r="O13" i="3"/>
  <c r="P13" i="3"/>
  <c r="Q13" i="3"/>
  <c r="R13" i="3"/>
  <c r="S13" i="3"/>
  <c r="T13" i="3"/>
  <c r="U13" i="3"/>
  <c r="V13" i="3"/>
  <c r="W13" i="3"/>
  <c r="X13" i="3"/>
  <c r="Y13" i="3"/>
  <c r="Z13" i="3"/>
  <c r="O14" i="3"/>
  <c r="P14" i="3"/>
  <c r="Q14" i="3"/>
  <c r="R14" i="3"/>
  <c r="S14" i="3"/>
  <c r="T14" i="3"/>
  <c r="U14" i="3"/>
  <c r="V14" i="3"/>
  <c r="W14" i="3"/>
  <c r="X14" i="3"/>
  <c r="Y14" i="3"/>
  <c r="Z14" i="3"/>
  <c r="O15" i="3"/>
  <c r="P15" i="3"/>
  <c r="Q15" i="3"/>
  <c r="R15" i="3"/>
  <c r="S15" i="3"/>
  <c r="T15" i="3"/>
  <c r="U15" i="3"/>
  <c r="V15" i="3"/>
  <c r="W15" i="3"/>
  <c r="X15" i="3"/>
  <c r="Y15" i="3"/>
  <c r="Z15" i="3"/>
  <c r="O16" i="3"/>
  <c r="P16" i="3"/>
  <c r="Q16" i="3"/>
  <c r="R16" i="3"/>
  <c r="S16" i="3"/>
  <c r="T16" i="3"/>
  <c r="U16" i="3"/>
  <c r="V16" i="3"/>
  <c r="W16" i="3"/>
  <c r="X16" i="3"/>
  <c r="Y16" i="3"/>
  <c r="Z16" i="3"/>
  <c r="O17" i="3"/>
  <c r="P17" i="3"/>
  <c r="Q17" i="3"/>
  <c r="R17" i="3"/>
  <c r="S17" i="3"/>
  <c r="T17" i="3"/>
  <c r="U17" i="3"/>
  <c r="V17" i="3"/>
  <c r="W17" i="3"/>
  <c r="X17" i="3"/>
  <c r="Y17" i="3"/>
  <c r="Z17" i="3"/>
  <c r="O18" i="3"/>
  <c r="P18" i="3"/>
  <c r="Q18" i="3"/>
  <c r="R18" i="3"/>
  <c r="S18" i="3"/>
  <c r="T18" i="3"/>
  <c r="U18" i="3"/>
  <c r="V18" i="3"/>
  <c r="W18" i="3"/>
  <c r="X18" i="3"/>
  <c r="Y18" i="3"/>
  <c r="Z18" i="3"/>
  <c r="O19" i="3"/>
  <c r="P19" i="3"/>
  <c r="Q19" i="3"/>
  <c r="R19" i="3"/>
  <c r="S19" i="3"/>
  <c r="T19" i="3"/>
  <c r="U19" i="3"/>
  <c r="V19" i="3"/>
  <c r="W19" i="3"/>
  <c r="X19" i="3"/>
  <c r="Y19" i="3"/>
  <c r="Z19" i="3"/>
  <c r="O20" i="3"/>
  <c r="P20" i="3"/>
  <c r="Q20" i="3"/>
  <c r="R20" i="3"/>
  <c r="S20" i="3"/>
  <c r="T20" i="3"/>
  <c r="U20" i="3"/>
  <c r="V20" i="3"/>
  <c r="W20" i="3"/>
  <c r="X20" i="3"/>
  <c r="Y20" i="3"/>
  <c r="Z20" i="3"/>
  <c r="O21" i="3"/>
  <c r="P21" i="3"/>
  <c r="Q21" i="3"/>
  <c r="R21" i="3"/>
  <c r="S21" i="3"/>
  <c r="T21" i="3"/>
  <c r="U21" i="3"/>
  <c r="V21" i="3"/>
  <c r="W21" i="3"/>
  <c r="X21" i="3"/>
  <c r="Y21" i="3"/>
  <c r="Z21" i="3"/>
  <c r="O22" i="3"/>
  <c r="P22" i="3"/>
  <c r="Q22" i="3"/>
  <c r="R22" i="3"/>
  <c r="S22" i="3"/>
  <c r="T22" i="3"/>
  <c r="U22" i="3"/>
  <c r="V22" i="3"/>
  <c r="W22" i="3"/>
  <c r="X22" i="3"/>
  <c r="Y22" i="3"/>
  <c r="Z22" i="3"/>
  <c r="O23" i="3"/>
  <c r="P23" i="3"/>
  <c r="Q23" i="3"/>
  <c r="R23" i="3"/>
  <c r="S23" i="3"/>
  <c r="T23" i="3"/>
  <c r="U23" i="3"/>
  <c r="V23" i="3"/>
  <c r="W23" i="3"/>
  <c r="X23" i="3"/>
  <c r="Y23" i="3"/>
  <c r="Z23" i="3"/>
  <c r="O24" i="3"/>
  <c r="P24" i="3"/>
  <c r="Q24" i="3"/>
  <c r="R24" i="3"/>
  <c r="S24" i="3"/>
  <c r="T24" i="3"/>
  <c r="U24" i="3"/>
  <c r="V24" i="3"/>
  <c r="W24" i="3"/>
  <c r="X24" i="3"/>
  <c r="Y24" i="3"/>
  <c r="Z24" i="3"/>
  <c r="O25" i="3"/>
  <c r="P25" i="3"/>
  <c r="Q25" i="3"/>
  <c r="R25" i="3"/>
  <c r="S25" i="3"/>
  <c r="T25" i="3"/>
  <c r="U25" i="3"/>
  <c r="V25" i="3"/>
  <c r="W25" i="3"/>
  <c r="X25" i="3"/>
  <c r="Y25" i="3"/>
  <c r="Z25" i="3"/>
  <c r="O26" i="3"/>
  <c r="P26" i="3"/>
  <c r="Q26" i="3"/>
  <c r="R26" i="3"/>
  <c r="S26" i="3"/>
  <c r="T26" i="3"/>
  <c r="U26" i="3"/>
  <c r="V26" i="3"/>
  <c r="W26" i="3"/>
  <c r="X26" i="3"/>
  <c r="Y26" i="3"/>
  <c r="Z26" i="3"/>
  <c r="O27" i="3"/>
  <c r="P27" i="3"/>
  <c r="Q27" i="3"/>
  <c r="R27" i="3"/>
  <c r="S27" i="3"/>
  <c r="T27" i="3"/>
  <c r="U27" i="3"/>
  <c r="V27" i="3"/>
  <c r="W27" i="3"/>
  <c r="X27" i="3"/>
  <c r="Y27" i="3"/>
  <c r="Z27" i="3"/>
  <c r="O28" i="3"/>
  <c r="P28" i="3"/>
  <c r="Q28" i="3"/>
  <c r="R28" i="3"/>
  <c r="S28" i="3"/>
  <c r="T28" i="3"/>
  <c r="U28" i="3"/>
  <c r="V28" i="3"/>
  <c r="W28" i="3"/>
  <c r="X28" i="3"/>
  <c r="Y28" i="3"/>
  <c r="Z28" i="3"/>
  <c r="O29" i="3"/>
  <c r="P29" i="3"/>
  <c r="Q29" i="3"/>
  <c r="R29" i="3"/>
  <c r="S29" i="3"/>
  <c r="T29" i="3"/>
  <c r="U29" i="3"/>
  <c r="V29" i="3"/>
  <c r="W29" i="3"/>
  <c r="X29" i="3"/>
  <c r="Y29" i="3"/>
  <c r="Z29" i="3"/>
  <c r="O30" i="3"/>
  <c r="P30" i="3"/>
  <c r="Q30" i="3"/>
  <c r="R30" i="3"/>
  <c r="S30" i="3"/>
  <c r="T30" i="3"/>
  <c r="U30" i="3"/>
  <c r="V30" i="3"/>
  <c r="W30" i="3"/>
  <c r="X30" i="3"/>
  <c r="Y30" i="3"/>
  <c r="Z30" i="3"/>
  <c r="O31" i="3"/>
  <c r="P31" i="3"/>
  <c r="Q31" i="3"/>
  <c r="R31" i="3"/>
  <c r="S31" i="3"/>
  <c r="T31" i="3"/>
  <c r="U31" i="3"/>
  <c r="V31" i="3"/>
  <c r="W31" i="3"/>
  <c r="X31" i="3"/>
  <c r="Y31" i="3"/>
  <c r="Z31" i="3"/>
  <c r="O32" i="3"/>
  <c r="P32" i="3"/>
  <c r="Q32" i="3"/>
  <c r="R32" i="3"/>
  <c r="S32" i="3"/>
  <c r="T32" i="3"/>
  <c r="U32" i="3"/>
  <c r="V32" i="3"/>
  <c r="W32" i="3"/>
  <c r="X32" i="3"/>
  <c r="Y32" i="3"/>
  <c r="Z32" i="3"/>
  <c r="O33" i="3"/>
  <c r="P33" i="3"/>
  <c r="Q33" i="3"/>
  <c r="R33" i="3"/>
  <c r="S33" i="3"/>
  <c r="T33" i="3"/>
  <c r="U33" i="3"/>
  <c r="V33" i="3"/>
  <c r="W33" i="3"/>
  <c r="X33" i="3"/>
  <c r="Y33" i="3"/>
  <c r="Z33" i="3"/>
  <c r="O34" i="3"/>
  <c r="P34" i="3"/>
  <c r="Q34" i="3"/>
  <c r="R34" i="3"/>
  <c r="S34" i="3"/>
  <c r="T34" i="3"/>
  <c r="U34" i="3"/>
  <c r="V34" i="3"/>
  <c r="W34" i="3"/>
  <c r="X34" i="3"/>
  <c r="Y34" i="3"/>
  <c r="Z34" i="3"/>
  <c r="O35" i="3"/>
  <c r="P35" i="3"/>
  <c r="Q35" i="3"/>
  <c r="R35" i="3"/>
  <c r="S35" i="3"/>
  <c r="T35" i="3"/>
  <c r="U35" i="3"/>
  <c r="V35" i="3"/>
  <c r="W35" i="3"/>
  <c r="X35" i="3"/>
  <c r="Y35" i="3"/>
  <c r="Z35" i="3"/>
  <c r="O36" i="3"/>
  <c r="P36" i="3"/>
  <c r="Q36" i="3"/>
  <c r="R36" i="3"/>
  <c r="S36" i="3"/>
  <c r="T36" i="3"/>
  <c r="U36" i="3"/>
  <c r="V36" i="3"/>
  <c r="W36" i="3"/>
  <c r="X36" i="3"/>
  <c r="Y36" i="3"/>
  <c r="Z36" i="3"/>
  <c r="O37" i="3"/>
  <c r="P37" i="3"/>
  <c r="Q37" i="3"/>
  <c r="R37" i="3"/>
  <c r="S37" i="3"/>
  <c r="T37" i="3"/>
  <c r="U37" i="3"/>
  <c r="V37" i="3"/>
  <c r="W37" i="3"/>
  <c r="X37" i="3"/>
  <c r="Y37" i="3"/>
  <c r="Z37" i="3"/>
  <c r="O38" i="3"/>
  <c r="P38" i="3"/>
  <c r="Q38" i="3"/>
  <c r="R38" i="3"/>
  <c r="S38" i="3"/>
  <c r="T38" i="3"/>
  <c r="U38" i="3"/>
  <c r="V38" i="3"/>
  <c r="W38" i="3"/>
  <c r="X38" i="3"/>
  <c r="Y38" i="3"/>
  <c r="Z38" i="3"/>
  <c r="O39" i="3"/>
  <c r="P39" i="3"/>
  <c r="Q39" i="3"/>
  <c r="R39" i="3"/>
  <c r="S39" i="3"/>
  <c r="T39" i="3"/>
  <c r="U39" i="3"/>
  <c r="V39" i="3"/>
  <c r="W39" i="3"/>
  <c r="X39" i="3"/>
  <c r="Y39" i="3"/>
  <c r="Z39" i="3"/>
  <c r="O40" i="3"/>
  <c r="P40" i="3"/>
  <c r="Q40" i="3"/>
  <c r="R40" i="3"/>
  <c r="S40" i="3"/>
  <c r="T40" i="3"/>
  <c r="U40" i="3"/>
  <c r="V40" i="3"/>
  <c r="W40" i="3"/>
  <c r="X40" i="3"/>
  <c r="Y40" i="3"/>
  <c r="Z40" i="3"/>
  <c r="O41" i="3"/>
  <c r="P41" i="3"/>
  <c r="Q41" i="3"/>
  <c r="R41" i="3"/>
  <c r="S41" i="3"/>
  <c r="T41" i="3"/>
  <c r="U41" i="3"/>
  <c r="V41" i="3"/>
  <c r="W41" i="3"/>
  <c r="X41" i="3"/>
  <c r="Y41" i="3"/>
  <c r="Z41" i="3"/>
  <c r="O42" i="3"/>
  <c r="P42" i="3"/>
  <c r="Q42" i="3"/>
  <c r="R42" i="3"/>
  <c r="S42" i="3"/>
  <c r="T42" i="3"/>
  <c r="U42" i="3"/>
  <c r="V42" i="3"/>
  <c r="W42" i="3"/>
  <c r="X42" i="3"/>
  <c r="Y42" i="3"/>
  <c r="Z42" i="3"/>
  <c r="O43" i="3"/>
  <c r="P43" i="3"/>
  <c r="Q43" i="3"/>
  <c r="R43" i="3"/>
  <c r="S43" i="3"/>
  <c r="T43" i="3"/>
  <c r="U43" i="3"/>
  <c r="V43" i="3"/>
  <c r="W43" i="3"/>
  <c r="X43" i="3"/>
  <c r="Y43" i="3"/>
  <c r="Z43" i="3"/>
  <c r="O44" i="3"/>
  <c r="P44" i="3"/>
  <c r="Q44" i="3"/>
  <c r="R44" i="3"/>
  <c r="S44" i="3"/>
  <c r="T44" i="3"/>
  <c r="U44" i="3"/>
  <c r="V44" i="3"/>
  <c r="W44" i="3"/>
  <c r="X44" i="3"/>
  <c r="Y44" i="3"/>
  <c r="Z44" i="3"/>
  <c r="O45" i="3"/>
  <c r="P45" i="3"/>
  <c r="Q45" i="3"/>
  <c r="R45" i="3"/>
  <c r="S45" i="3"/>
  <c r="T45" i="3"/>
  <c r="U45" i="3"/>
  <c r="V45" i="3"/>
  <c r="W45" i="3"/>
  <c r="X45" i="3"/>
  <c r="Y45" i="3"/>
  <c r="Z45" i="3"/>
  <c r="O46" i="3"/>
  <c r="P46" i="3"/>
  <c r="Q46" i="3"/>
  <c r="R46" i="3"/>
  <c r="S46" i="3"/>
  <c r="T46" i="3"/>
  <c r="U46" i="3"/>
  <c r="V46" i="3"/>
  <c r="W46" i="3"/>
  <c r="X46" i="3"/>
  <c r="Y46" i="3"/>
  <c r="Z46" i="3"/>
  <c r="O47" i="3"/>
  <c r="P47" i="3"/>
  <c r="Q47" i="3"/>
  <c r="R47" i="3"/>
  <c r="S47" i="3"/>
  <c r="T47" i="3"/>
  <c r="U47" i="3"/>
  <c r="V47" i="3"/>
  <c r="W47" i="3"/>
  <c r="X47" i="3"/>
  <c r="Y47" i="3"/>
  <c r="Z47" i="3"/>
  <c r="O48" i="3"/>
  <c r="P48" i="3"/>
  <c r="Q48" i="3"/>
  <c r="R48" i="3"/>
  <c r="S48" i="3"/>
  <c r="T48" i="3"/>
  <c r="U48" i="3"/>
  <c r="V48" i="3"/>
  <c r="W48" i="3"/>
  <c r="X48" i="3"/>
  <c r="Y48" i="3"/>
  <c r="Z48" i="3"/>
  <c r="O49" i="3"/>
  <c r="P49" i="3"/>
  <c r="Q49" i="3"/>
  <c r="R49" i="3"/>
  <c r="S49" i="3"/>
  <c r="T49" i="3"/>
  <c r="U49" i="3"/>
  <c r="V49" i="3"/>
  <c r="W49" i="3"/>
  <c r="X49" i="3"/>
  <c r="Y49" i="3"/>
  <c r="Z49" i="3"/>
  <c r="O50" i="3"/>
  <c r="P50" i="3"/>
  <c r="Q50" i="3"/>
  <c r="R50" i="3"/>
  <c r="S50" i="3"/>
  <c r="T50" i="3"/>
  <c r="U50" i="3"/>
  <c r="V50" i="3"/>
  <c r="W50" i="3"/>
  <c r="X50" i="3"/>
  <c r="Y50" i="3"/>
  <c r="Z50" i="3"/>
  <c r="O51" i="3"/>
  <c r="P51" i="3"/>
  <c r="Q51" i="3"/>
  <c r="R51" i="3"/>
  <c r="S51" i="3"/>
  <c r="T51" i="3"/>
  <c r="U51" i="3"/>
  <c r="V51" i="3"/>
  <c r="W51" i="3"/>
  <c r="X51" i="3"/>
  <c r="Y51" i="3"/>
  <c r="Z51" i="3"/>
  <c r="O52" i="3"/>
  <c r="P52" i="3"/>
  <c r="Q52" i="3"/>
  <c r="R52" i="3"/>
  <c r="S52" i="3"/>
  <c r="T52" i="3"/>
  <c r="U52" i="3"/>
  <c r="V52" i="3"/>
  <c r="W52" i="3"/>
  <c r="X52" i="3"/>
  <c r="Y52" i="3"/>
  <c r="Z52" i="3"/>
  <c r="O53" i="3"/>
  <c r="P53" i="3"/>
  <c r="Q53" i="3"/>
  <c r="R53" i="3"/>
  <c r="S53" i="3"/>
  <c r="T53" i="3"/>
  <c r="U53" i="3"/>
  <c r="V53" i="3"/>
  <c r="W53" i="3"/>
  <c r="X53" i="3"/>
  <c r="Y53" i="3"/>
  <c r="Z53" i="3"/>
  <c r="P4" i="3"/>
  <c r="Q4" i="3"/>
  <c r="R4" i="3"/>
  <c r="S4" i="3"/>
  <c r="T4" i="3"/>
  <c r="U4" i="3"/>
  <c r="V4" i="3"/>
  <c r="W4" i="3"/>
  <c r="X4" i="3"/>
  <c r="Y4" i="3"/>
  <c r="Z4" i="3"/>
  <c r="O4" i="3"/>
  <c r="R54" i="3" l="1"/>
  <c r="D10" i="8" s="1"/>
  <c r="S55" i="15"/>
  <c r="G8" i="13"/>
  <c r="E8" i="13"/>
  <c r="F8" i="13" l="1"/>
  <c r="H8" i="13"/>
  <c r="I8" i="13"/>
  <c r="D8" i="13"/>
  <c r="G5" i="13" l="1"/>
  <c r="E5" i="13"/>
  <c r="I5" i="13" l="1"/>
  <c r="H5" i="13" l="1"/>
  <c r="D5" i="13"/>
  <c r="F5" i="13" l="1"/>
  <c r="G7" i="13" l="1"/>
  <c r="E7" i="13"/>
  <c r="I7" i="13" l="1"/>
  <c r="H7" i="13" l="1"/>
  <c r="D7" i="13"/>
  <c r="F7" i="13" l="1"/>
  <c r="G4" i="13" l="1"/>
  <c r="E4" i="13"/>
  <c r="I4" i="13" l="1"/>
  <c r="H4" i="13" l="1"/>
  <c r="D4" i="13"/>
  <c r="F4" i="13" l="1"/>
  <c r="G6" i="13" l="1"/>
  <c r="E6" i="13"/>
  <c r="I6" i="13" l="1"/>
  <c r="H6" i="13" l="1"/>
  <c r="D6" i="13"/>
  <c r="F6" i="13" l="1"/>
  <c r="G3" i="13" l="1"/>
  <c r="E3" i="13"/>
  <c r="I3" i="13" l="1"/>
  <c r="H3" i="13" l="1"/>
  <c r="D3" i="13" l="1"/>
  <c r="F3" i="13" l="1"/>
  <c r="P55" i="15"/>
  <c r="J11" i="13" l="1"/>
  <c r="J10" i="13"/>
  <c r="J12" i="13"/>
  <c r="J14" i="13"/>
  <c r="J13" i="13"/>
  <c r="J9" i="13"/>
  <c r="K10" i="13"/>
  <c r="K14" i="13"/>
  <c r="K12" i="13"/>
  <c r="K9" i="13"/>
  <c r="K13" i="13"/>
  <c r="K11" i="13"/>
  <c r="K8" i="13"/>
  <c r="K5" i="13"/>
  <c r="J8" i="13"/>
  <c r="J5" i="13"/>
  <c r="M11" i="13" l="1"/>
  <c r="M14" i="13"/>
  <c r="L8" i="13"/>
  <c r="L5" i="13"/>
  <c r="L12" i="13"/>
  <c r="L13" i="13"/>
  <c r="L14" i="13"/>
  <c r="L10" i="13"/>
  <c r="L9" i="13"/>
  <c r="L11" i="13"/>
  <c r="N10" i="13" l="1"/>
  <c r="N13" i="13"/>
  <c r="B55" i="3"/>
  <c r="D55" i="3"/>
  <c r="F55" i="3"/>
  <c r="H55" i="3"/>
  <c r="J55" i="3"/>
  <c r="L55" i="3"/>
  <c r="A55" i="3"/>
  <c r="B56" i="3" l="1"/>
  <c r="D56" i="3"/>
  <c r="F56" i="3"/>
  <c r="H56" i="3"/>
  <c r="J56" i="3"/>
  <c r="L56" i="3"/>
  <c r="A56" i="3"/>
  <c r="O54" i="3" l="1"/>
  <c r="J3" i="13" l="1"/>
  <c r="K3" i="13" l="1"/>
  <c r="L3" i="13" l="1"/>
  <c r="M5" i="13"/>
  <c r="K6" i="13"/>
  <c r="M8" i="13" s="1"/>
  <c r="M15" i="13" l="1"/>
  <c r="J6" i="13"/>
  <c r="L6" i="13" s="1"/>
  <c r="K7" i="13" l="1"/>
  <c r="J7" i="13"/>
  <c r="L7" i="13" l="1"/>
  <c r="N7" i="13" s="1"/>
  <c r="J4" i="13"/>
  <c r="K4" i="13" l="1"/>
  <c r="L4" i="13" s="1"/>
  <c r="N4" i="13" s="1"/>
  <c r="N15" i="13" s="1"/>
</calcChain>
</file>

<file path=xl/sharedStrings.xml><?xml version="1.0" encoding="utf-8"?>
<sst xmlns="http://schemas.openxmlformats.org/spreadsheetml/2006/main" count="235" uniqueCount="97">
  <si>
    <t>NoPref-cache32k8w</t>
  </si>
  <si>
    <t>PIF</t>
  </si>
  <si>
    <t>history</t>
  </si>
  <si>
    <t>index</t>
  </si>
  <si>
    <t>ishadow</t>
  </si>
  <si>
    <t>fnlfilter</t>
  </si>
  <si>
    <t>l2</t>
  </si>
  <si>
    <t>RDIP</t>
  </si>
  <si>
    <t>FNL-MMA_12k</t>
  </si>
  <si>
    <t>normalized=&gt;</t>
  </si>
  <si>
    <t>MANA_16k</t>
  </si>
  <si>
    <t>FNL-MMA_96k</t>
  </si>
  <si>
    <t>MANA_122k</t>
  </si>
  <si>
    <t>l1i</t>
  </si>
  <si>
    <t>table</t>
  </si>
  <si>
    <t>hobpt</t>
  </si>
  <si>
    <t>manat</t>
  </si>
  <si>
    <t>worthpf</t>
  </si>
  <si>
    <t>missahead</t>
  </si>
  <si>
    <t>touched</t>
  </si>
  <si>
    <t>manamult</t>
  </si>
  <si>
    <t>avg</t>
  </si>
  <si>
    <t>l1i_dynamic</t>
  </si>
  <si>
    <t>l2_dynamic</t>
  </si>
  <si>
    <t>exec_time(ns)</t>
  </si>
  <si>
    <t>l1i_static</t>
  </si>
  <si>
    <t>l2_static</t>
  </si>
  <si>
    <t>-</t>
  </si>
  <si>
    <t>Baseline</t>
  </si>
  <si>
    <t xml:space="preserve">L1I-total_miss </t>
  </si>
  <si>
    <t>client_001</t>
  </si>
  <si>
    <t>client_002</t>
  </si>
  <si>
    <t>client_003</t>
  </si>
  <si>
    <t>client_004</t>
  </si>
  <si>
    <t>client_005</t>
  </si>
  <si>
    <t>client_006</t>
  </si>
  <si>
    <t>client_007</t>
  </si>
  <si>
    <t>client_008</t>
  </si>
  <si>
    <t>server_001</t>
  </si>
  <si>
    <t>server_002</t>
  </si>
  <si>
    <t>server_003</t>
  </si>
  <si>
    <t>server_004</t>
  </si>
  <si>
    <t>server_009</t>
  </si>
  <si>
    <t>server_010</t>
  </si>
  <si>
    <t>server_011</t>
  </si>
  <si>
    <t>server_012</t>
  </si>
  <si>
    <t>server_013</t>
  </si>
  <si>
    <t>server_014</t>
  </si>
  <si>
    <t>server_015</t>
  </si>
  <si>
    <t>server_016</t>
  </si>
  <si>
    <t>server_017</t>
  </si>
  <si>
    <t>server_018</t>
  </si>
  <si>
    <t>server_019</t>
  </si>
  <si>
    <t>server_020</t>
  </si>
  <si>
    <t>server_021</t>
  </si>
  <si>
    <t>server_022</t>
  </si>
  <si>
    <t>server_023</t>
  </si>
  <si>
    <t>server_024</t>
  </si>
  <si>
    <t>server_025</t>
  </si>
  <si>
    <t>server_026</t>
  </si>
  <si>
    <t>server_027</t>
  </si>
  <si>
    <t>server_028</t>
  </si>
  <si>
    <t>server_029</t>
  </si>
  <si>
    <t>server_030</t>
  </si>
  <si>
    <t>server_031</t>
  </si>
  <si>
    <t>server_032</t>
  </si>
  <si>
    <t>server_033</t>
  </si>
  <si>
    <t>server_034</t>
  </si>
  <si>
    <t>server_035</t>
  </si>
  <si>
    <t>server_036</t>
  </si>
  <si>
    <t>server_037</t>
  </si>
  <si>
    <t>server_038</t>
  </si>
  <si>
    <t>server_039</t>
  </si>
  <si>
    <t>spec_gcc_001</t>
  </si>
  <si>
    <t>spec_gcc_002</t>
  </si>
  <si>
    <t>spec_gcc_003</t>
  </si>
  <si>
    <t>spec_gobmk_001</t>
  </si>
  <si>
    <t>spec_gobmk_002</t>
  </si>
  <si>
    <t>spec_perlbench_001</t>
  </si>
  <si>
    <t>spec_x264_001</t>
  </si>
  <si>
    <t>baseline</t>
  </si>
  <si>
    <t xml:space="preserve">L1I-prefetch_useless </t>
  </si>
  <si>
    <t>Conservative</t>
  </si>
  <si>
    <t>Aggressive</t>
  </si>
  <si>
    <t>32k2w</t>
  </si>
  <si>
    <t>32k8w</t>
  </si>
  <si>
    <t>SemiConservative</t>
  </si>
  <si>
    <t>total energy</t>
  </si>
  <si>
    <t>Semi-Cons</t>
  </si>
  <si>
    <t>16 KB</t>
  </si>
  <si>
    <t>122 KB</t>
  </si>
  <si>
    <t>2-way</t>
  </si>
  <si>
    <t>8-way</t>
  </si>
  <si>
    <t>storage dynamic</t>
  </si>
  <si>
    <t>storage static</t>
  </si>
  <si>
    <t>L1-I overhead</t>
  </si>
  <si>
    <t>L2 overhead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</si>
</sst>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2" fillId="0" borderId="0" xfId="0" applyFon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wrapText="1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 w="9525" cap="flat" cmpd="sng" algn="ctr">
              <a:solidFill>
                <a:schemeClr val="tx1"/>
              </a:solidFill>
              <a:round/>
            </a:ln>
            <a:effectLst/>
          </c:spPr>
          <c:invertIfNegative val="0"/>
          <c:cat>
            <c:multiLvlStrRef>
              <c:f>speedup!$A$1:$C$12</c:f>
              <c:multiLvlStrCache>
                <c:ptCount val="12"/>
                <c:lvl>
                  <c:pt idx="0">
                    <c:v>Conservative</c:v>
                  </c:pt>
                  <c:pt idx="1">
                    <c:v>Semi-Cons</c:v>
                  </c:pt>
                  <c:pt idx="2">
                    <c:v>Aggressive</c:v>
                  </c:pt>
                  <c:pt idx="3">
                    <c:v>Conservative</c:v>
                  </c:pt>
                  <c:pt idx="4">
                    <c:v>Semi-Cons</c:v>
                  </c:pt>
                  <c:pt idx="5">
                    <c:v>Aggressive</c:v>
                  </c:pt>
                  <c:pt idx="6">
                    <c:v>Conservative</c:v>
                  </c:pt>
                  <c:pt idx="7">
                    <c:v>Semi-Cons</c:v>
                  </c:pt>
                  <c:pt idx="8">
                    <c:v>Aggressive</c:v>
                  </c:pt>
                  <c:pt idx="9">
                    <c:v>Conservative</c:v>
                  </c:pt>
                  <c:pt idx="10">
                    <c:v>Semi-Cons</c:v>
                  </c:pt>
                  <c:pt idx="11">
                    <c:v>Aggressive</c:v>
                  </c:pt>
                </c:lvl>
                <c:lvl>
                  <c:pt idx="0">
                    <c:v>2-way</c:v>
                  </c:pt>
                  <c:pt idx="3">
                    <c:v>8-way</c:v>
                  </c:pt>
                  <c:pt idx="6">
                    <c:v>2-way</c:v>
                  </c:pt>
                  <c:pt idx="9">
                    <c:v>8-way</c:v>
                  </c:pt>
                </c:lvl>
                <c:lvl>
                  <c:pt idx="0">
                    <c:v>16 KB</c:v>
                  </c:pt>
                  <c:pt idx="6">
                    <c:v>122 KB</c:v>
                  </c:pt>
                </c:lvl>
              </c:multiLvlStrCache>
            </c:multiLvlStrRef>
          </c:cat>
          <c:val>
            <c:numRef>
              <c:f>speedup!$D$1:$D$12</c:f>
              <c:numCache>
                <c:formatCode>General</c:formatCode>
                <c:ptCount val="12"/>
                <c:pt idx="0">
                  <c:v>0.23852761141523016</c:v>
                </c:pt>
                <c:pt idx="1">
                  <c:v>0.24675573220906699</c:v>
                </c:pt>
                <c:pt idx="2">
                  <c:v>0.24908036624860452</c:v>
                </c:pt>
                <c:pt idx="3">
                  <c:v>0.24570556903861873</c:v>
                </c:pt>
                <c:pt idx="4">
                  <c:v>0.25243883649013643</c:v>
                </c:pt>
                <c:pt idx="5">
                  <c:v>0.25605758335218298</c:v>
                </c:pt>
                <c:pt idx="6">
                  <c:v>0.26204208708309396</c:v>
                </c:pt>
                <c:pt idx="7">
                  <c:v>0.26879357920550473</c:v>
                </c:pt>
                <c:pt idx="8">
                  <c:v>0.27397249040021943</c:v>
                </c:pt>
                <c:pt idx="9">
                  <c:v>0.26795107069097002</c:v>
                </c:pt>
                <c:pt idx="10">
                  <c:v>0.27227160260389116</c:v>
                </c:pt>
                <c:pt idx="11">
                  <c:v>0.27773056615460767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2-4EA5-BCEF-171FE3E01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4"/>
        <c:axId val="2021070320"/>
        <c:axId val="2021074896"/>
      </c:barChart>
      <c:catAx>
        <c:axId val="202107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74896"/>
        <c:crosses val="autoZero"/>
        <c:auto val="1"/>
        <c:lblAlgn val="ctr"/>
        <c:lblOffset val="100"/>
        <c:noMultiLvlLbl val="0"/>
      </c:catAx>
      <c:valAx>
        <c:axId val="2021074896"/>
        <c:scaling>
          <c:orientation val="minMax"/>
          <c:max val="0.30000000000000004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Average Speedup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non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70320"/>
        <c:crosses val="autoZero"/>
        <c:crossBetween val="between"/>
        <c:majorUnit val="2.5000000000000005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 w="9525" cap="flat" cmpd="sng" algn="ctr">
              <a:solidFill>
                <a:schemeClr val="tx1"/>
              </a:solidFill>
              <a:round/>
            </a:ln>
            <a:effectLst/>
          </c:spPr>
          <c:invertIfNegative val="0"/>
          <c:cat>
            <c:multiLvlStrRef>
              <c:f>PKI!$B$1:$AG$2</c:f>
              <c:multiLvlStrCache>
                <c:ptCount val="32"/>
                <c:lvl>
                  <c:pt idx="0">
                    <c:v>l1i</c:v>
                  </c:pt>
                  <c:pt idx="1">
                    <c:v>l2</c:v>
                  </c:pt>
                  <c:pt idx="2">
                    <c:v>history</c:v>
                  </c:pt>
                  <c:pt idx="3">
                    <c:v>index</c:v>
                  </c:pt>
                  <c:pt idx="4">
                    <c:v>l1i</c:v>
                  </c:pt>
                  <c:pt idx="5">
                    <c:v>l2</c:v>
                  </c:pt>
                  <c:pt idx="6">
                    <c:v>table</c:v>
                  </c:pt>
                  <c:pt idx="7">
                    <c:v>l1i</c:v>
                  </c:pt>
                  <c:pt idx="8">
                    <c:v>l2</c:v>
                  </c:pt>
                  <c:pt idx="9">
                    <c:v>fnlfilter</c:v>
                  </c:pt>
                  <c:pt idx="10">
                    <c:v>ishadow</c:v>
                  </c:pt>
                  <c:pt idx="11">
                    <c:v>missahead</c:v>
                  </c:pt>
                  <c:pt idx="12">
                    <c:v>touched</c:v>
                  </c:pt>
                  <c:pt idx="13">
                    <c:v>worthpf</c:v>
                  </c:pt>
                  <c:pt idx="14">
                    <c:v>l1i</c:v>
                  </c:pt>
                  <c:pt idx="15">
                    <c:v>l2</c:v>
                  </c:pt>
                  <c:pt idx="16">
                    <c:v>fnlfilter</c:v>
                  </c:pt>
                  <c:pt idx="17">
                    <c:v>ishadow</c:v>
                  </c:pt>
                  <c:pt idx="18">
                    <c:v>missahead</c:v>
                  </c:pt>
                  <c:pt idx="19">
                    <c:v>touched</c:v>
                  </c:pt>
                  <c:pt idx="20">
                    <c:v>worthpf</c:v>
                  </c:pt>
                  <c:pt idx="21">
                    <c:v>l1i</c:v>
                  </c:pt>
                  <c:pt idx="22">
                    <c:v>l2</c:v>
                  </c:pt>
                  <c:pt idx="23">
                    <c:v>manat</c:v>
                  </c:pt>
                  <c:pt idx="24">
                    <c:v>hobpt</c:v>
                  </c:pt>
                  <c:pt idx="25">
                    <c:v>l1i</c:v>
                  </c:pt>
                  <c:pt idx="26">
                    <c:v>l2</c:v>
                  </c:pt>
                  <c:pt idx="27">
                    <c:v>manat</c:v>
                  </c:pt>
                  <c:pt idx="28">
                    <c:v>hobpt</c:v>
                  </c:pt>
                  <c:pt idx="29">
                    <c:v>manamult</c:v>
                  </c:pt>
                  <c:pt idx="30">
                    <c:v>l1i</c:v>
                  </c:pt>
                  <c:pt idx="31">
                    <c:v>l2</c:v>
                  </c:pt>
                </c:lvl>
                <c:lvl>
                  <c:pt idx="0">
                    <c:v>PIF</c:v>
                  </c:pt>
                  <c:pt idx="4">
                    <c:v>RDIP</c:v>
                  </c:pt>
                  <c:pt idx="7">
                    <c:v>FNL-MMA_12k</c:v>
                  </c:pt>
                  <c:pt idx="14">
                    <c:v>FNL-MMA_96k</c:v>
                  </c:pt>
                  <c:pt idx="21">
                    <c:v>MANA_16k</c:v>
                  </c:pt>
                  <c:pt idx="25">
                    <c:v>MANA_122k</c:v>
                  </c:pt>
                  <c:pt idx="30">
                    <c:v>Baseline</c:v>
                  </c:pt>
                </c:lvl>
              </c:multiLvlStrCache>
            </c:multiLvlStrRef>
          </c:cat>
          <c:val>
            <c:numRef>
              <c:f>PKI!$B$3:$AG$3</c:f>
              <c:numCache>
                <c:formatCode>General</c:formatCode>
                <c:ptCount val="32"/>
                <c:pt idx="0">
                  <c:v>325.31771200000003</c:v>
                </c:pt>
                <c:pt idx="1">
                  <c:v>101.0992624</c:v>
                </c:pt>
                <c:pt idx="2">
                  <c:v>132.75093000000004</c:v>
                </c:pt>
                <c:pt idx="3">
                  <c:v>52.067273199999988</c:v>
                </c:pt>
                <c:pt idx="4">
                  <c:v>235.67555079999997</c:v>
                </c:pt>
                <c:pt idx="5">
                  <c:v>102.85222200000001</c:v>
                </c:pt>
                <c:pt idx="6">
                  <c:v>144.69598240000002</c:v>
                </c:pt>
                <c:pt idx="7">
                  <c:v>270.93221</c:v>
                </c:pt>
                <c:pt idx="8">
                  <c:v>119.9776536</c:v>
                </c:pt>
                <c:pt idx="9">
                  <c:v>496.10513639999988</c:v>
                </c:pt>
                <c:pt idx="10">
                  <c:v>832.5032223999998</c:v>
                </c:pt>
                <c:pt idx="11">
                  <c:v>79.999061600000019</c:v>
                </c:pt>
                <c:pt idx="12">
                  <c:v>312.03970560000005</c:v>
                </c:pt>
                <c:pt idx="13">
                  <c:v>487.21309280000008</c:v>
                </c:pt>
                <c:pt idx="14">
                  <c:v>269.78936680000004</c:v>
                </c:pt>
                <c:pt idx="15">
                  <c:v>110.39745920000001</c:v>
                </c:pt>
                <c:pt idx="16">
                  <c:v>443.99773479999999</c:v>
                </c:pt>
                <c:pt idx="17">
                  <c:v>831.35021760000018</c:v>
                </c:pt>
                <c:pt idx="18">
                  <c:v>131.54355480000001</c:v>
                </c:pt>
                <c:pt idx="19">
                  <c:v>1040.5834440000006</c:v>
                </c:pt>
                <c:pt idx="20">
                  <c:v>432.87852480000004</c:v>
                </c:pt>
                <c:pt idx="21">
                  <c:v>357.85152840000001</c:v>
                </c:pt>
                <c:pt idx="22">
                  <c:v>112.10504040000001</c:v>
                </c:pt>
                <c:pt idx="23">
                  <c:v>158.02225200000004</c:v>
                </c:pt>
                <c:pt idx="24">
                  <c:v>424.57146479999989</c:v>
                </c:pt>
                <c:pt idx="25">
                  <c:v>338.50285839999998</c:v>
                </c:pt>
                <c:pt idx="26">
                  <c:v>108.39983279999998</c:v>
                </c:pt>
                <c:pt idx="27">
                  <c:v>74.817510399999989</c:v>
                </c:pt>
                <c:pt idx="28">
                  <c:v>492.59680800000001</c:v>
                </c:pt>
                <c:pt idx="29">
                  <c:v>79.541838800000008</c:v>
                </c:pt>
                <c:pt idx="30">
                  <c:v>189.47552320000003</c:v>
                </c:pt>
                <c:pt idx="31">
                  <c:v>110.7533176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2-4EA5-BCEF-171FE3E01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4"/>
        <c:axId val="2021070320"/>
        <c:axId val="2021074896"/>
      </c:barChart>
      <c:catAx>
        <c:axId val="202107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74896"/>
        <c:crosses val="autoZero"/>
        <c:auto val="1"/>
        <c:lblAlgn val="ctr"/>
        <c:lblOffset val="100"/>
        <c:noMultiLvlLbl val="0"/>
      </c:catAx>
      <c:valAx>
        <c:axId val="202107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 Per Kilo Instruction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7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stacked_energy!$H$1</c:f>
              <c:strCache>
                <c:ptCount val="1"/>
                <c:pt idx="0">
                  <c:v>storage dynamic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stacked_energy!$A$3:$C$14</c:f>
              <c:multiLvlStrCache>
                <c:ptCount val="12"/>
                <c:lvl>
                  <c:pt idx="0">
                    <c:v>Conservative</c:v>
                  </c:pt>
                  <c:pt idx="1">
                    <c:v>Semi-Cons</c:v>
                  </c:pt>
                  <c:pt idx="2">
                    <c:v>Aggressive</c:v>
                  </c:pt>
                  <c:pt idx="3">
                    <c:v>Conservative</c:v>
                  </c:pt>
                  <c:pt idx="4">
                    <c:v>Semi-Cons</c:v>
                  </c:pt>
                  <c:pt idx="5">
                    <c:v>Aggressive</c:v>
                  </c:pt>
                  <c:pt idx="6">
                    <c:v>Conservative</c:v>
                  </c:pt>
                  <c:pt idx="7">
                    <c:v>Semi-Cons</c:v>
                  </c:pt>
                  <c:pt idx="8">
                    <c:v>Aggressive</c:v>
                  </c:pt>
                  <c:pt idx="9">
                    <c:v>Conservative</c:v>
                  </c:pt>
                  <c:pt idx="10">
                    <c:v>Semi-Cons</c:v>
                  </c:pt>
                  <c:pt idx="11">
                    <c:v>Aggressive</c:v>
                  </c:pt>
                </c:lvl>
                <c:lvl>
                  <c:pt idx="0">
                    <c:v>2-way</c:v>
                  </c:pt>
                  <c:pt idx="3">
                    <c:v>8-way</c:v>
                  </c:pt>
                  <c:pt idx="6">
                    <c:v>2-way</c:v>
                  </c:pt>
                  <c:pt idx="9">
                    <c:v>8-way</c:v>
                  </c:pt>
                </c:lvl>
                <c:lvl>
                  <c:pt idx="0">
                    <c:v>16 KB</c:v>
                  </c:pt>
                  <c:pt idx="6">
                    <c:v>122 KB</c:v>
                  </c:pt>
                </c:lvl>
              </c:multiLvlStrCache>
            </c:multiLvlStrRef>
          </c:cat>
          <c:val>
            <c:numRef>
              <c:f>stacked_energy!$H$3:$H$14</c:f>
              <c:numCache>
                <c:formatCode>General</c:formatCode>
                <c:ptCount val="12"/>
                <c:pt idx="0">
                  <c:v>10.376504930794772</c:v>
                </c:pt>
                <c:pt idx="1">
                  <c:v>6.055748192058596</c:v>
                </c:pt>
                <c:pt idx="2">
                  <c:v>7.2354101106740405</c:v>
                </c:pt>
                <c:pt idx="3">
                  <c:v>10.359147679843591</c:v>
                </c:pt>
                <c:pt idx="4">
                  <c:v>6.0473270755792603</c:v>
                </c:pt>
                <c:pt idx="5">
                  <c:v>7.2296789043410641</c:v>
                </c:pt>
                <c:pt idx="6">
                  <c:v>33.093082628326044</c:v>
                </c:pt>
                <c:pt idx="7">
                  <c:v>17.470395526486598</c:v>
                </c:pt>
                <c:pt idx="8">
                  <c:v>19.918354058005281</c:v>
                </c:pt>
                <c:pt idx="9">
                  <c:v>33.051045333715081</c:v>
                </c:pt>
                <c:pt idx="10">
                  <c:v>17.46456559663012</c:v>
                </c:pt>
                <c:pt idx="11">
                  <c:v>19.921876471005998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3-45D9-8A47-AE2A946A15A3}"/>
            </c:ext>
          </c:extLst>
        </c:ser>
        <c:ser>
          <c:idx val="1"/>
          <c:order val="1"/>
          <c:tx>
            <c:strRef>
              <c:f>stacked_energy!$I$1</c:f>
              <c:strCache>
                <c:ptCount val="1"/>
                <c:pt idx="0">
                  <c:v>storage static</c:v>
                </c:pt>
              </c:strCache>
            </c:strRef>
          </c:tx>
          <c:spPr>
            <a:pattFill prst="ltVert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  <a:effectLst/>
          </c:spPr>
          <c:invertIfNegative val="0"/>
          <c:cat>
            <c:multiLvlStrRef>
              <c:f>stacked_energy!$A$3:$C$14</c:f>
              <c:multiLvlStrCache>
                <c:ptCount val="12"/>
                <c:lvl>
                  <c:pt idx="0">
                    <c:v>Conservative</c:v>
                  </c:pt>
                  <c:pt idx="1">
                    <c:v>Semi-Cons</c:v>
                  </c:pt>
                  <c:pt idx="2">
                    <c:v>Aggressive</c:v>
                  </c:pt>
                  <c:pt idx="3">
                    <c:v>Conservative</c:v>
                  </c:pt>
                  <c:pt idx="4">
                    <c:v>Semi-Cons</c:v>
                  </c:pt>
                  <c:pt idx="5">
                    <c:v>Aggressive</c:v>
                  </c:pt>
                  <c:pt idx="6">
                    <c:v>Conservative</c:v>
                  </c:pt>
                  <c:pt idx="7">
                    <c:v>Semi-Cons</c:v>
                  </c:pt>
                  <c:pt idx="8">
                    <c:v>Aggressive</c:v>
                  </c:pt>
                  <c:pt idx="9">
                    <c:v>Conservative</c:v>
                  </c:pt>
                  <c:pt idx="10">
                    <c:v>Semi-Cons</c:v>
                  </c:pt>
                  <c:pt idx="11">
                    <c:v>Aggressive</c:v>
                  </c:pt>
                </c:lvl>
                <c:lvl>
                  <c:pt idx="0">
                    <c:v>2-way</c:v>
                  </c:pt>
                  <c:pt idx="3">
                    <c:v>8-way</c:v>
                  </c:pt>
                  <c:pt idx="6">
                    <c:v>2-way</c:v>
                  </c:pt>
                  <c:pt idx="9">
                    <c:v>8-way</c:v>
                  </c:pt>
                </c:lvl>
                <c:lvl>
                  <c:pt idx="0">
                    <c:v>16 KB</c:v>
                  </c:pt>
                  <c:pt idx="6">
                    <c:v>122 KB</c:v>
                  </c:pt>
                </c:lvl>
              </c:multiLvlStrCache>
            </c:multiLvlStrRef>
          </c:cat>
          <c:val>
            <c:numRef>
              <c:f>stacked_energy!$I$3:$I$14</c:f>
              <c:numCache>
                <c:formatCode>General</c:formatCode>
                <c:ptCount val="12"/>
                <c:pt idx="0">
                  <c:v>2.0814959705429579</c:v>
                </c:pt>
                <c:pt idx="1">
                  <c:v>2.067758876872519</c:v>
                </c:pt>
                <c:pt idx="2">
                  <c:v>2.0639106195460748</c:v>
                </c:pt>
                <c:pt idx="3">
                  <c:v>2.0695020530064552</c:v>
                </c:pt>
                <c:pt idx="4">
                  <c:v>2.0583761517581292</c:v>
                </c:pt>
                <c:pt idx="5">
                  <c:v>2.052445896379067</c:v>
                </c:pt>
                <c:pt idx="6">
                  <c:v>12.455457023459726</c:v>
                </c:pt>
                <c:pt idx="7">
                  <c:v>12.389179166010624</c:v>
                </c:pt>
                <c:pt idx="8">
                  <c:v>12.338815081103249</c:v>
                </c:pt>
                <c:pt idx="9">
                  <c:v>12.397411336144581</c:v>
                </c:pt>
                <c:pt idx="10">
                  <c:v>12.355310725547128</c:v>
                </c:pt>
                <c:pt idx="11">
                  <c:v>12.302524017069516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3-45D9-8A47-AE2A946A15A3}"/>
            </c:ext>
          </c:extLst>
        </c:ser>
        <c:ser>
          <c:idx val="2"/>
          <c:order val="2"/>
          <c:tx>
            <c:strRef>
              <c:f>stacked_energy!$J$1</c:f>
              <c:strCache>
                <c:ptCount val="1"/>
                <c:pt idx="0">
                  <c:v>L1-I overhead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stacked_energy!$A$3:$C$14</c:f>
              <c:multiLvlStrCache>
                <c:ptCount val="12"/>
                <c:lvl>
                  <c:pt idx="0">
                    <c:v>Conservative</c:v>
                  </c:pt>
                  <c:pt idx="1">
                    <c:v>Semi-Cons</c:v>
                  </c:pt>
                  <c:pt idx="2">
                    <c:v>Aggressive</c:v>
                  </c:pt>
                  <c:pt idx="3">
                    <c:v>Conservative</c:v>
                  </c:pt>
                  <c:pt idx="4">
                    <c:v>Semi-Cons</c:v>
                  </c:pt>
                  <c:pt idx="5">
                    <c:v>Aggressive</c:v>
                  </c:pt>
                  <c:pt idx="6">
                    <c:v>Conservative</c:v>
                  </c:pt>
                  <c:pt idx="7">
                    <c:v>Semi-Cons</c:v>
                  </c:pt>
                  <c:pt idx="8">
                    <c:v>Aggressive</c:v>
                  </c:pt>
                  <c:pt idx="9">
                    <c:v>Conservative</c:v>
                  </c:pt>
                  <c:pt idx="10">
                    <c:v>Semi-Cons</c:v>
                  </c:pt>
                  <c:pt idx="11">
                    <c:v>Aggressive</c:v>
                  </c:pt>
                </c:lvl>
                <c:lvl>
                  <c:pt idx="0">
                    <c:v>2-way</c:v>
                  </c:pt>
                  <c:pt idx="3">
                    <c:v>8-way</c:v>
                  </c:pt>
                  <c:pt idx="6">
                    <c:v>2-way</c:v>
                  </c:pt>
                  <c:pt idx="9">
                    <c:v>8-way</c:v>
                  </c:pt>
                </c:lvl>
                <c:lvl>
                  <c:pt idx="0">
                    <c:v>16 KB</c:v>
                  </c:pt>
                  <c:pt idx="6">
                    <c:v>122 KB</c:v>
                  </c:pt>
                </c:lvl>
              </c:multiLvlStrCache>
            </c:multiLvlStrRef>
          </c:cat>
          <c:val>
            <c:numRef>
              <c:f>stacked_energy!$J$3:$J$14</c:f>
              <c:numCache>
                <c:formatCode>General</c:formatCode>
                <c:ptCount val="12"/>
                <c:pt idx="0">
                  <c:v>-85.420005667707684</c:v>
                </c:pt>
                <c:pt idx="1">
                  <c:v>-86.194578704282549</c:v>
                </c:pt>
                <c:pt idx="2">
                  <c:v>-82.988991988629309</c:v>
                </c:pt>
                <c:pt idx="3">
                  <c:v>24.980242480884367</c:v>
                </c:pt>
                <c:pt idx="4">
                  <c:v>24.165798117155511</c:v>
                </c:pt>
                <c:pt idx="5">
                  <c:v>30.258133157466105</c:v>
                </c:pt>
                <c:pt idx="6">
                  <c:v>-85.578776347808301</c:v>
                </c:pt>
                <c:pt idx="7">
                  <c:v>-86.612361227987449</c:v>
                </c:pt>
                <c:pt idx="8">
                  <c:v>-83.96177608057809</c:v>
                </c:pt>
                <c:pt idx="9">
                  <c:v>25.875676602203733</c:v>
                </c:pt>
                <c:pt idx="10">
                  <c:v>25.061267628999794</c:v>
                </c:pt>
                <c:pt idx="11">
                  <c:v>30.845534258319212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3-45D9-8A47-AE2A946A15A3}"/>
            </c:ext>
          </c:extLst>
        </c:ser>
        <c:ser>
          <c:idx val="3"/>
          <c:order val="3"/>
          <c:tx>
            <c:strRef>
              <c:f>stacked_energy!$K$1</c:f>
              <c:strCache>
                <c:ptCount val="1"/>
                <c:pt idx="0">
                  <c:v>L2 overhead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stacked_energy!$A$3:$C$14</c:f>
              <c:multiLvlStrCache>
                <c:ptCount val="12"/>
                <c:lvl>
                  <c:pt idx="0">
                    <c:v>Conservative</c:v>
                  </c:pt>
                  <c:pt idx="1">
                    <c:v>Semi-Cons</c:v>
                  </c:pt>
                  <c:pt idx="2">
                    <c:v>Aggressive</c:v>
                  </c:pt>
                  <c:pt idx="3">
                    <c:v>Conservative</c:v>
                  </c:pt>
                  <c:pt idx="4">
                    <c:v>Semi-Cons</c:v>
                  </c:pt>
                  <c:pt idx="5">
                    <c:v>Aggressive</c:v>
                  </c:pt>
                  <c:pt idx="6">
                    <c:v>Conservative</c:v>
                  </c:pt>
                  <c:pt idx="7">
                    <c:v>Semi-Cons</c:v>
                  </c:pt>
                  <c:pt idx="8">
                    <c:v>Aggressive</c:v>
                  </c:pt>
                  <c:pt idx="9">
                    <c:v>Conservative</c:v>
                  </c:pt>
                  <c:pt idx="10">
                    <c:v>Semi-Cons</c:v>
                  </c:pt>
                  <c:pt idx="11">
                    <c:v>Aggressive</c:v>
                  </c:pt>
                </c:lvl>
                <c:lvl>
                  <c:pt idx="0">
                    <c:v>2-way</c:v>
                  </c:pt>
                  <c:pt idx="3">
                    <c:v>8-way</c:v>
                  </c:pt>
                  <c:pt idx="6">
                    <c:v>2-way</c:v>
                  </c:pt>
                  <c:pt idx="9">
                    <c:v>8-way</c:v>
                  </c:pt>
                </c:lvl>
                <c:lvl>
                  <c:pt idx="0">
                    <c:v>16 KB</c:v>
                  </c:pt>
                  <c:pt idx="6">
                    <c:v>122 KB</c:v>
                  </c:pt>
                </c:lvl>
              </c:multiLvlStrCache>
            </c:multiLvlStrRef>
          </c:cat>
          <c:val>
            <c:numRef>
              <c:f>stacked_energy!$K$3:$K$14</c:f>
              <c:numCache>
                <c:formatCode>General</c:formatCode>
                <c:ptCount val="12"/>
                <c:pt idx="0">
                  <c:v>3.6763626291795646</c:v>
                </c:pt>
                <c:pt idx="1">
                  <c:v>2.4573717812593401</c:v>
                </c:pt>
                <c:pt idx="2">
                  <c:v>12.572727689352575</c:v>
                </c:pt>
                <c:pt idx="3">
                  <c:v>-3.2670734659533309</c:v>
                </c:pt>
                <c:pt idx="4">
                  <c:v>-4.3544575238777625</c:v>
                </c:pt>
                <c:pt idx="5">
                  <c:v>2.5628165527170097</c:v>
                </c:pt>
                <c:pt idx="6">
                  <c:v>0.26604928293349417</c:v>
                </c:pt>
                <c:pt idx="7">
                  <c:v>-1.8388505160748565</c:v>
                </c:pt>
                <c:pt idx="8">
                  <c:v>5.099254372525472</c:v>
                </c:pt>
                <c:pt idx="9">
                  <c:v>-5.3909708354768</c:v>
                </c:pt>
                <c:pt idx="10">
                  <c:v>-6.388001644570231</c:v>
                </c:pt>
                <c:pt idx="11">
                  <c:v>-1.3842488360894265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83-45D9-8A47-AE2A946A1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519146464"/>
        <c:axId val="519137312"/>
      </c:barChart>
      <c:catAx>
        <c:axId val="51914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37312"/>
        <c:crosses val="autoZero"/>
        <c:auto val="1"/>
        <c:lblAlgn val="ctr"/>
        <c:lblOffset val="100"/>
        <c:noMultiLvlLbl val="0"/>
      </c:catAx>
      <c:valAx>
        <c:axId val="519137312"/>
        <c:scaling>
          <c:orientation val="minMax"/>
          <c:max val="90"/>
          <c:min val="-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Energy Overhead (nJ/Ki)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46464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9993671287481435E-2"/>
          <c:y val="2.6666666666666668E-2"/>
          <c:w val="0.89999982007924606"/>
          <c:h val="8.5758530183727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 w="9525" cap="flat" cmpd="sng" algn="ctr">
              <a:solidFill>
                <a:schemeClr val="tx1"/>
              </a:solidFill>
              <a:round/>
            </a:ln>
            <a:effectLst/>
          </c:spPr>
          <c:invertIfNegative val="0"/>
          <c:cat>
            <c:multiLvlStrRef>
              <c:f>overprediction!$P$1:$AA$3</c:f>
              <c:multiLvlStrCache>
                <c:ptCount val="12"/>
                <c:lvl>
                  <c:pt idx="0">
                    <c:v>Conservative</c:v>
                  </c:pt>
                  <c:pt idx="1">
                    <c:v>SemiConservative</c:v>
                  </c:pt>
                  <c:pt idx="2">
                    <c:v>Aggressive</c:v>
                  </c:pt>
                  <c:pt idx="3">
                    <c:v>Conservative</c:v>
                  </c:pt>
                  <c:pt idx="4">
                    <c:v>SemiConservative</c:v>
                  </c:pt>
                  <c:pt idx="5">
                    <c:v>Aggressive</c:v>
                  </c:pt>
                  <c:pt idx="6">
                    <c:v>Conservative</c:v>
                  </c:pt>
                  <c:pt idx="7">
                    <c:v>SemiConservative</c:v>
                  </c:pt>
                  <c:pt idx="8">
                    <c:v>Aggressive</c:v>
                  </c:pt>
                  <c:pt idx="9">
                    <c:v>Conservative</c:v>
                  </c:pt>
                  <c:pt idx="10">
                    <c:v>SemiConservative</c:v>
                  </c:pt>
                  <c:pt idx="11">
                    <c:v>Aggressive</c:v>
                  </c:pt>
                </c:lvl>
                <c:lvl>
                  <c:pt idx="0">
                    <c:v>32k2w</c:v>
                  </c:pt>
                  <c:pt idx="3">
                    <c:v>32k8w</c:v>
                  </c:pt>
                  <c:pt idx="6">
                    <c:v>32k2w</c:v>
                  </c:pt>
                  <c:pt idx="9">
                    <c:v>32k8w</c:v>
                  </c:pt>
                </c:lvl>
                <c:lvl>
                  <c:pt idx="0">
                    <c:v>MANA_16k</c:v>
                  </c:pt>
                  <c:pt idx="6">
                    <c:v>MANA_122k</c:v>
                  </c:pt>
                </c:lvl>
              </c:multiLvlStrCache>
            </c:multiLvlStrRef>
          </c:cat>
          <c:val>
            <c:numRef>
              <c:f>overprediction!$P$55:$AA$55</c:f>
              <c:numCache>
                <c:formatCode>General</c:formatCode>
                <c:ptCount val="12"/>
                <c:pt idx="0">
                  <c:v>0.36953014304134268</c:v>
                </c:pt>
                <c:pt idx="1">
                  <c:v>0.3482693001269353</c:v>
                </c:pt>
                <c:pt idx="2">
                  <c:v>0.61736770799854102</c:v>
                </c:pt>
                <c:pt idx="3">
                  <c:v>0.24915146220011283</c:v>
                </c:pt>
                <c:pt idx="4">
                  <c:v>0.2316803229318172</c:v>
                </c:pt>
                <c:pt idx="5">
                  <c:v>0.39308006740177637</c:v>
                </c:pt>
                <c:pt idx="6">
                  <c:v>0.34309001362053221</c:v>
                </c:pt>
                <c:pt idx="7">
                  <c:v>0.29595423753164884</c:v>
                </c:pt>
                <c:pt idx="8">
                  <c:v>0.50861228646437562</c:v>
                </c:pt>
                <c:pt idx="9">
                  <c:v>0.24343086070995162</c:v>
                </c:pt>
                <c:pt idx="10">
                  <c:v>0.2187105046171437</c:v>
                </c:pt>
                <c:pt idx="11">
                  <c:v>0.35507330851783409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2-4EA5-BCEF-171FE3E01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4"/>
        <c:axId val="2021070320"/>
        <c:axId val="2021074896"/>
      </c:barChart>
      <c:catAx>
        <c:axId val="202107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74896"/>
        <c:crosses val="autoZero"/>
        <c:auto val="1"/>
        <c:lblAlgn val="ctr"/>
        <c:lblOffset val="100"/>
        <c:noMultiLvlLbl val="0"/>
      </c:catAx>
      <c:valAx>
        <c:axId val="202107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strRef>
              <c:f>overprediction!$P$1:$AA$3</c:f>
              <c:strCache>
                <c:ptCount val="36"/>
                <c:pt idx="0">
                  <c:v>MANA_16k</c:v>
                </c:pt>
                <c:pt idx="1">
                  <c:v>32k2w</c:v>
                </c:pt>
                <c:pt idx="2">
                  <c:v>Conservative</c:v>
                </c:pt>
                <c:pt idx="5">
                  <c:v>SemiConservative</c:v>
                </c:pt>
                <c:pt idx="8">
                  <c:v>Aggressive</c:v>
                </c:pt>
                <c:pt idx="10">
                  <c:v>32k8w</c:v>
                </c:pt>
                <c:pt idx="11">
                  <c:v>Conservative</c:v>
                </c:pt>
                <c:pt idx="14">
                  <c:v>SemiConservative</c:v>
                </c:pt>
                <c:pt idx="17">
                  <c:v>Aggressive</c:v>
                </c:pt>
                <c:pt idx="18">
                  <c:v>MANA_122k</c:v>
                </c:pt>
                <c:pt idx="19">
                  <c:v>32k2w</c:v>
                </c:pt>
                <c:pt idx="20">
                  <c:v>Conservative</c:v>
                </c:pt>
                <c:pt idx="23">
                  <c:v>SemiConservative</c:v>
                </c:pt>
                <c:pt idx="26">
                  <c:v>Aggressive</c:v>
                </c:pt>
                <c:pt idx="28">
                  <c:v>32k8w</c:v>
                </c:pt>
                <c:pt idx="29">
                  <c:v>Conservative</c:v>
                </c:pt>
                <c:pt idx="32">
                  <c:v>SemiConservative</c:v>
                </c:pt>
                <c:pt idx="35">
                  <c:v>Aggressive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7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83820</xdr:rowOff>
    </xdr:from>
    <xdr:to>
      <xdr:col>13</xdr:col>
      <xdr:colOff>457200</xdr:colOff>
      <xdr:row>15</xdr:row>
      <xdr:rowOff>83820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34290</xdr:rowOff>
    </xdr:from>
    <xdr:to>
      <xdr:col>28</xdr:col>
      <xdr:colOff>259080</xdr:colOff>
      <xdr:row>19</xdr:row>
      <xdr:rowOff>34290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701040</xdr:colOff>
      <xdr:row>16</xdr:row>
      <xdr:rowOff>57150</xdr:rowOff>
    </xdr:from>
    <xdr:to>
      <xdr:col>10</xdr:col>
      <xdr:colOff>457200</xdr:colOff>
      <xdr:row>31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83820</xdr:colOff>
      <xdr:row>57</xdr:row>
      <xdr:rowOff>22866</xdr:rowOff>
    </xdr:from>
    <xdr:to>
      <xdr:col>23</xdr:col>
      <xdr:colOff>22866</xdr:colOff>
      <xdr:row>79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na_Conservative_16k_L1-I_32k2w/Mana_Conservative_16k_L1-I_32k2w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Mana_Conservative_122k_L1-I_32k8w/Mana_Conservative_122k_L1-I_32k8w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Mana_SemiConservative_122k_L1-I_32k8w/Mana_SemiConservative_122k_L1-I_32k8w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Mana_Aggressive_122k-l1i_32k8w/Mana_122k-l1i_32k8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ana_SemiConservative_16k_L1-I_32k2w/Mana_SemiConservative_16k_L1-I_32k2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ana_Aggressive_16k-l1i_32k2w/Mana_16k-l1i_32k2w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ana_Conservative_16k_L1-I_32k8w/Mana_Conservative_16k_L1-I_32k8w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ana_SemiConservative_16k_L1-I_32k8w/Mana_SemiConservative_16k_L1-I_32k8w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Mana_Aggressive_16k-l1i_32k8w/Mana_16k-l1i_32k8w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ana_Conservative_122k_L1-I_32k2w/Mana_Conservative_122k_L1-I_32k2w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Mana_SemiConservative_122k_L1-I_32k2w/Mana_SemiConservative_122k_L1-I_32k2w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Mana_Aggressive_122k-l1i_32k2w/Mana_122k-l1i_32k2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linkedrecords"/>
      <sheetName val="l1i_analysis"/>
      <sheetName val="l2_analysis"/>
      <sheetName val="stor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8">
          <cell r="B58">
            <v>52.122191843766736</v>
          </cell>
        </row>
        <row r="59">
          <cell r="B59">
            <v>3.4887265325497863</v>
          </cell>
        </row>
      </sheetData>
      <sheetData sheetId="8">
        <row r="58">
          <cell r="B58">
            <v>113.19066728579214</v>
          </cell>
        </row>
        <row r="59">
          <cell r="B59">
            <v>51.461069096072947</v>
          </cell>
        </row>
      </sheetData>
      <sheetData sheetId="9">
        <row r="54">
          <cell r="D54">
            <v>10.376504930794772</v>
          </cell>
        </row>
        <row r="55">
          <cell r="D55">
            <v>2.0814959705429579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linkedrecords"/>
      <sheetName val="l1i_analysis"/>
      <sheetName val="l2_analysis"/>
      <sheetName val="stor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8">
          <cell r="B58">
            <v>163.30159301371634</v>
          </cell>
        </row>
        <row r="59">
          <cell r="B59">
            <v>3.6050076325115894</v>
          </cell>
        </row>
      </sheetData>
      <sheetData sheetId="8">
        <row r="58">
          <cell r="B58">
            <v>105.31751450037066</v>
          </cell>
        </row>
        <row r="59">
          <cell r="B59">
            <v>50.266888416838064</v>
          </cell>
        </row>
      </sheetData>
      <sheetData sheetId="9">
        <row r="54">
          <cell r="E54">
            <v>33.051045333715081</v>
          </cell>
        </row>
        <row r="55">
          <cell r="E55">
            <v>12.397411336144581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linkedrecords"/>
      <sheetName val="l1i_analysis"/>
      <sheetName val="l2_analysis"/>
      <sheetName val="stor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8">
          <cell r="B58">
            <v>162.49942635613959</v>
          </cell>
        </row>
        <row r="59">
          <cell r="B59">
            <v>3.5927653168843965</v>
          </cell>
        </row>
      </sheetData>
      <sheetData sheetId="8">
        <row r="58">
          <cell r="B58">
            <v>104.49118599660552</v>
          </cell>
        </row>
        <row r="59">
          <cell r="B59">
            <v>50.096186111509773</v>
          </cell>
        </row>
      </sheetData>
      <sheetData sheetId="9">
        <row r="54">
          <cell r="E54">
            <v>17.46456559663012</v>
          </cell>
        </row>
        <row r="55">
          <cell r="E55">
            <v>12.355310725547128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linkedrecords"/>
      <sheetName val="l1i_analysis"/>
      <sheetName val="l2_analysis"/>
      <sheetName val="stor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8">
          <cell r="B58">
            <v>168.29904268079437</v>
          </cell>
        </row>
        <row r="59">
          <cell r="B59">
            <v>3.5774156215490365</v>
          </cell>
        </row>
      </sheetData>
      <sheetData sheetId="8">
        <row r="58">
          <cell r="B58">
            <v>109.7089692597507</v>
          </cell>
        </row>
        <row r="59">
          <cell r="B59">
            <v>49.882155656845399</v>
          </cell>
        </row>
      </sheetData>
      <sheetData sheetId="9">
        <row r="54">
          <cell r="E54">
            <v>19.921876471005998</v>
          </cell>
        </row>
        <row r="55">
          <cell r="E55">
            <v>12.302524017069516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linkedrecords"/>
      <sheetName val="l1i_analysis"/>
      <sheetName val="l2_analysis"/>
      <sheetName val="stor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8">
          <cell r="B58">
            <v>51.370643095418416</v>
          </cell>
        </row>
        <row r="59">
          <cell r="B59">
            <v>3.4657022443232366</v>
          </cell>
        </row>
      </sheetData>
      <sheetData sheetId="8">
        <row r="58">
          <cell r="B58">
            <v>112.31130021642254</v>
          </cell>
        </row>
        <row r="59">
          <cell r="B59">
            <v>51.12144531752233</v>
          </cell>
        </row>
      </sheetData>
      <sheetData sheetId="9">
        <row r="54">
          <cell r="D54">
            <v>6.055748192058596</v>
          </cell>
        </row>
        <row r="55">
          <cell r="D55">
            <v>2.067758876872519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linkedrecords"/>
      <sheetName val="l1i_analysis"/>
      <sheetName val="l2_analysis"/>
      <sheetName val="stor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8">
          <cell r="B58">
            <v>54.582679747861746</v>
          </cell>
        </row>
        <row r="59">
          <cell r="B59">
            <v>3.4592523075331396</v>
          </cell>
        </row>
      </sheetData>
      <sheetData sheetId="8">
        <row r="58">
          <cell r="B58">
            <v>122.52179704190317</v>
          </cell>
        </row>
        <row r="59">
          <cell r="B59">
            <v>51.026304400134933</v>
          </cell>
        </row>
      </sheetData>
      <sheetData sheetId="9">
        <row r="54">
          <cell r="D54">
            <v>7.2354101106740405</v>
          </cell>
        </row>
        <row r="55">
          <cell r="D55">
            <v>2.0639106195460748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linkedrecords"/>
      <sheetName val="l1i_analysis"/>
      <sheetName val="l2_analysis"/>
      <sheetName val="stor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8">
          <cell r="B58">
            <v>162.34178155858794</v>
          </cell>
        </row>
        <row r="59">
          <cell r="B59">
            <v>3.6693849663206262</v>
          </cell>
        </row>
      </sheetData>
      <sheetData sheetId="8">
        <row r="58">
          <cell r="B58">
            <v>106.54375822112839</v>
          </cell>
        </row>
        <row r="59">
          <cell r="B59">
            <v>51.164542065603811</v>
          </cell>
        </row>
      </sheetData>
      <sheetData sheetId="9">
        <row r="54">
          <cell r="D54">
            <v>10.359147679843591</v>
          </cell>
        </row>
        <row r="55">
          <cell r="D55">
            <v>2.0695020530064552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linkedrecords"/>
      <sheetName val="l1i_analysis"/>
      <sheetName val="l2_analysis"/>
      <sheetName val="stor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8">
          <cell r="B58">
            <v>161.54706426626646</v>
          </cell>
        </row>
        <row r="59">
          <cell r="B59">
            <v>3.6496578949132474</v>
          </cell>
        </row>
      </sheetData>
      <sheetData sheetId="8">
        <row r="58">
          <cell r="B58">
            <v>105.73144112513847</v>
          </cell>
        </row>
        <row r="59">
          <cell r="B59">
            <v>50.889475103669291</v>
          </cell>
        </row>
      </sheetData>
      <sheetData sheetId="9">
        <row r="54">
          <cell r="D54">
            <v>6.0473270755792603</v>
          </cell>
        </row>
        <row r="55">
          <cell r="D55">
            <v>2.0583761517581292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linkedrecords"/>
      <sheetName val="l1i_analysis"/>
      <sheetName val="l2_analysis"/>
      <sheetName val="stor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8">
          <cell r="B58">
            <v>167.64991410162293</v>
          </cell>
        </row>
        <row r="59">
          <cell r="B59">
            <v>3.6391430998673764</v>
          </cell>
        </row>
      </sheetData>
      <sheetData sheetId="8">
        <row r="58">
          <cell r="B58">
            <v>112.79532960125076</v>
          </cell>
        </row>
        <row r="59">
          <cell r="B59">
            <v>50.742860704151781</v>
          </cell>
        </row>
      </sheetData>
      <sheetData sheetId="9">
        <row r="54">
          <cell r="D54">
            <v>7.2296789043410641</v>
          </cell>
        </row>
        <row r="55">
          <cell r="D55">
            <v>2.052445896379067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linkedrecords"/>
      <sheetName val="l1i_analysis"/>
      <sheetName val="l2_analysis"/>
      <sheetName val="stor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8">
          <cell r="B58">
            <v>52.028423413591923</v>
          </cell>
        </row>
        <row r="59">
          <cell r="B59">
            <v>3.4237242826239704</v>
          </cell>
        </row>
      </sheetData>
      <sheetData sheetId="8">
        <row r="58">
          <cell r="B58">
            <v>110.7391809624219</v>
          </cell>
        </row>
        <row r="59">
          <cell r="B59">
            <v>50.502242073197124</v>
          </cell>
        </row>
      </sheetData>
      <sheetData sheetId="9">
        <row r="54">
          <cell r="E54">
            <v>33.093082628326044</v>
          </cell>
        </row>
        <row r="55">
          <cell r="E55">
            <v>12.455457023459726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linkedrecords"/>
      <sheetName val="l1i_analysis"/>
      <sheetName val="l2_analysis"/>
      <sheetName val="stor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8">
          <cell r="B58">
            <v>51.01305682195261</v>
          </cell>
        </row>
        <row r="59">
          <cell r="B59">
            <v>3.4055059940841463</v>
          </cell>
        </row>
      </sheetData>
      <sheetData sheetId="8">
        <row r="58">
          <cell r="B58">
            <v>108.90301320549621</v>
          </cell>
        </row>
        <row r="59">
          <cell r="B59">
            <v>50.233510031114463</v>
          </cell>
        </row>
      </sheetData>
      <sheetData sheetId="9">
        <row r="54">
          <cell r="E54">
            <v>17.470395526486598</v>
          </cell>
        </row>
        <row r="55">
          <cell r="E55">
            <v>12.389179166010624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linkedrecords"/>
      <sheetName val="l1i_analysis"/>
      <sheetName val="l2_analysis"/>
      <sheetName val="stor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8">
          <cell r="B58">
            <v>53.677485920663365</v>
          </cell>
        </row>
        <row r="59">
          <cell r="B59">
            <v>3.3916620427827411</v>
          </cell>
        </row>
      </sheetData>
      <sheetData sheetId="8">
        <row r="58">
          <cell r="B58">
            <v>116.04532571192998</v>
          </cell>
        </row>
        <row r="59">
          <cell r="B59">
            <v>50.029302413281023</v>
          </cell>
        </row>
      </sheetData>
      <sheetData sheetId="9">
        <row r="54">
          <cell r="E54">
            <v>19.918354058005281</v>
          </cell>
        </row>
        <row r="55">
          <cell r="E55">
            <v>12.338815081103249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"/>
  <sheetViews>
    <sheetView workbookViewId="0">
      <selection activeCell="A16" sqref="A16"/>
    </sheetView>
  </sheetViews>
  <sheetFormatPr defaultRowHeight="15" x14ac:dyDescent="0.25"/>
  <cols>
    <col min="1" max="1" width="17.7109375" style="1" bestFit="1" customWidth="1"/>
    <col min="2" max="2" width="12" style="2" bestFit="1" customWidth="1"/>
    <col min="3" max="3" width="12" style="2" customWidth="1"/>
    <col min="4" max="4" width="12" style="10" bestFit="1" customWidth="1"/>
    <col min="5" max="5" width="12" style="10" customWidth="1"/>
    <col min="6" max="6" width="11" style="3" bestFit="1" customWidth="1"/>
    <col min="7" max="7" width="11" style="3" customWidth="1"/>
    <col min="8" max="8" width="13.28515625" style="4" bestFit="1" customWidth="1"/>
    <col min="9" max="9" width="13.28515625" style="4" customWidth="1"/>
    <col min="10" max="10" width="14" style="5" bestFit="1" customWidth="1"/>
    <col min="11" max="11" width="14" style="5" customWidth="1"/>
    <col min="12" max="13" width="14" style="9" customWidth="1"/>
    <col min="14" max="14" width="14" style="8" customWidth="1"/>
    <col min="15" max="15" width="8.85546875" style="5"/>
    <col min="16" max="16" width="10.28515625" style="3" bestFit="1" customWidth="1"/>
    <col min="17" max="17" width="14.7109375" style="4" bestFit="1" customWidth="1"/>
    <col min="18" max="18" width="13.28515625" style="9" bestFit="1" customWidth="1"/>
    <col min="19" max="19" width="14.140625" bestFit="1" customWidth="1"/>
    <col min="20" max="20" width="14.140625" style="10" customWidth="1"/>
  </cols>
  <sheetData>
    <row r="1" spans="1:26" x14ac:dyDescent="0.25">
      <c r="A1" s="1" t="s">
        <v>0</v>
      </c>
      <c r="B1" s="13" t="s">
        <v>82</v>
      </c>
      <c r="C1" s="13"/>
      <c r="D1" s="13"/>
      <c r="E1" s="13"/>
      <c r="F1" s="14" t="s">
        <v>86</v>
      </c>
      <c r="G1" s="14"/>
      <c r="H1" s="14"/>
      <c r="I1" s="14"/>
      <c r="J1" s="12" t="s">
        <v>83</v>
      </c>
      <c r="K1" s="12"/>
      <c r="L1" s="12"/>
      <c r="M1" s="12"/>
      <c r="O1" s="13" t="s">
        <v>82</v>
      </c>
      <c r="P1" s="13"/>
      <c r="Q1" s="13"/>
      <c r="R1" s="13"/>
      <c r="S1" s="14" t="s">
        <v>86</v>
      </c>
      <c r="T1" s="14"/>
      <c r="U1" s="14"/>
      <c r="V1" s="14"/>
      <c r="W1" s="12" t="s">
        <v>83</v>
      </c>
      <c r="X1" s="12"/>
      <c r="Y1" s="12"/>
      <c r="Z1" s="12"/>
    </row>
    <row r="2" spans="1:26" x14ac:dyDescent="0.25">
      <c r="B2" s="2" t="s">
        <v>10</v>
      </c>
      <c r="D2" s="10" t="s">
        <v>12</v>
      </c>
      <c r="F2" s="3" t="s">
        <v>10</v>
      </c>
      <c r="H2" s="4" t="s">
        <v>12</v>
      </c>
      <c r="J2" s="5" t="s">
        <v>10</v>
      </c>
      <c r="L2" s="9" t="s">
        <v>12</v>
      </c>
      <c r="N2" s="8" t="s">
        <v>9</v>
      </c>
      <c r="O2" s="2" t="s">
        <v>10</v>
      </c>
      <c r="P2" s="2"/>
      <c r="Q2" s="10" t="s">
        <v>12</v>
      </c>
      <c r="R2" s="10"/>
      <c r="S2" s="3" t="s">
        <v>10</v>
      </c>
      <c r="T2" s="3"/>
      <c r="U2" s="4" t="s">
        <v>12</v>
      </c>
      <c r="V2" s="4"/>
      <c r="W2" s="5" t="s">
        <v>10</v>
      </c>
      <c r="X2" s="5"/>
      <c r="Y2" s="9" t="s">
        <v>12</v>
      </c>
      <c r="Z2" s="9"/>
    </row>
    <row r="3" spans="1:26" x14ac:dyDescent="0.25">
      <c r="B3" s="2" t="s">
        <v>84</v>
      </c>
      <c r="C3" s="2" t="s">
        <v>85</v>
      </c>
      <c r="D3" s="10" t="s">
        <v>84</v>
      </c>
      <c r="E3" s="10" t="s">
        <v>85</v>
      </c>
      <c r="F3" s="3" t="s">
        <v>84</v>
      </c>
      <c r="G3" s="3" t="s">
        <v>85</v>
      </c>
      <c r="H3" s="4" t="s">
        <v>84</v>
      </c>
      <c r="I3" s="4" t="s">
        <v>85</v>
      </c>
      <c r="J3" s="5" t="s">
        <v>84</v>
      </c>
      <c r="K3" s="5" t="s">
        <v>85</v>
      </c>
      <c r="L3" s="9" t="s">
        <v>84</v>
      </c>
      <c r="M3" s="9" t="s">
        <v>85</v>
      </c>
      <c r="O3" s="2" t="s">
        <v>84</v>
      </c>
      <c r="P3" s="2" t="s">
        <v>85</v>
      </c>
      <c r="Q3" s="10" t="s">
        <v>84</v>
      </c>
      <c r="R3" s="10" t="s">
        <v>85</v>
      </c>
      <c r="S3" s="3" t="s">
        <v>84</v>
      </c>
      <c r="T3" s="3" t="s">
        <v>85</v>
      </c>
      <c r="U3" s="4" t="s">
        <v>84</v>
      </c>
      <c r="V3" s="4" t="s">
        <v>85</v>
      </c>
      <c r="W3" s="5" t="s">
        <v>84</v>
      </c>
      <c r="X3" s="5" t="s">
        <v>85</v>
      </c>
      <c r="Y3" s="9" t="s">
        <v>84</v>
      </c>
      <c r="Z3" s="9" t="s">
        <v>85</v>
      </c>
    </row>
    <row r="4" spans="1:26" x14ac:dyDescent="0.25">
      <c r="A4" s="1">
        <v>1.2016199999999999</v>
      </c>
      <c r="B4" s="2">
        <v>1.24427</v>
      </c>
      <c r="C4" s="2">
        <v>1.2559499999999999</v>
      </c>
      <c r="D4" s="10">
        <v>1.2485599999999999</v>
      </c>
      <c r="E4" s="10">
        <v>1.25546</v>
      </c>
      <c r="F4" s="3">
        <v>1.2446699999999999</v>
      </c>
      <c r="G4" s="3">
        <v>1.2574099999999999</v>
      </c>
      <c r="H4" s="4">
        <v>1.2473399999999999</v>
      </c>
      <c r="I4" s="4">
        <v>1.25708</v>
      </c>
      <c r="J4" s="5">
        <v>1.2455000000000001</v>
      </c>
      <c r="K4" s="5">
        <v>1.25763</v>
      </c>
      <c r="L4" s="9">
        <v>1.24953</v>
      </c>
      <c r="M4" s="9">
        <v>1.2581199999999999</v>
      </c>
      <c r="O4" s="5">
        <f>B4/$A4</f>
        <v>1.0354937501040262</v>
      </c>
      <c r="P4" s="5">
        <f t="shared" ref="P4:Z4" si="0">C4/$A4</f>
        <v>1.0452139611524442</v>
      </c>
      <c r="Q4" s="5">
        <f t="shared" si="0"/>
        <v>1.0390639303606797</v>
      </c>
      <c r="R4" s="5">
        <f t="shared" si="0"/>
        <v>1.0448061783259268</v>
      </c>
      <c r="S4" s="5">
        <f t="shared" si="0"/>
        <v>1.0358266340440405</v>
      </c>
      <c r="T4" s="5">
        <f t="shared" si="0"/>
        <v>1.0464289875334964</v>
      </c>
      <c r="U4" s="5">
        <f t="shared" si="0"/>
        <v>1.0380486343436361</v>
      </c>
      <c r="V4" s="5">
        <f t="shared" si="0"/>
        <v>1.0461543582829846</v>
      </c>
      <c r="W4" s="5">
        <f t="shared" si="0"/>
        <v>1.0365173682195703</v>
      </c>
      <c r="X4" s="5">
        <f t="shared" si="0"/>
        <v>1.0466120737005045</v>
      </c>
      <c r="Y4" s="5">
        <f t="shared" si="0"/>
        <v>1.0398711739152147</v>
      </c>
      <c r="Z4" s="5">
        <f t="shared" si="0"/>
        <v>1.0470198565270219</v>
      </c>
    </row>
    <row r="5" spans="1:26" x14ac:dyDescent="0.25">
      <c r="A5" s="1">
        <v>1.4758599999999999</v>
      </c>
      <c r="B5" s="2">
        <v>1.5844499999999999</v>
      </c>
      <c r="C5" s="2">
        <v>1.60629</v>
      </c>
      <c r="D5" s="10">
        <v>1.59809</v>
      </c>
      <c r="E5" s="10">
        <v>1.6213</v>
      </c>
      <c r="F5" s="3">
        <v>1.5939700000000001</v>
      </c>
      <c r="G5" s="3">
        <v>1.6146100000000001</v>
      </c>
      <c r="H5" s="4">
        <v>1.6009100000000001</v>
      </c>
      <c r="I5" s="4">
        <v>1.62405</v>
      </c>
      <c r="J5" s="5">
        <v>1.59385</v>
      </c>
      <c r="K5" s="5">
        <v>1.6162799999999999</v>
      </c>
      <c r="L5" s="9">
        <v>1.60886</v>
      </c>
      <c r="M5" s="9">
        <v>1.62616</v>
      </c>
      <c r="O5" s="5">
        <f t="shared" ref="O5:O53" si="1">B5/$A5</f>
        <v>1.0735774395945414</v>
      </c>
      <c r="P5" s="5">
        <f t="shared" ref="P5:P53" si="2">C5/$A5</f>
        <v>1.0883755911807353</v>
      </c>
      <c r="Q5" s="5">
        <f t="shared" ref="Q5:Q53" si="3">D5/$A5</f>
        <v>1.0828195086254795</v>
      </c>
      <c r="R5" s="5">
        <f t="shared" ref="R5:R53" si="4">E5/$A5</f>
        <v>1.0985459325410269</v>
      </c>
      <c r="S5" s="5">
        <f t="shared" ref="S5:S53" si="5">F5/$A5</f>
        <v>1.080027915926985</v>
      </c>
      <c r="T5" s="5">
        <f t="shared" ref="T5:T53" si="6">G5/$A5</f>
        <v>1.0940129822611901</v>
      </c>
      <c r="U5" s="5">
        <f t="shared" ref="U5:U53" si="7">H5/$A5</f>
        <v>1.0847302589676528</v>
      </c>
      <c r="V5" s="5">
        <f t="shared" ref="V5:V53" si="8">I5/$A5</f>
        <v>1.1004092529101677</v>
      </c>
      <c r="W5" s="5">
        <f t="shared" ref="W5:W53" si="9">J5/$A5</f>
        <v>1.0799466074017861</v>
      </c>
      <c r="X5" s="5">
        <f t="shared" ref="X5:X53" si="10">K5/$A5</f>
        <v>1.0951445259035411</v>
      </c>
      <c r="Y5" s="5">
        <f t="shared" ref="Y5:Y53" si="11">L5/$A5</f>
        <v>1.0901169487620777</v>
      </c>
      <c r="Z5" s="5">
        <f t="shared" ref="Z5:Z53" si="12">M5/$A5</f>
        <v>1.1018389278115812</v>
      </c>
    </row>
    <row r="6" spans="1:26" x14ac:dyDescent="0.25">
      <c r="A6" s="1">
        <v>1.19584</v>
      </c>
      <c r="B6" s="2">
        <v>1.2560800000000001</v>
      </c>
      <c r="C6" s="2">
        <v>1.26183</v>
      </c>
      <c r="D6" s="10">
        <v>1.2616700000000001</v>
      </c>
      <c r="E6" s="10">
        <v>1.2762199999999999</v>
      </c>
      <c r="F6" s="3">
        <v>1.26257</v>
      </c>
      <c r="G6" s="3">
        <v>1.26633</v>
      </c>
      <c r="H6" s="4">
        <v>1.2707999999999999</v>
      </c>
      <c r="I6" s="4">
        <v>1.2749900000000001</v>
      </c>
      <c r="J6" s="5">
        <v>1.26186</v>
      </c>
      <c r="K6" s="5">
        <v>1.2660800000000001</v>
      </c>
      <c r="L6" s="9">
        <v>1.2699100000000001</v>
      </c>
      <c r="M6" s="9">
        <v>1.2753300000000001</v>
      </c>
      <c r="O6" s="5">
        <f t="shared" si="1"/>
        <v>1.0503746320578005</v>
      </c>
      <c r="P6" s="5">
        <f t="shared" si="2"/>
        <v>1.0551829676210864</v>
      </c>
      <c r="Q6" s="5">
        <f t="shared" si="3"/>
        <v>1.0550491704575864</v>
      </c>
      <c r="R6" s="5">
        <f t="shared" si="4"/>
        <v>1.0672163500133796</v>
      </c>
      <c r="S6" s="5">
        <f t="shared" si="5"/>
        <v>1.0558017795022745</v>
      </c>
      <c r="T6" s="5">
        <f t="shared" si="6"/>
        <v>1.0589460128445276</v>
      </c>
      <c r="U6" s="5">
        <f t="shared" si="7"/>
        <v>1.0626839710998126</v>
      </c>
      <c r="V6" s="5">
        <f t="shared" si="8"/>
        <v>1.0661877843189724</v>
      </c>
      <c r="W6" s="5">
        <f t="shared" si="9"/>
        <v>1.0552080545892426</v>
      </c>
      <c r="X6" s="5">
        <f t="shared" si="10"/>
        <v>1.0587369547765588</v>
      </c>
      <c r="Y6" s="5">
        <f t="shared" si="11"/>
        <v>1.0619397243778432</v>
      </c>
      <c r="Z6" s="5">
        <f t="shared" si="12"/>
        <v>1.0664721032914102</v>
      </c>
    </row>
    <row r="7" spans="1:26" x14ac:dyDescent="0.25">
      <c r="A7" s="1">
        <v>1.11433</v>
      </c>
      <c r="B7" s="2">
        <v>1.18665</v>
      </c>
      <c r="C7" s="2">
        <v>1.1948099999999999</v>
      </c>
      <c r="D7" s="10">
        <v>1.2145999999999999</v>
      </c>
      <c r="E7" s="10">
        <v>1.2223200000000001</v>
      </c>
      <c r="F7" s="3">
        <v>1.19217</v>
      </c>
      <c r="G7" s="3">
        <v>1.2002699999999999</v>
      </c>
      <c r="H7" s="4">
        <v>1.21878</v>
      </c>
      <c r="I7" s="4">
        <v>1.2258</v>
      </c>
      <c r="J7" s="5">
        <v>1.1903699999999999</v>
      </c>
      <c r="K7" s="5">
        <v>1.1998200000000001</v>
      </c>
      <c r="L7" s="9">
        <v>1.21601</v>
      </c>
      <c r="M7" s="9">
        <v>1.22631</v>
      </c>
      <c r="O7" s="5">
        <f t="shared" si="1"/>
        <v>1.064899984744196</v>
      </c>
      <c r="P7" s="5">
        <f t="shared" si="2"/>
        <v>1.0722227706334748</v>
      </c>
      <c r="Q7" s="5">
        <f t="shared" si="3"/>
        <v>1.0899823212154387</v>
      </c>
      <c r="R7" s="5">
        <f t="shared" si="4"/>
        <v>1.0969102510028448</v>
      </c>
      <c r="S7" s="5">
        <f t="shared" si="5"/>
        <v>1.0698536340222375</v>
      </c>
      <c r="T7" s="5">
        <f t="shared" si="6"/>
        <v>1.0771225758976244</v>
      </c>
      <c r="U7" s="5">
        <f t="shared" si="7"/>
        <v>1.0937334541832311</v>
      </c>
      <c r="V7" s="5">
        <f t="shared" si="8"/>
        <v>1.1000332038085665</v>
      </c>
      <c r="W7" s="5">
        <f t="shared" si="9"/>
        <v>1.0682383136054847</v>
      </c>
      <c r="X7" s="5">
        <f t="shared" si="10"/>
        <v>1.0767187457934364</v>
      </c>
      <c r="Y7" s="5">
        <f t="shared" si="11"/>
        <v>1.0912476555418951</v>
      </c>
      <c r="Z7" s="5">
        <f t="shared" si="12"/>
        <v>1.1004908779266465</v>
      </c>
    </row>
    <row r="8" spans="1:26" x14ac:dyDescent="0.25">
      <c r="A8" s="1">
        <v>1.1750400000000001</v>
      </c>
      <c r="B8" s="2">
        <v>1.252</v>
      </c>
      <c r="C8" s="2">
        <v>1.26633</v>
      </c>
      <c r="D8" s="10">
        <v>1.2609900000000001</v>
      </c>
      <c r="E8" s="10">
        <v>1.28101</v>
      </c>
      <c r="F8" s="3">
        <v>1.2581199999999999</v>
      </c>
      <c r="G8" s="3">
        <v>1.2714000000000001</v>
      </c>
      <c r="H8" s="4">
        <v>1.2651699999999999</v>
      </c>
      <c r="I8" s="4">
        <v>1.2826500000000001</v>
      </c>
      <c r="J8" s="5">
        <v>1.2564900000000001</v>
      </c>
      <c r="K8" s="5">
        <v>1.2706599999999999</v>
      </c>
      <c r="L8" s="9">
        <v>1.26596</v>
      </c>
      <c r="M8" s="9">
        <v>1.2829699999999999</v>
      </c>
      <c r="O8" s="5">
        <f t="shared" si="1"/>
        <v>1.065495642701525</v>
      </c>
      <c r="P8" s="5">
        <f t="shared" si="2"/>
        <v>1.0776909722222221</v>
      </c>
      <c r="Q8" s="5">
        <f t="shared" si="3"/>
        <v>1.0731464460784312</v>
      </c>
      <c r="R8" s="5">
        <f t="shared" si="4"/>
        <v>1.0901841639433549</v>
      </c>
      <c r="S8" s="5">
        <f t="shared" si="5"/>
        <v>1.0707039760348582</v>
      </c>
      <c r="T8" s="5">
        <f t="shared" si="6"/>
        <v>1.0820057189542485</v>
      </c>
      <c r="U8" s="5">
        <f t="shared" si="7"/>
        <v>1.0767037717864922</v>
      </c>
      <c r="V8" s="5">
        <f t="shared" si="8"/>
        <v>1.0915798611111112</v>
      </c>
      <c r="W8" s="5">
        <f t="shared" si="9"/>
        <v>1.0693167892156863</v>
      </c>
      <c r="X8" s="5">
        <f t="shared" si="10"/>
        <v>1.0813759531590412</v>
      </c>
      <c r="Y8" s="5">
        <f t="shared" si="11"/>
        <v>1.0773760893246187</v>
      </c>
      <c r="Z8" s="5">
        <f t="shared" si="12"/>
        <v>1.0918521922657951</v>
      </c>
    </row>
    <row r="9" spans="1:26" x14ac:dyDescent="0.25">
      <c r="A9" s="1">
        <v>1.0678000000000001</v>
      </c>
      <c r="B9" s="2">
        <v>1.17475</v>
      </c>
      <c r="C9" s="2">
        <v>1.18048</v>
      </c>
      <c r="D9" s="10">
        <v>1.16838</v>
      </c>
      <c r="E9" s="10">
        <v>1.18754</v>
      </c>
      <c r="F9" s="3">
        <v>1.1757200000000001</v>
      </c>
      <c r="G9" s="3">
        <v>1.1819900000000001</v>
      </c>
      <c r="H9" s="4">
        <v>1.1670799999999999</v>
      </c>
      <c r="I9" s="4">
        <v>1.18892</v>
      </c>
      <c r="J9" s="5">
        <v>1.1714599999999999</v>
      </c>
      <c r="K9" s="5">
        <v>1.18746</v>
      </c>
      <c r="L9" s="9">
        <v>1.1674500000000001</v>
      </c>
      <c r="M9" s="9">
        <v>1.1905399999999999</v>
      </c>
      <c r="O9" s="5">
        <f t="shared" si="1"/>
        <v>1.1001592058437908</v>
      </c>
      <c r="P9" s="5">
        <f t="shared" si="2"/>
        <v>1.1055253792845101</v>
      </c>
      <c r="Q9" s="5">
        <f t="shared" si="3"/>
        <v>1.0941936692264469</v>
      </c>
      <c r="R9" s="5">
        <f t="shared" si="4"/>
        <v>1.1121371043266528</v>
      </c>
      <c r="S9" s="5">
        <f t="shared" si="5"/>
        <v>1.101067615658363</v>
      </c>
      <c r="T9" s="5">
        <f t="shared" si="6"/>
        <v>1.1069395017793595</v>
      </c>
      <c r="U9" s="5">
        <f t="shared" si="7"/>
        <v>1.0929762127739275</v>
      </c>
      <c r="V9" s="5">
        <f t="shared" si="8"/>
        <v>1.1134294811762502</v>
      </c>
      <c r="W9" s="5">
        <f t="shared" si="9"/>
        <v>1.0970781045139537</v>
      </c>
      <c r="X9" s="5">
        <f t="shared" si="10"/>
        <v>1.1120621839295748</v>
      </c>
      <c r="Y9" s="5">
        <f t="shared" si="11"/>
        <v>1.0933227196104141</v>
      </c>
      <c r="Z9" s="5">
        <f t="shared" si="12"/>
        <v>1.1149466192170816</v>
      </c>
    </row>
    <row r="10" spans="1:26" x14ac:dyDescent="0.25">
      <c r="A10" s="1">
        <v>1.1740699999999999</v>
      </c>
      <c r="B10" s="2">
        <v>1.3113699999999999</v>
      </c>
      <c r="C10" s="2">
        <v>1.31348</v>
      </c>
      <c r="D10" s="10">
        <v>1.3153699999999999</v>
      </c>
      <c r="E10" s="10">
        <v>1.31626</v>
      </c>
      <c r="F10" s="3">
        <v>1.3134399999999999</v>
      </c>
      <c r="G10" s="3">
        <v>1.3159700000000001</v>
      </c>
      <c r="H10" s="4">
        <v>1.3161</v>
      </c>
      <c r="I10" s="4">
        <v>1.31871</v>
      </c>
      <c r="J10" s="5">
        <v>1.3142499999999999</v>
      </c>
      <c r="K10" s="5">
        <v>1.31745</v>
      </c>
      <c r="L10" s="9">
        <v>1.31741</v>
      </c>
      <c r="M10" s="9">
        <v>1.3198300000000001</v>
      </c>
      <c r="O10" s="5">
        <f t="shared" si="1"/>
        <v>1.1169436234636776</v>
      </c>
      <c r="P10" s="5">
        <f t="shared" si="2"/>
        <v>1.118740790583185</v>
      </c>
      <c r="Q10" s="5">
        <f t="shared" si="3"/>
        <v>1.1203505753489997</v>
      </c>
      <c r="R10" s="5">
        <f t="shared" si="4"/>
        <v>1.1211086221434838</v>
      </c>
      <c r="S10" s="5">
        <f t="shared" si="5"/>
        <v>1.1187067210643318</v>
      </c>
      <c r="T10" s="5">
        <f t="shared" si="6"/>
        <v>1.1208616181317981</v>
      </c>
      <c r="U10" s="5">
        <f t="shared" si="7"/>
        <v>1.120972344068071</v>
      </c>
      <c r="V10" s="5">
        <f t="shared" si="8"/>
        <v>1.1231953801732435</v>
      </c>
      <c r="W10" s="5">
        <f t="shared" si="9"/>
        <v>1.1193966288211095</v>
      </c>
      <c r="X10" s="5">
        <f t="shared" si="10"/>
        <v>1.1221221903293672</v>
      </c>
      <c r="Y10" s="5">
        <f t="shared" si="11"/>
        <v>1.1220881208105138</v>
      </c>
      <c r="Z10" s="5">
        <f t="shared" si="12"/>
        <v>1.1241493267011338</v>
      </c>
    </row>
    <row r="11" spans="1:26" x14ac:dyDescent="0.25">
      <c r="A11" s="1">
        <v>1.1626799999999999</v>
      </c>
      <c r="B11" s="2">
        <v>1.2238199999999999</v>
      </c>
      <c r="C11" s="2">
        <v>1.2274799999999999</v>
      </c>
      <c r="D11" s="10">
        <v>1.23044</v>
      </c>
      <c r="E11" s="10">
        <v>1.23384</v>
      </c>
      <c r="F11" s="3">
        <v>1.2254700000000001</v>
      </c>
      <c r="G11" s="3">
        <v>1.22888</v>
      </c>
      <c r="H11" s="4">
        <v>1.2293799999999999</v>
      </c>
      <c r="I11" s="4">
        <v>1.23367</v>
      </c>
      <c r="J11" s="5">
        <v>1.22383</v>
      </c>
      <c r="K11" s="5">
        <v>1.2280599999999999</v>
      </c>
      <c r="L11" s="9">
        <v>1.22916</v>
      </c>
      <c r="M11" s="9">
        <v>1.23373</v>
      </c>
      <c r="O11" s="5">
        <f t="shared" si="1"/>
        <v>1.0525854061306636</v>
      </c>
      <c r="P11" s="5">
        <f t="shared" si="2"/>
        <v>1.0557333058107132</v>
      </c>
      <c r="Q11" s="5">
        <f t="shared" si="3"/>
        <v>1.0582791481749063</v>
      </c>
      <c r="R11" s="5">
        <f t="shared" si="4"/>
        <v>1.0612034265662091</v>
      </c>
      <c r="S11" s="5">
        <f t="shared" si="5"/>
        <v>1.0540045412323253</v>
      </c>
      <c r="T11" s="5">
        <f t="shared" si="6"/>
        <v>1.0569374204424262</v>
      </c>
      <c r="U11" s="5">
        <f t="shared" si="7"/>
        <v>1.0573674613823236</v>
      </c>
      <c r="V11" s="5">
        <f t="shared" si="8"/>
        <v>1.061057212646644</v>
      </c>
      <c r="W11" s="5">
        <f t="shared" si="9"/>
        <v>1.0525940069494617</v>
      </c>
      <c r="X11" s="5">
        <f t="shared" si="10"/>
        <v>1.0562321533009942</v>
      </c>
      <c r="Y11" s="5">
        <f t="shared" si="11"/>
        <v>1.0571782433687689</v>
      </c>
      <c r="Z11" s="5">
        <f t="shared" si="12"/>
        <v>1.0611088175594316</v>
      </c>
    </row>
    <row r="12" spans="1:26" x14ac:dyDescent="0.25">
      <c r="A12" s="1">
        <v>1.2304999999999999</v>
      </c>
      <c r="B12" s="2">
        <v>1.39889</v>
      </c>
      <c r="C12" s="2">
        <v>1.4139600000000001</v>
      </c>
      <c r="D12" s="10">
        <v>1.4263699999999999</v>
      </c>
      <c r="E12" s="10">
        <v>1.43702</v>
      </c>
      <c r="F12" s="3">
        <v>1.40852</v>
      </c>
      <c r="G12" s="3">
        <v>1.42038</v>
      </c>
      <c r="H12" s="4">
        <v>1.41781</v>
      </c>
      <c r="I12" s="4">
        <v>1.4355100000000001</v>
      </c>
      <c r="J12" s="5">
        <v>1.4026000000000001</v>
      </c>
      <c r="K12" s="5">
        <v>1.4181299999999999</v>
      </c>
      <c r="L12" s="9">
        <v>1.43726</v>
      </c>
      <c r="M12" s="9">
        <v>1.44377</v>
      </c>
      <c r="O12" s="5">
        <f t="shared" si="1"/>
        <v>1.13684681023974</v>
      </c>
      <c r="P12" s="5">
        <f t="shared" si="2"/>
        <v>1.1490938642828121</v>
      </c>
      <c r="Q12" s="5">
        <f t="shared" si="3"/>
        <v>1.1591791954490045</v>
      </c>
      <c r="R12" s="5">
        <f t="shared" si="4"/>
        <v>1.1678342137342543</v>
      </c>
      <c r="S12" s="5">
        <f t="shared" si="5"/>
        <v>1.1446728971962616</v>
      </c>
      <c r="T12" s="5">
        <f t="shared" si="6"/>
        <v>1.1543112555871597</v>
      </c>
      <c r="U12" s="5">
        <f t="shared" si="7"/>
        <v>1.1522226737098742</v>
      </c>
      <c r="V12" s="5">
        <f t="shared" si="8"/>
        <v>1.1666070702966276</v>
      </c>
      <c r="W12" s="5">
        <f t="shared" si="9"/>
        <v>1.1398618447785454</v>
      </c>
      <c r="X12" s="5">
        <f t="shared" si="10"/>
        <v>1.1524827305973182</v>
      </c>
      <c r="Y12" s="5">
        <f t="shared" si="11"/>
        <v>1.1680292563998376</v>
      </c>
      <c r="Z12" s="5">
        <f t="shared" si="12"/>
        <v>1.173319788703779</v>
      </c>
    </row>
    <row r="13" spans="1:26" x14ac:dyDescent="0.25">
      <c r="A13" s="1">
        <v>1.38697</v>
      </c>
      <c r="B13" s="2">
        <v>1.50665</v>
      </c>
      <c r="C13" s="2">
        <v>1.5518099999999999</v>
      </c>
      <c r="D13" s="10">
        <v>1.54226</v>
      </c>
      <c r="E13" s="10">
        <v>1.5537700000000001</v>
      </c>
      <c r="F13" s="3">
        <v>1.5214300000000001</v>
      </c>
      <c r="G13" s="3">
        <v>1.5528999999999999</v>
      </c>
      <c r="H13" s="4">
        <v>1.5475399999999999</v>
      </c>
      <c r="I13" s="4">
        <v>1.5537000000000001</v>
      </c>
      <c r="J13" s="5">
        <v>1.5143200000000001</v>
      </c>
      <c r="K13" s="5">
        <v>1.5527599999999999</v>
      </c>
      <c r="L13" s="9">
        <v>1.55257</v>
      </c>
      <c r="M13" s="9">
        <v>1.55382</v>
      </c>
      <c r="O13" s="5">
        <f t="shared" si="1"/>
        <v>1.0862888166290547</v>
      </c>
      <c r="P13" s="5">
        <f t="shared" si="2"/>
        <v>1.1188490017808603</v>
      </c>
      <c r="Q13" s="5">
        <f t="shared" si="3"/>
        <v>1.1119634887560654</v>
      </c>
      <c r="R13" s="5">
        <f t="shared" si="4"/>
        <v>1.120262154192232</v>
      </c>
      <c r="S13" s="5">
        <f t="shared" si="5"/>
        <v>1.0969451394046015</v>
      </c>
      <c r="T13" s="5">
        <f t="shared" si="6"/>
        <v>1.1196348875606537</v>
      </c>
      <c r="U13" s="5">
        <f t="shared" si="7"/>
        <v>1.1157703483132295</v>
      </c>
      <c r="V13" s="5">
        <f t="shared" si="8"/>
        <v>1.1202116844632544</v>
      </c>
      <c r="W13" s="5">
        <f t="shared" si="9"/>
        <v>1.0918188569327383</v>
      </c>
      <c r="X13" s="5">
        <f t="shared" si="10"/>
        <v>1.1195339481026987</v>
      </c>
      <c r="Y13" s="5">
        <f t="shared" si="11"/>
        <v>1.119396958838331</v>
      </c>
      <c r="Z13" s="5">
        <f t="shared" si="12"/>
        <v>1.1202982039986444</v>
      </c>
    </row>
    <row r="14" spans="1:26" x14ac:dyDescent="0.25">
      <c r="A14" s="1">
        <v>0.82269800000000004</v>
      </c>
      <c r="B14" s="2">
        <v>0.96070999999999995</v>
      </c>
      <c r="C14" s="2">
        <v>0.96872400000000003</v>
      </c>
      <c r="D14" s="10">
        <v>1.01559</v>
      </c>
      <c r="E14" s="10">
        <v>1.0173099999999999</v>
      </c>
      <c r="F14" s="3">
        <v>0.97209800000000002</v>
      </c>
      <c r="G14" s="3">
        <v>0.97609599999999996</v>
      </c>
      <c r="H14" s="4">
        <v>1.02247</v>
      </c>
      <c r="I14" s="4">
        <v>1.0234099999999999</v>
      </c>
      <c r="J14" s="5">
        <v>0.97274799999999995</v>
      </c>
      <c r="K14" s="5">
        <v>0.97793799999999997</v>
      </c>
      <c r="L14" s="9">
        <v>1.0214000000000001</v>
      </c>
      <c r="M14" s="9">
        <v>1.0242899999999999</v>
      </c>
      <c r="O14" s="5">
        <f t="shared" si="1"/>
        <v>1.1677553610194749</v>
      </c>
      <c r="P14" s="5">
        <f t="shared" si="2"/>
        <v>1.1774964810902664</v>
      </c>
      <c r="Q14" s="5">
        <f t="shared" si="3"/>
        <v>1.234462706849901</v>
      </c>
      <c r="R14" s="5">
        <f t="shared" si="4"/>
        <v>1.2365533889714087</v>
      </c>
      <c r="S14" s="5">
        <f t="shared" si="5"/>
        <v>1.1815976214844328</v>
      </c>
      <c r="T14" s="5">
        <f t="shared" si="6"/>
        <v>1.1864572419040764</v>
      </c>
      <c r="U14" s="5">
        <f t="shared" si="7"/>
        <v>1.2428254353359312</v>
      </c>
      <c r="V14" s="5">
        <f t="shared" si="8"/>
        <v>1.2439680174255923</v>
      </c>
      <c r="W14" s="5">
        <f t="shared" si="9"/>
        <v>1.1823877048443048</v>
      </c>
      <c r="X14" s="5">
        <f t="shared" si="10"/>
        <v>1.1886962165946677</v>
      </c>
      <c r="Y14" s="5">
        <f t="shared" si="11"/>
        <v>1.2415248365742959</v>
      </c>
      <c r="Z14" s="5">
        <f t="shared" si="12"/>
        <v>1.2450376687435729</v>
      </c>
    </row>
    <row r="15" spans="1:26" x14ac:dyDescent="0.25">
      <c r="A15" s="1">
        <v>0.66945100000000002</v>
      </c>
      <c r="B15" s="2">
        <v>0.77303500000000003</v>
      </c>
      <c r="C15" s="2">
        <v>0.77614799999999995</v>
      </c>
      <c r="D15" s="10">
        <v>0.80490200000000001</v>
      </c>
      <c r="E15" s="10">
        <v>0.80855900000000003</v>
      </c>
      <c r="F15" s="3">
        <v>0.77734000000000003</v>
      </c>
      <c r="G15" s="3">
        <v>0.78134700000000001</v>
      </c>
      <c r="H15" s="4">
        <v>0.80973300000000004</v>
      </c>
      <c r="I15" s="4">
        <v>0.80995399999999995</v>
      </c>
      <c r="J15" s="5">
        <v>0.77859599999999995</v>
      </c>
      <c r="K15" s="5">
        <v>0.78123500000000001</v>
      </c>
      <c r="L15" s="9">
        <v>0.81122300000000003</v>
      </c>
      <c r="M15" s="9">
        <v>0.81294699999999998</v>
      </c>
      <c r="O15" s="5">
        <f t="shared" si="1"/>
        <v>1.1547297711109552</v>
      </c>
      <c r="P15" s="5">
        <f t="shared" si="2"/>
        <v>1.15937985005624</v>
      </c>
      <c r="Q15" s="5">
        <f t="shared" si="3"/>
        <v>1.2023314626462578</v>
      </c>
      <c r="R15" s="5">
        <f t="shared" si="4"/>
        <v>1.2077941477419558</v>
      </c>
      <c r="S15" s="5">
        <f t="shared" si="5"/>
        <v>1.1611604135328799</v>
      </c>
      <c r="T15" s="5">
        <f t="shared" si="6"/>
        <v>1.1671459150856447</v>
      </c>
      <c r="U15" s="5">
        <f t="shared" si="7"/>
        <v>1.2095478235150892</v>
      </c>
      <c r="V15" s="5">
        <f t="shared" si="8"/>
        <v>1.2098779447636943</v>
      </c>
      <c r="W15" s="5">
        <f t="shared" si="9"/>
        <v>1.1630365777330975</v>
      </c>
      <c r="X15" s="5">
        <f t="shared" si="10"/>
        <v>1.1669786138193834</v>
      </c>
      <c r="Y15" s="5">
        <f t="shared" si="11"/>
        <v>1.211773527860889</v>
      </c>
      <c r="Z15" s="5">
        <f t="shared" si="12"/>
        <v>1.2143487723522706</v>
      </c>
    </row>
    <row r="16" spans="1:26" x14ac:dyDescent="0.25">
      <c r="A16" s="1">
        <v>0.69185200000000002</v>
      </c>
      <c r="B16" s="2">
        <v>0.82116900000000004</v>
      </c>
      <c r="C16" s="2">
        <v>0.82317099999999999</v>
      </c>
      <c r="D16" s="10">
        <v>0.84065999999999996</v>
      </c>
      <c r="E16" s="10">
        <v>0.84504100000000004</v>
      </c>
      <c r="F16" s="3">
        <v>0.82756099999999999</v>
      </c>
      <c r="G16" s="3">
        <v>0.829874</v>
      </c>
      <c r="H16" s="4">
        <v>0.84780800000000001</v>
      </c>
      <c r="I16" s="4">
        <v>0.84782299999999999</v>
      </c>
      <c r="J16" s="5">
        <v>0.82818400000000003</v>
      </c>
      <c r="K16" s="5">
        <v>0.83081300000000002</v>
      </c>
      <c r="L16" s="9">
        <v>0.84951500000000002</v>
      </c>
      <c r="M16" s="9">
        <v>0.853074</v>
      </c>
      <c r="O16" s="5">
        <f t="shared" si="1"/>
        <v>1.1869142533374191</v>
      </c>
      <c r="P16" s="5">
        <f t="shared" si="2"/>
        <v>1.1898079358012985</v>
      </c>
      <c r="Q16" s="5">
        <f t="shared" si="3"/>
        <v>1.2150864635789156</v>
      </c>
      <c r="R16" s="5">
        <f t="shared" si="4"/>
        <v>1.2214187427368859</v>
      </c>
      <c r="S16" s="5">
        <f t="shared" si="5"/>
        <v>1.1961532235217935</v>
      </c>
      <c r="T16" s="5">
        <f t="shared" si="6"/>
        <v>1.1994964240907013</v>
      </c>
      <c r="U16" s="5">
        <f t="shared" si="7"/>
        <v>1.2254181530153847</v>
      </c>
      <c r="V16" s="5">
        <f t="shared" si="8"/>
        <v>1.2254398339529262</v>
      </c>
      <c r="W16" s="5">
        <f t="shared" si="9"/>
        <v>1.1970537051276864</v>
      </c>
      <c r="X16" s="5">
        <f t="shared" si="10"/>
        <v>1.2008536507808028</v>
      </c>
      <c r="Y16" s="5">
        <f t="shared" si="11"/>
        <v>1.2278854437076137</v>
      </c>
      <c r="Z16" s="5">
        <f t="shared" si="12"/>
        <v>1.2330296074883067</v>
      </c>
    </row>
    <row r="17" spans="1:26" x14ac:dyDescent="0.25">
      <c r="A17" s="1">
        <v>0.76883199999999996</v>
      </c>
      <c r="B17" s="2">
        <v>0.94904999999999995</v>
      </c>
      <c r="C17" s="2">
        <v>0.95832399999999995</v>
      </c>
      <c r="D17" s="10">
        <v>0.98008799999999996</v>
      </c>
      <c r="E17" s="10">
        <v>0.99404800000000004</v>
      </c>
      <c r="F17" s="3">
        <v>0.96028999999999998</v>
      </c>
      <c r="G17" s="3">
        <v>0.96817699999999995</v>
      </c>
      <c r="H17" s="4">
        <v>0.98515799999999998</v>
      </c>
      <c r="I17" s="4">
        <v>0.99218399999999995</v>
      </c>
      <c r="J17" s="5">
        <v>0.96343900000000005</v>
      </c>
      <c r="K17" s="5">
        <v>0.96792800000000001</v>
      </c>
      <c r="L17" s="9">
        <v>0.98949799999999999</v>
      </c>
      <c r="M17" s="9">
        <v>0.99591499999999999</v>
      </c>
      <c r="O17" s="5">
        <f t="shared" si="1"/>
        <v>1.2344049155081995</v>
      </c>
      <c r="P17" s="5">
        <f t="shared" si="2"/>
        <v>1.2464673686839258</v>
      </c>
      <c r="Q17" s="5">
        <f t="shared" si="3"/>
        <v>1.2747752434862232</v>
      </c>
      <c r="R17" s="5">
        <f t="shared" si="4"/>
        <v>1.2929326562890204</v>
      </c>
      <c r="S17" s="5">
        <f t="shared" si="5"/>
        <v>1.2490244942978441</v>
      </c>
      <c r="T17" s="5">
        <f t="shared" si="6"/>
        <v>1.2592829122617164</v>
      </c>
      <c r="U17" s="5">
        <f t="shared" si="7"/>
        <v>1.2813696620327979</v>
      </c>
      <c r="V17" s="5">
        <f t="shared" si="8"/>
        <v>1.2905081994505951</v>
      </c>
      <c r="W17" s="5">
        <f t="shared" si="9"/>
        <v>1.2531203175726298</v>
      </c>
      <c r="X17" s="5">
        <f t="shared" si="10"/>
        <v>1.2589590443686007</v>
      </c>
      <c r="Y17" s="5">
        <f t="shared" si="11"/>
        <v>1.2870145883626072</v>
      </c>
      <c r="Z17" s="5">
        <f t="shared" si="12"/>
        <v>1.2953610151502539</v>
      </c>
    </row>
    <row r="18" spans="1:26" x14ac:dyDescent="0.25">
      <c r="A18" s="1">
        <v>0.906721</v>
      </c>
      <c r="B18" s="2">
        <v>1.1737299999999999</v>
      </c>
      <c r="C18" s="2">
        <v>1.1788099999999999</v>
      </c>
      <c r="D18" s="10">
        <v>1.2404299999999999</v>
      </c>
      <c r="E18" s="10">
        <v>1.25213</v>
      </c>
      <c r="F18" s="3">
        <v>1.19123</v>
      </c>
      <c r="G18" s="3">
        <v>1.1972700000000001</v>
      </c>
      <c r="H18" s="4">
        <v>1.24377</v>
      </c>
      <c r="I18" s="4">
        <v>1.24939</v>
      </c>
      <c r="J18" s="5">
        <v>1.19069</v>
      </c>
      <c r="K18" s="5">
        <v>1.1958899999999999</v>
      </c>
      <c r="L18" s="9">
        <v>1.2451399999999999</v>
      </c>
      <c r="M18" s="9">
        <v>1.25468</v>
      </c>
      <c r="O18" s="5">
        <f t="shared" si="1"/>
        <v>1.2944775735865828</v>
      </c>
      <c r="P18" s="5">
        <f t="shared" si="2"/>
        <v>1.3000801790186838</v>
      </c>
      <c r="Q18" s="5">
        <f t="shared" si="3"/>
        <v>1.3680393417600341</v>
      </c>
      <c r="R18" s="5">
        <f t="shared" si="4"/>
        <v>1.3809429802552273</v>
      </c>
      <c r="S18" s="5">
        <f t="shared" si="5"/>
        <v>1.3137778875751196</v>
      </c>
      <c r="T18" s="5">
        <f t="shared" si="6"/>
        <v>1.3204392530888776</v>
      </c>
      <c r="U18" s="5">
        <f t="shared" si="7"/>
        <v>1.3717229445441321</v>
      </c>
      <c r="V18" s="5">
        <f t="shared" si="8"/>
        <v>1.3779211025221649</v>
      </c>
      <c r="W18" s="5">
        <f t="shared" si="9"/>
        <v>1.3131823350291876</v>
      </c>
      <c r="X18" s="5">
        <f t="shared" si="10"/>
        <v>1.3189172854714954</v>
      </c>
      <c r="Y18" s="5">
        <f t="shared" si="11"/>
        <v>1.3732338834106632</v>
      </c>
      <c r="Z18" s="5">
        <f t="shared" si="12"/>
        <v>1.3837553117221284</v>
      </c>
    </row>
    <row r="19" spans="1:26" x14ac:dyDescent="0.25">
      <c r="A19" s="1">
        <v>0.92535699999999999</v>
      </c>
      <c r="B19" s="2">
        <v>1.2619800000000001</v>
      </c>
      <c r="C19" s="2">
        <v>1.2702199999999999</v>
      </c>
      <c r="D19" s="10">
        <v>1.3408100000000001</v>
      </c>
      <c r="E19" s="10">
        <v>1.35771</v>
      </c>
      <c r="F19" s="3">
        <v>1.2864</v>
      </c>
      <c r="G19" s="3">
        <v>1.29443</v>
      </c>
      <c r="H19" s="4">
        <v>1.3524099999999999</v>
      </c>
      <c r="I19" s="4">
        <v>1.3604799999999999</v>
      </c>
      <c r="J19" s="5">
        <v>1.2830600000000001</v>
      </c>
      <c r="K19" s="5">
        <v>1.29592</v>
      </c>
      <c r="L19" s="9">
        <v>1.3473200000000001</v>
      </c>
      <c r="M19" s="9">
        <v>1.3597900000000001</v>
      </c>
      <c r="O19" s="5">
        <f t="shared" si="1"/>
        <v>1.363776358745868</v>
      </c>
      <c r="P19" s="5">
        <f t="shared" si="2"/>
        <v>1.3726810301321544</v>
      </c>
      <c r="Q19" s="5">
        <f t="shared" si="3"/>
        <v>1.4489651021173451</v>
      </c>
      <c r="R19" s="5">
        <f t="shared" si="4"/>
        <v>1.467228323771258</v>
      </c>
      <c r="S19" s="5">
        <f t="shared" si="5"/>
        <v>1.3901661737037705</v>
      </c>
      <c r="T19" s="5">
        <f t="shared" si="6"/>
        <v>1.3988439056493871</v>
      </c>
      <c r="U19" s="5">
        <f t="shared" si="7"/>
        <v>1.4615008045543503</v>
      </c>
      <c r="V19" s="5">
        <f t="shared" si="8"/>
        <v>1.4702217630600947</v>
      </c>
      <c r="W19" s="5">
        <f t="shared" si="9"/>
        <v>1.3865567559331156</v>
      </c>
      <c r="X19" s="5">
        <f t="shared" si="10"/>
        <v>1.4004540950141404</v>
      </c>
      <c r="Y19" s="5">
        <f t="shared" si="11"/>
        <v>1.4560002247781128</v>
      </c>
      <c r="Z19" s="5">
        <f t="shared" si="12"/>
        <v>1.4694761048978935</v>
      </c>
    </row>
    <row r="20" spans="1:26" x14ac:dyDescent="0.25">
      <c r="A20" s="1">
        <v>0.88111499999999998</v>
      </c>
      <c r="B20" s="2">
        <v>1.2242599999999999</v>
      </c>
      <c r="C20" s="2">
        <v>1.23227</v>
      </c>
      <c r="D20" s="10">
        <v>1.30721</v>
      </c>
      <c r="E20" s="10">
        <v>1.3156399999999999</v>
      </c>
      <c r="F20" s="3">
        <v>1.24203</v>
      </c>
      <c r="G20" s="3">
        <v>1.25047</v>
      </c>
      <c r="H20" s="4">
        <v>1.30938</v>
      </c>
      <c r="I20" s="4">
        <v>1.3170200000000001</v>
      </c>
      <c r="J20" s="5">
        <v>1.24281</v>
      </c>
      <c r="K20" s="5">
        <v>1.2519</v>
      </c>
      <c r="L20" s="9">
        <v>1.3099700000000001</v>
      </c>
      <c r="M20" s="9">
        <v>1.3125199999999999</v>
      </c>
      <c r="O20" s="5">
        <f t="shared" si="1"/>
        <v>1.389444056678186</v>
      </c>
      <c r="P20" s="5">
        <f t="shared" si="2"/>
        <v>1.3985348110065088</v>
      </c>
      <c r="Q20" s="5">
        <f t="shared" si="3"/>
        <v>1.4835861380183064</v>
      </c>
      <c r="R20" s="5">
        <f t="shared" si="4"/>
        <v>1.4931535611129081</v>
      </c>
      <c r="S20" s="5">
        <f t="shared" si="5"/>
        <v>1.4096116851943277</v>
      </c>
      <c r="T20" s="5">
        <f t="shared" si="6"/>
        <v>1.4191904575452694</v>
      </c>
      <c r="U20" s="5">
        <f t="shared" si="7"/>
        <v>1.4860489266440817</v>
      </c>
      <c r="V20" s="5">
        <f t="shared" si="8"/>
        <v>1.4947197584878251</v>
      </c>
      <c r="W20" s="5">
        <f t="shared" si="9"/>
        <v>1.4104969271888459</v>
      </c>
      <c r="X20" s="5">
        <f t="shared" si="10"/>
        <v>1.4208134012018863</v>
      </c>
      <c r="Y20" s="5">
        <f t="shared" si="11"/>
        <v>1.4867185327681405</v>
      </c>
      <c r="Z20" s="5">
        <f t="shared" si="12"/>
        <v>1.4896125931348347</v>
      </c>
    </row>
    <row r="21" spans="1:26" x14ac:dyDescent="0.25">
      <c r="A21" s="1">
        <v>1.1853199999999999</v>
      </c>
      <c r="B21" s="2">
        <v>1.4405699999999999</v>
      </c>
      <c r="C21" s="2">
        <v>1.4868399999999999</v>
      </c>
      <c r="D21" s="10">
        <v>1.48828</v>
      </c>
      <c r="E21" s="10">
        <v>1.49969</v>
      </c>
      <c r="F21" s="3">
        <v>1.4579299999999999</v>
      </c>
      <c r="G21" s="3">
        <v>1.49318</v>
      </c>
      <c r="H21" s="4">
        <v>1.4958400000000001</v>
      </c>
      <c r="I21" s="4">
        <v>1.50373</v>
      </c>
      <c r="J21" s="5">
        <v>1.46722</v>
      </c>
      <c r="K21" s="5">
        <v>1.49387</v>
      </c>
      <c r="L21" s="9">
        <v>1.5018100000000001</v>
      </c>
      <c r="M21" s="9">
        <v>1.50621</v>
      </c>
      <c r="O21" s="5">
        <f t="shared" si="1"/>
        <v>1.2153426922687545</v>
      </c>
      <c r="P21" s="5">
        <f t="shared" si="2"/>
        <v>1.2543785644382952</v>
      </c>
      <c r="Q21" s="5">
        <f t="shared" si="3"/>
        <v>1.2555934262477644</v>
      </c>
      <c r="R21" s="5">
        <f t="shared" si="4"/>
        <v>1.2652195187797388</v>
      </c>
      <c r="S21" s="5">
        <f t="shared" si="5"/>
        <v>1.2299885263051329</v>
      </c>
      <c r="T21" s="5">
        <f t="shared" si="6"/>
        <v>1.259727331016097</v>
      </c>
      <c r="U21" s="5">
        <f t="shared" si="7"/>
        <v>1.2619714507474775</v>
      </c>
      <c r="V21" s="5">
        <f t="shared" si="8"/>
        <v>1.2686278810785274</v>
      </c>
      <c r="W21" s="5">
        <f t="shared" si="9"/>
        <v>1.2378260722842778</v>
      </c>
      <c r="X21" s="5">
        <f t="shared" si="10"/>
        <v>1.2603094522998011</v>
      </c>
      <c r="Y21" s="5">
        <f t="shared" si="11"/>
        <v>1.2670080653325686</v>
      </c>
      <c r="Z21" s="5">
        <f t="shared" si="12"/>
        <v>1.2707201430837243</v>
      </c>
    </row>
    <row r="22" spans="1:26" x14ac:dyDescent="0.25">
      <c r="A22" s="1">
        <v>1.2197499999999999</v>
      </c>
      <c r="B22" s="2">
        <v>1.52342</v>
      </c>
      <c r="C22" s="2">
        <v>1.5718300000000001</v>
      </c>
      <c r="D22" s="10">
        <v>1.5624899999999999</v>
      </c>
      <c r="E22" s="10">
        <v>1.5805400000000001</v>
      </c>
      <c r="F22" s="3">
        <v>1.5359499999999999</v>
      </c>
      <c r="G22" s="3">
        <v>1.5751999999999999</v>
      </c>
      <c r="H22" s="4">
        <v>1.5734399999999999</v>
      </c>
      <c r="I22" s="4">
        <v>1.58192</v>
      </c>
      <c r="J22" s="5">
        <v>1.5464</v>
      </c>
      <c r="K22" s="5">
        <v>1.57599</v>
      </c>
      <c r="L22" s="9">
        <v>1.58484</v>
      </c>
      <c r="M22" s="9">
        <v>1.58518</v>
      </c>
      <c r="O22" s="5">
        <f t="shared" si="1"/>
        <v>1.2489608526337366</v>
      </c>
      <c r="P22" s="5">
        <f t="shared" si="2"/>
        <v>1.2886493133838903</v>
      </c>
      <c r="Q22" s="5">
        <f t="shared" si="3"/>
        <v>1.280992006558721</v>
      </c>
      <c r="R22" s="5">
        <f t="shared" si="4"/>
        <v>1.2957901209264195</v>
      </c>
      <c r="S22" s="5">
        <f t="shared" si="5"/>
        <v>1.2592334494773521</v>
      </c>
      <c r="T22" s="5">
        <f t="shared" si="6"/>
        <v>1.2914121746259479</v>
      </c>
      <c r="U22" s="5">
        <f t="shared" si="7"/>
        <v>1.2899692559950811</v>
      </c>
      <c r="V22" s="5">
        <f t="shared" si="8"/>
        <v>1.2969215003074401</v>
      </c>
      <c r="W22" s="5">
        <f t="shared" si="9"/>
        <v>1.2678007788481247</v>
      </c>
      <c r="X22" s="5">
        <f t="shared" si="10"/>
        <v>1.2920598483295758</v>
      </c>
      <c r="Y22" s="5">
        <f t="shared" si="11"/>
        <v>1.2993154334904695</v>
      </c>
      <c r="Z22" s="5">
        <f t="shared" si="12"/>
        <v>1.2995941791350689</v>
      </c>
    </row>
    <row r="23" spans="1:26" x14ac:dyDescent="0.25">
      <c r="A23" s="1">
        <v>1.0115700000000001</v>
      </c>
      <c r="B23" s="2">
        <v>1.33707</v>
      </c>
      <c r="C23" s="2">
        <v>1.34446</v>
      </c>
      <c r="D23" s="10">
        <v>1.3706499999999999</v>
      </c>
      <c r="E23" s="10">
        <v>1.3701399999999999</v>
      </c>
      <c r="F23" s="3">
        <v>1.35128</v>
      </c>
      <c r="G23" s="3">
        <v>1.3611899999999999</v>
      </c>
      <c r="H23" s="4">
        <v>1.3736699999999999</v>
      </c>
      <c r="I23" s="4">
        <v>1.37845</v>
      </c>
      <c r="J23" s="5">
        <v>1.3581000000000001</v>
      </c>
      <c r="K23" s="5">
        <v>1.36941</v>
      </c>
      <c r="L23" s="9">
        <v>1.3834</v>
      </c>
      <c r="M23" s="9">
        <v>1.3907700000000001</v>
      </c>
      <c r="O23" s="5">
        <f t="shared" si="1"/>
        <v>1.3217770396512352</v>
      </c>
      <c r="P23" s="5">
        <f t="shared" si="2"/>
        <v>1.3290825152980019</v>
      </c>
      <c r="Q23" s="5">
        <f t="shared" si="3"/>
        <v>1.3549729628201705</v>
      </c>
      <c r="R23" s="5">
        <f t="shared" si="4"/>
        <v>1.3544687960299335</v>
      </c>
      <c r="S23" s="5">
        <f t="shared" si="5"/>
        <v>1.3358245104145041</v>
      </c>
      <c r="T23" s="5">
        <f t="shared" si="6"/>
        <v>1.3456211631424417</v>
      </c>
      <c r="U23" s="5">
        <f t="shared" si="7"/>
        <v>1.3579584210682403</v>
      </c>
      <c r="V23" s="5">
        <f t="shared" si="8"/>
        <v>1.3626837490237946</v>
      </c>
      <c r="W23" s="5">
        <f t="shared" si="9"/>
        <v>1.3425665055310063</v>
      </c>
      <c r="X23" s="5">
        <f t="shared" si="10"/>
        <v>1.3537471455262611</v>
      </c>
      <c r="Y23" s="5">
        <f t="shared" si="11"/>
        <v>1.3675771325760944</v>
      </c>
      <c r="Z23" s="5">
        <f t="shared" si="12"/>
        <v>1.3748628369761855</v>
      </c>
    </row>
    <row r="24" spans="1:26" x14ac:dyDescent="0.25">
      <c r="A24" s="1">
        <v>0.47246700000000003</v>
      </c>
      <c r="B24" s="2">
        <v>0.51658800000000005</v>
      </c>
      <c r="C24" s="2">
        <v>0.51488199999999995</v>
      </c>
      <c r="D24" s="10">
        <v>0.51911200000000002</v>
      </c>
      <c r="E24" s="10">
        <v>0.51893900000000004</v>
      </c>
      <c r="F24" s="3">
        <v>0.51974699999999996</v>
      </c>
      <c r="G24" s="3">
        <v>0.51667200000000002</v>
      </c>
      <c r="H24" s="4">
        <v>0.52209499999999998</v>
      </c>
      <c r="I24" s="4">
        <v>0.51554199999999994</v>
      </c>
      <c r="J24" s="5">
        <v>0.52289600000000003</v>
      </c>
      <c r="K24" s="5">
        <v>0.51735200000000003</v>
      </c>
      <c r="L24" s="9">
        <v>0.52577700000000005</v>
      </c>
      <c r="M24" s="9">
        <v>0.51468800000000003</v>
      </c>
      <c r="O24" s="5">
        <f t="shared" si="1"/>
        <v>1.0933842998558629</v>
      </c>
      <c r="P24" s="5">
        <f t="shared" si="2"/>
        <v>1.0897734656600353</v>
      </c>
      <c r="Q24" s="5">
        <f t="shared" si="3"/>
        <v>1.0987264719017413</v>
      </c>
      <c r="R24" s="5">
        <f t="shared" si="4"/>
        <v>1.0983603087623051</v>
      </c>
      <c r="S24" s="5">
        <f t="shared" si="5"/>
        <v>1.1000704811129665</v>
      </c>
      <c r="T24" s="5">
        <f t="shared" si="6"/>
        <v>1.0935620900507337</v>
      </c>
      <c r="U24" s="5">
        <f t="shared" si="7"/>
        <v>1.1050401403695918</v>
      </c>
      <c r="V24" s="5">
        <f t="shared" si="8"/>
        <v>1.0911703886197341</v>
      </c>
      <c r="W24" s="5">
        <f t="shared" si="9"/>
        <v>1.1067354968706808</v>
      </c>
      <c r="X24" s="5">
        <f t="shared" si="10"/>
        <v>1.0950013440092112</v>
      </c>
      <c r="Y24" s="5">
        <f t="shared" si="11"/>
        <v>1.11283327724476</v>
      </c>
      <c r="Z24" s="5">
        <f t="shared" si="12"/>
        <v>1.0893628549718817</v>
      </c>
    </row>
    <row r="25" spans="1:26" x14ac:dyDescent="0.25">
      <c r="A25" s="1">
        <v>0.51056699999999999</v>
      </c>
      <c r="B25" s="2">
        <v>0.57192799999999999</v>
      </c>
      <c r="C25" s="2">
        <v>0.56664599999999998</v>
      </c>
      <c r="D25" s="10">
        <v>0.56561899999999998</v>
      </c>
      <c r="E25" s="10">
        <v>0.56494299999999997</v>
      </c>
      <c r="F25" s="3">
        <v>0.57337700000000003</v>
      </c>
      <c r="G25" s="3">
        <v>0.56378300000000003</v>
      </c>
      <c r="H25" s="4">
        <v>0.57067900000000005</v>
      </c>
      <c r="I25" s="4">
        <v>0.56478700000000004</v>
      </c>
      <c r="J25" s="5">
        <v>0.57250100000000004</v>
      </c>
      <c r="K25" s="5">
        <v>0.56611299999999998</v>
      </c>
      <c r="L25" s="9">
        <v>0.56425000000000003</v>
      </c>
      <c r="M25" s="9">
        <v>0.56443399999999999</v>
      </c>
      <c r="O25" s="5">
        <f t="shared" si="1"/>
        <v>1.1201820720884821</v>
      </c>
      <c r="P25" s="5">
        <f t="shared" si="2"/>
        <v>1.1098367109507665</v>
      </c>
      <c r="Q25" s="5">
        <f t="shared" si="3"/>
        <v>1.1078252217632554</v>
      </c>
      <c r="R25" s="5">
        <f t="shared" si="4"/>
        <v>1.1065012035638808</v>
      </c>
      <c r="S25" s="5">
        <f t="shared" si="5"/>
        <v>1.1230200933472003</v>
      </c>
      <c r="T25" s="5">
        <f t="shared" si="6"/>
        <v>1.1042292196714634</v>
      </c>
      <c r="U25" s="5">
        <f t="shared" si="7"/>
        <v>1.1177357721905254</v>
      </c>
      <c r="V25" s="5">
        <f t="shared" si="8"/>
        <v>1.106195660902487</v>
      </c>
      <c r="W25" s="5">
        <f t="shared" si="9"/>
        <v>1.1213043537870642</v>
      </c>
      <c r="X25" s="5">
        <f t="shared" si="10"/>
        <v>1.1087927735243366</v>
      </c>
      <c r="Y25" s="5">
        <f t="shared" si="11"/>
        <v>1.1051438890488419</v>
      </c>
      <c r="Z25" s="5">
        <f t="shared" si="12"/>
        <v>1.1055042727007425</v>
      </c>
    </row>
    <row r="26" spans="1:26" x14ac:dyDescent="0.25">
      <c r="A26" s="1">
        <v>0.45888699999999999</v>
      </c>
      <c r="B26" s="2">
        <v>0.50722699999999998</v>
      </c>
      <c r="C26" s="2">
        <v>0.50084499999999998</v>
      </c>
      <c r="D26" s="10">
        <v>0.50103399999999998</v>
      </c>
      <c r="E26" s="10">
        <v>0.499253</v>
      </c>
      <c r="F26" s="3">
        <v>0.507938</v>
      </c>
      <c r="G26" s="3">
        <v>0.49956099999999998</v>
      </c>
      <c r="H26" s="4">
        <v>0.50445700000000004</v>
      </c>
      <c r="I26" s="4">
        <v>0.49850899999999998</v>
      </c>
      <c r="J26" s="5">
        <v>0.50833799999999996</v>
      </c>
      <c r="K26" s="5">
        <v>0.50127699999999997</v>
      </c>
      <c r="L26" s="9">
        <v>0.50769900000000001</v>
      </c>
      <c r="M26" s="9">
        <v>0.49701099999999998</v>
      </c>
      <c r="O26" s="5">
        <f t="shared" si="1"/>
        <v>1.1053418379688245</v>
      </c>
      <c r="P26" s="5">
        <f t="shared" si="2"/>
        <v>1.0914342746689272</v>
      </c>
      <c r="Q26" s="5">
        <f t="shared" si="3"/>
        <v>1.0918461407710394</v>
      </c>
      <c r="R26" s="5">
        <f t="shared" si="4"/>
        <v>1.087965010993992</v>
      </c>
      <c r="S26" s="5">
        <f t="shared" si="5"/>
        <v>1.1068912390196279</v>
      </c>
      <c r="T26" s="5">
        <f t="shared" si="6"/>
        <v>1.0886362001974341</v>
      </c>
      <c r="U26" s="5">
        <f t="shared" si="7"/>
        <v>1.0993054935092954</v>
      </c>
      <c r="V26" s="5">
        <f t="shared" si="8"/>
        <v>1.0863436968142484</v>
      </c>
      <c r="W26" s="5">
        <f t="shared" si="9"/>
        <v>1.1077629133098126</v>
      </c>
      <c r="X26" s="5">
        <f t="shared" si="10"/>
        <v>1.0923756829023268</v>
      </c>
      <c r="Y26" s="5">
        <f t="shared" si="11"/>
        <v>1.1063704136312427</v>
      </c>
      <c r="Z26" s="5">
        <f t="shared" si="12"/>
        <v>1.0830792765975066</v>
      </c>
    </row>
    <row r="27" spans="1:26" x14ac:dyDescent="0.25">
      <c r="A27" s="1">
        <v>0.50975000000000004</v>
      </c>
      <c r="B27" s="2">
        <v>0.56739399999999995</v>
      </c>
      <c r="C27" s="2">
        <v>0.566056</v>
      </c>
      <c r="D27" s="10">
        <v>0.569048</v>
      </c>
      <c r="E27" s="10">
        <v>0.56557400000000002</v>
      </c>
      <c r="F27" s="3">
        <v>0.56750999999999996</v>
      </c>
      <c r="G27" s="3">
        <v>0.56320599999999998</v>
      </c>
      <c r="H27" s="4">
        <v>0.57162299999999999</v>
      </c>
      <c r="I27" s="4">
        <v>0.56602300000000005</v>
      </c>
      <c r="J27" s="5">
        <v>0.56749400000000005</v>
      </c>
      <c r="K27" s="5">
        <v>0.56655199999999994</v>
      </c>
      <c r="L27" s="9">
        <v>0.57980100000000001</v>
      </c>
      <c r="M27" s="9">
        <v>0.56611</v>
      </c>
      <c r="O27" s="5">
        <f t="shared" si="1"/>
        <v>1.1130828837665521</v>
      </c>
      <c r="P27" s="5">
        <f t="shared" si="2"/>
        <v>1.1104580676802354</v>
      </c>
      <c r="Q27" s="5">
        <f t="shared" si="3"/>
        <v>1.116327611574301</v>
      </c>
      <c r="R27" s="5">
        <f t="shared" si="4"/>
        <v>1.109512506130456</v>
      </c>
      <c r="S27" s="5">
        <f t="shared" si="5"/>
        <v>1.1133104462972043</v>
      </c>
      <c r="T27" s="5">
        <f t="shared" si="6"/>
        <v>1.1048670917116232</v>
      </c>
      <c r="U27" s="5">
        <f t="shared" si="7"/>
        <v>1.121379107405591</v>
      </c>
      <c r="V27" s="5">
        <f t="shared" si="8"/>
        <v>1.1103933300637567</v>
      </c>
      <c r="W27" s="5">
        <f t="shared" si="9"/>
        <v>1.1132790583619421</v>
      </c>
      <c r="X27" s="5">
        <f t="shared" si="10"/>
        <v>1.1114310936733691</v>
      </c>
      <c r="Y27" s="5">
        <f t="shared" si="11"/>
        <v>1.1374222658165767</v>
      </c>
      <c r="Z27" s="5">
        <f t="shared" si="12"/>
        <v>1.110564001961746</v>
      </c>
    </row>
    <row r="28" spans="1:26" x14ac:dyDescent="0.25">
      <c r="A28" s="1">
        <v>0.52634300000000001</v>
      </c>
      <c r="B28" s="2">
        <v>0.58746100000000001</v>
      </c>
      <c r="C28" s="2">
        <v>0.59064300000000003</v>
      </c>
      <c r="D28" s="10">
        <v>0.59565999999999997</v>
      </c>
      <c r="E28" s="10">
        <v>0.58560100000000004</v>
      </c>
      <c r="F28" s="3">
        <v>0.59227600000000002</v>
      </c>
      <c r="G28" s="3">
        <v>0.58602699999999996</v>
      </c>
      <c r="H28" s="4">
        <v>0.59574199999999999</v>
      </c>
      <c r="I28" s="4">
        <v>0.58666200000000002</v>
      </c>
      <c r="J28" s="5">
        <v>0.59215700000000004</v>
      </c>
      <c r="K28" s="5">
        <v>0.589175</v>
      </c>
      <c r="L28" s="9">
        <v>0.58869899999999997</v>
      </c>
      <c r="M28" s="9">
        <v>0.58638699999999999</v>
      </c>
      <c r="O28" s="5">
        <f t="shared" si="1"/>
        <v>1.1161181966892311</v>
      </c>
      <c r="P28" s="5">
        <f t="shared" si="2"/>
        <v>1.1221636841375302</v>
      </c>
      <c r="Q28" s="5">
        <f t="shared" si="3"/>
        <v>1.1316954913430974</v>
      </c>
      <c r="R28" s="5">
        <f t="shared" si="4"/>
        <v>1.1125843793875858</v>
      </c>
      <c r="S28" s="5">
        <f t="shared" si="5"/>
        <v>1.125266223736233</v>
      </c>
      <c r="T28" s="5">
        <f t="shared" si="6"/>
        <v>1.1133937375437688</v>
      </c>
      <c r="U28" s="5">
        <f t="shared" si="7"/>
        <v>1.131851283288654</v>
      </c>
      <c r="V28" s="5">
        <f t="shared" si="8"/>
        <v>1.1146001751709438</v>
      </c>
      <c r="W28" s="5">
        <f t="shared" si="9"/>
        <v>1.1250401354249986</v>
      </c>
      <c r="X28" s="5">
        <f t="shared" si="10"/>
        <v>1.1193746283317152</v>
      </c>
      <c r="Y28" s="5">
        <f t="shared" si="11"/>
        <v>1.1184702750867779</v>
      </c>
      <c r="Z28" s="5">
        <f t="shared" si="12"/>
        <v>1.1140777021827972</v>
      </c>
    </row>
    <row r="29" spans="1:26" x14ac:dyDescent="0.25">
      <c r="A29" s="1">
        <v>0.52571500000000004</v>
      </c>
      <c r="B29" s="2">
        <v>0.59927399999999997</v>
      </c>
      <c r="C29" s="2">
        <v>0.58869700000000003</v>
      </c>
      <c r="D29" s="10">
        <v>0.59708099999999997</v>
      </c>
      <c r="E29" s="10">
        <v>0.583812</v>
      </c>
      <c r="F29" s="3">
        <v>0.59798600000000002</v>
      </c>
      <c r="G29" s="3">
        <v>0.58537700000000004</v>
      </c>
      <c r="H29" s="4">
        <v>0.59168799999999999</v>
      </c>
      <c r="I29" s="4">
        <v>0.58367500000000005</v>
      </c>
      <c r="J29" s="5">
        <v>0.59362700000000002</v>
      </c>
      <c r="K29" s="5">
        <v>0.59197999999999995</v>
      </c>
      <c r="L29" s="9">
        <v>0.59014599999999995</v>
      </c>
      <c r="M29" s="9">
        <v>0.583148</v>
      </c>
      <c r="O29" s="5">
        <f t="shared" si="1"/>
        <v>1.1399218207583957</v>
      </c>
      <c r="P29" s="5">
        <f t="shared" si="2"/>
        <v>1.1198025546160941</v>
      </c>
      <c r="Q29" s="5">
        <f t="shared" si="3"/>
        <v>1.1357503590348381</v>
      </c>
      <c r="R29" s="5">
        <f t="shared" si="4"/>
        <v>1.1105104476760221</v>
      </c>
      <c r="S29" s="5">
        <f t="shared" si="5"/>
        <v>1.1374718240871955</v>
      </c>
      <c r="T29" s="5">
        <f t="shared" si="6"/>
        <v>1.1134873458052366</v>
      </c>
      <c r="U29" s="5">
        <f t="shared" si="7"/>
        <v>1.1254919490598516</v>
      </c>
      <c r="V29" s="5">
        <f t="shared" si="8"/>
        <v>1.1102498502040079</v>
      </c>
      <c r="W29" s="5">
        <f t="shared" si="9"/>
        <v>1.1291802592659521</v>
      </c>
      <c r="X29" s="5">
        <f t="shared" si="10"/>
        <v>1.1260473830877946</v>
      </c>
      <c r="Y29" s="5">
        <f t="shared" si="11"/>
        <v>1.1225588008711942</v>
      </c>
      <c r="Z29" s="5">
        <f t="shared" si="12"/>
        <v>1.1092474059138506</v>
      </c>
    </row>
    <row r="30" spans="1:26" x14ac:dyDescent="0.25">
      <c r="A30" s="1">
        <v>0.982101</v>
      </c>
      <c r="B30" s="2">
        <v>1.35172</v>
      </c>
      <c r="C30" s="2">
        <v>1.35799</v>
      </c>
      <c r="D30" s="10">
        <v>1.37774</v>
      </c>
      <c r="E30" s="10">
        <v>1.3868400000000001</v>
      </c>
      <c r="F30" s="3">
        <v>1.36815</v>
      </c>
      <c r="G30" s="3">
        <v>1.3745400000000001</v>
      </c>
      <c r="H30" s="4">
        <v>1.39296</v>
      </c>
      <c r="I30" s="4">
        <v>1.4005700000000001</v>
      </c>
      <c r="J30" s="5">
        <v>1.37019</v>
      </c>
      <c r="K30" s="5">
        <v>1.38184</v>
      </c>
      <c r="L30" s="9">
        <v>1.4036299999999999</v>
      </c>
      <c r="M30" s="9">
        <v>1.41374</v>
      </c>
      <c r="O30" s="5">
        <f t="shared" si="1"/>
        <v>1.3763553850367731</v>
      </c>
      <c r="P30" s="5">
        <f t="shared" si="2"/>
        <v>1.3827396571228419</v>
      </c>
      <c r="Q30" s="5">
        <f t="shared" si="3"/>
        <v>1.402849605081351</v>
      </c>
      <c r="R30" s="5">
        <f t="shared" si="4"/>
        <v>1.4121154545204617</v>
      </c>
      <c r="S30" s="5">
        <f t="shared" si="5"/>
        <v>1.3930848252878267</v>
      </c>
      <c r="T30" s="5">
        <f t="shared" si="6"/>
        <v>1.3995912843994662</v>
      </c>
      <c r="U30" s="5">
        <f t="shared" si="7"/>
        <v>1.4183469928245669</v>
      </c>
      <c r="V30" s="5">
        <f t="shared" si="8"/>
        <v>1.4260956866961749</v>
      </c>
      <c r="W30" s="5">
        <f t="shared" si="9"/>
        <v>1.3951620047225286</v>
      </c>
      <c r="X30" s="5">
        <f t="shared" si="10"/>
        <v>1.4070243284550163</v>
      </c>
      <c r="Y30" s="5">
        <f t="shared" si="11"/>
        <v>1.4292114558482274</v>
      </c>
      <c r="Z30" s="5">
        <f t="shared" si="12"/>
        <v>1.4395057127525581</v>
      </c>
    </row>
    <row r="31" spans="1:26" x14ac:dyDescent="0.25">
      <c r="A31" s="1">
        <v>0.96814</v>
      </c>
      <c r="B31" s="2">
        <v>1.35884</v>
      </c>
      <c r="C31" s="2">
        <v>1.3648199999999999</v>
      </c>
      <c r="D31" s="10">
        <v>1.3875200000000001</v>
      </c>
      <c r="E31" s="10">
        <v>1.39456</v>
      </c>
      <c r="F31" s="3">
        <v>1.3757600000000001</v>
      </c>
      <c r="G31" s="3">
        <v>1.3815599999999999</v>
      </c>
      <c r="H31" s="4">
        <v>1.39713</v>
      </c>
      <c r="I31" s="4">
        <v>1.40595</v>
      </c>
      <c r="J31" s="5">
        <v>1.3800300000000001</v>
      </c>
      <c r="K31" s="5">
        <v>1.3899699999999999</v>
      </c>
      <c r="L31" s="9">
        <v>1.4135200000000001</v>
      </c>
      <c r="M31" s="9">
        <v>1.4278900000000001</v>
      </c>
      <c r="O31" s="5">
        <f t="shared" si="1"/>
        <v>1.4035573367488174</v>
      </c>
      <c r="P31" s="5">
        <f t="shared" si="2"/>
        <v>1.4097341293614558</v>
      </c>
      <c r="Q31" s="5">
        <f t="shared" si="3"/>
        <v>1.4331811514863553</v>
      </c>
      <c r="R31" s="5">
        <f t="shared" si="4"/>
        <v>1.4404528270704651</v>
      </c>
      <c r="S31" s="5">
        <f t="shared" si="5"/>
        <v>1.4210341479538084</v>
      </c>
      <c r="T31" s="5">
        <f t="shared" si="6"/>
        <v>1.4270250170429895</v>
      </c>
      <c r="U31" s="5">
        <f t="shared" si="7"/>
        <v>1.4431074018220504</v>
      </c>
      <c r="V31" s="5">
        <f t="shared" si="8"/>
        <v>1.4522176544714607</v>
      </c>
      <c r="W31" s="5">
        <f t="shared" si="9"/>
        <v>1.4254446670936023</v>
      </c>
      <c r="X31" s="5">
        <f t="shared" si="10"/>
        <v>1.4357117772223025</v>
      </c>
      <c r="Y31" s="5">
        <f t="shared" si="11"/>
        <v>1.4600367715413061</v>
      </c>
      <c r="Z31" s="5">
        <f t="shared" si="12"/>
        <v>1.4748796661639847</v>
      </c>
    </row>
    <row r="32" spans="1:26" x14ac:dyDescent="0.25">
      <c r="A32" s="1">
        <v>0.98389800000000005</v>
      </c>
      <c r="B32" s="2">
        <v>1.38602</v>
      </c>
      <c r="C32" s="2">
        <v>1.39242</v>
      </c>
      <c r="D32" s="10">
        <v>1.41923</v>
      </c>
      <c r="E32" s="10">
        <v>1.4272</v>
      </c>
      <c r="F32" s="3">
        <v>1.4028400000000001</v>
      </c>
      <c r="G32" s="3">
        <v>1.4113899999999999</v>
      </c>
      <c r="H32" s="4">
        <v>1.4359</v>
      </c>
      <c r="I32" s="4">
        <v>1.4424600000000001</v>
      </c>
      <c r="J32" s="5">
        <v>1.41235</v>
      </c>
      <c r="K32" s="5">
        <v>1.4225300000000001</v>
      </c>
      <c r="L32" s="9">
        <v>1.4513</v>
      </c>
      <c r="M32" s="9">
        <v>1.4554400000000001</v>
      </c>
      <c r="O32" s="5">
        <f t="shared" si="1"/>
        <v>1.4087029346537954</v>
      </c>
      <c r="P32" s="5">
        <f t="shared" si="2"/>
        <v>1.4152076739662038</v>
      </c>
      <c r="Q32" s="5">
        <f t="shared" si="3"/>
        <v>1.4424564334920895</v>
      </c>
      <c r="R32" s="5">
        <f t="shared" si="4"/>
        <v>1.4505568666670732</v>
      </c>
      <c r="S32" s="5">
        <f t="shared" si="5"/>
        <v>1.4257982026592189</v>
      </c>
      <c r="T32" s="5">
        <f t="shared" si="6"/>
        <v>1.4344881278343893</v>
      </c>
      <c r="U32" s="5">
        <f t="shared" si="7"/>
        <v>1.4593992466698782</v>
      </c>
      <c r="V32" s="5">
        <f t="shared" si="8"/>
        <v>1.466066604465097</v>
      </c>
      <c r="W32" s="5">
        <f t="shared" si="9"/>
        <v>1.4354638387312506</v>
      </c>
      <c r="X32" s="5">
        <f t="shared" si="10"/>
        <v>1.4458104397000502</v>
      </c>
      <c r="Y32" s="5">
        <f t="shared" si="11"/>
        <v>1.4750512756403611</v>
      </c>
      <c r="Z32" s="5">
        <f t="shared" si="12"/>
        <v>1.4792590288830754</v>
      </c>
    </row>
    <row r="33" spans="1:26" x14ac:dyDescent="0.25">
      <c r="A33" s="1">
        <v>0.92852100000000004</v>
      </c>
      <c r="B33" s="2">
        <v>1.3305199999999999</v>
      </c>
      <c r="C33" s="2">
        <v>1.34002</v>
      </c>
      <c r="D33" s="10">
        <v>1.3614599999999999</v>
      </c>
      <c r="E33" s="10">
        <v>1.3745799999999999</v>
      </c>
      <c r="F33" s="3">
        <v>1.34795</v>
      </c>
      <c r="G33" s="3">
        <v>1.36008</v>
      </c>
      <c r="H33" s="4">
        <v>1.3802300000000001</v>
      </c>
      <c r="I33" s="4">
        <v>1.3871100000000001</v>
      </c>
      <c r="J33" s="5">
        <v>1.3539600000000001</v>
      </c>
      <c r="K33" s="5">
        <v>1.3675299999999999</v>
      </c>
      <c r="L33" s="9">
        <v>1.3978999999999999</v>
      </c>
      <c r="M33" s="9">
        <v>1.4086799999999999</v>
      </c>
      <c r="O33" s="5">
        <f t="shared" si="1"/>
        <v>1.4329455122716663</v>
      </c>
      <c r="P33" s="5">
        <f t="shared" si="2"/>
        <v>1.4431768371420786</v>
      </c>
      <c r="Q33" s="5">
        <f t="shared" si="3"/>
        <v>1.4662673219022508</v>
      </c>
      <c r="R33" s="5">
        <f t="shared" si="4"/>
        <v>1.4803973200390728</v>
      </c>
      <c r="S33" s="5">
        <f t="shared" si="5"/>
        <v>1.4517173009549595</v>
      </c>
      <c r="T33" s="5">
        <f t="shared" si="6"/>
        <v>1.4647810873421279</v>
      </c>
      <c r="U33" s="5">
        <f t="shared" si="7"/>
        <v>1.486482265883055</v>
      </c>
      <c r="V33" s="5">
        <f t="shared" si="8"/>
        <v>1.493891899052364</v>
      </c>
      <c r="W33" s="5">
        <f t="shared" si="9"/>
        <v>1.4581899601624519</v>
      </c>
      <c r="X33" s="5">
        <f t="shared" si="10"/>
        <v>1.4728046000036616</v>
      </c>
      <c r="Y33" s="5">
        <f t="shared" si="11"/>
        <v>1.5055125301420214</v>
      </c>
      <c r="Z33" s="5">
        <f t="shared" si="12"/>
        <v>1.5171223914160259</v>
      </c>
    </row>
    <row r="34" spans="1:26" x14ac:dyDescent="0.25">
      <c r="A34" s="1">
        <v>0.91481000000000001</v>
      </c>
      <c r="B34" s="2">
        <v>1.3293999999999999</v>
      </c>
      <c r="C34" s="2">
        <v>1.33935</v>
      </c>
      <c r="D34" s="10">
        <v>1.3808499999999999</v>
      </c>
      <c r="E34" s="10">
        <v>1.3937999999999999</v>
      </c>
      <c r="F34" s="3">
        <v>1.34518</v>
      </c>
      <c r="G34" s="3">
        <v>1.3584400000000001</v>
      </c>
      <c r="H34" s="4">
        <v>1.38611</v>
      </c>
      <c r="I34" s="4">
        <v>1.39428</v>
      </c>
      <c r="J34" s="5">
        <v>1.3555900000000001</v>
      </c>
      <c r="K34" s="5">
        <v>1.36788</v>
      </c>
      <c r="L34" s="9">
        <v>1.4107400000000001</v>
      </c>
      <c r="M34" s="9">
        <v>1.4215899999999999</v>
      </c>
      <c r="O34" s="5">
        <f t="shared" si="1"/>
        <v>1.4531979318109771</v>
      </c>
      <c r="P34" s="5">
        <f t="shared" si="2"/>
        <v>1.4640745072747348</v>
      </c>
      <c r="Q34" s="5">
        <f t="shared" si="3"/>
        <v>1.5094391185054818</v>
      </c>
      <c r="R34" s="5">
        <f t="shared" si="4"/>
        <v>1.5235950634557995</v>
      </c>
      <c r="S34" s="5">
        <f t="shared" si="5"/>
        <v>1.4704474153102831</v>
      </c>
      <c r="T34" s="5">
        <f t="shared" si="6"/>
        <v>1.4849422284408784</v>
      </c>
      <c r="U34" s="5">
        <f t="shared" si="7"/>
        <v>1.5151889463385839</v>
      </c>
      <c r="V34" s="5">
        <f t="shared" si="8"/>
        <v>1.5241197625736491</v>
      </c>
      <c r="W34" s="5">
        <f t="shared" si="9"/>
        <v>1.4818268274286464</v>
      </c>
      <c r="X34" s="5">
        <f t="shared" si="10"/>
        <v>1.4952613110919206</v>
      </c>
      <c r="Y34" s="5">
        <f t="shared" si="11"/>
        <v>1.5421125698232421</v>
      </c>
      <c r="Z34" s="5">
        <f t="shared" si="12"/>
        <v>1.5539729561329674</v>
      </c>
    </row>
    <row r="35" spans="1:26" x14ac:dyDescent="0.25">
      <c r="A35" s="1">
        <v>0.88702000000000003</v>
      </c>
      <c r="B35" s="2">
        <v>1.25861</v>
      </c>
      <c r="C35" s="2">
        <v>1.2662</v>
      </c>
      <c r="D35" s="10">
        <v>1.29264</v>
      </c>
      <c r="E35" s="10">
        <v>1.2945800000000001</v>
      </c>
      <c r="F35" s="3">
        <v>1.2710900000000001</v>
      </c>
      <c r="G35" s="3">
        <v>1.2744800000000001</v>
      </c>
      <c r="H35" s="4">
        <v>1.2893699999999999</v>
      </c>
      <c r="I35" s="4">
        <v>1.2898099999999999</v>
      </c>
      <c r="J35" s="5">
        <v>1.2745</v>
      </c>
      <c r="K35" s="5">
        <v>1.28712</v>
      </c>
      <c r="L35" s="9">
        <v>1.30603</v>
      </c>
      <c r="M35" s="9">
        <v>1.30992</v>
      </c>
      <c r="O35" s="5">
        <f t="shared" si="1"/>
        <v>1.4189195283082681</v>
      </c>
      <c r="P35" s="5">
        <f t="shared" si="2"/>
        <v>1.4274762688552682</v>
      </c>
      <c r="Q35" s="5">
        <f t="shared" si="3"/>
        <v>1.4572839394827626</v>
      </c>
      <c r="R35" s="5">
        <f t="shared" si="4"/>
        <v>1.4594710378570945</v>
      </c>
      <c r="S35" s="5">
        <f t="shared" si="5"/>
        <v>1.4329891096029401</v>
      </c>
      <c r="T35" s="5">
        <f t="shared" si="6"/>
        <v>1.436810894906541</v>
      </c>
      <c r="U35" s="5">
        <f t="shared" si="7"/>
        <v>1.4535974386146873</v>
      </c>
      <c r="V35" s="5">
        <f t="shared" si="8"/>
        <v>1.454093481544948</v>
      </c>
      <c r="W35" s="5">
        <f t="shared" si="9"/>
        <v>1.4368334423124618</v>
      </c>
      <c r="X35" s="5">
        <f t="shared" si="10"/>
        <v>1.4510608554485807</v>
      </c>
      <c r="Y35" s="5">
        <f t="shared" si="11"/>
        <v>1.4723794277468376</v>
      </c>
      <c r="Z35" s="5">
        <f t="shared" si="12"/>
        <v>1.4767648981984622</v>
      </c>
    </row>
    <row r="36" spans="1:26" x14ac:dyDescent="0.25">
      <c r="A36" s="1">
        <v>0.88247500000000001</v>
      </c>
      <c r="B36" s="2">
        <v>1.25712</v>
      </c>
      <c r="C36" s="2">
        <v>1.2617100000000001</v>
      </c>
      <c r="D36" s="10">
        <v>1.26861</v>
      </c>
      <c r="E36" s="10">
        <v>1.27752</v>
      </c>
      <c r="F36" s="3">
        <v>1.27061</v>
      </c>
      <c r="G36" s="3">
        <v>1.2715799999999999</v>
      </c>
      <c r="H36" s="4">
        <v>1.2911699999999999</v>
      </c>
      <c r="I36" s="4">
        <v>1.29576</v>
      </c>
      <c r="J36" s="5">
        <v>1.27071</v>
      </c>
      <c r="K36" s="5">
        <v>1.2802800000000001</v>
      </c>
      <c r="L36" s="9">
        <v>1.30182</v>
      </c>
      <c r="M36" s="9">
        <v>1.30366</v>
      </c>
      <c r="O36" s="5">
        <f t="shared" si="1"/>
        <v>1.4245389387801355</v>
      </c>
      <c r="P36" s="5">
        <f t="shared" si="2"/>
        <v>1.4297402192696678</v>
      </c>
      <c r="Q36" s="5">
        <f t="shared" si="3"/>
        <v>1.4375591376526247</v>
      </c>
      <c r="R36" s="5">
        <f t="shared" si="4"/>
        <v>1.4476557409558344</v>
      </c>
      <c r="S36" s="5">
        <f t="shared" si="5"/>
        <v>1.4398254908071051</v>
      </c>
      <c r="T36" s="5">
        <f t="shared" si="6"/>
        <v>1.4409246720870279</v>
      </c>
      <c r="U36" s="5">
        <f t="shared" si="7"/>
        <v>1.4631236012351623</v>
      </c>
      <c r="V36" s="5">
        <f t="shared" si="8"/>
        <v>1.4683248817246948</v>
      </c>
      <c r="W36" s="5">
        <f t="shared" si="9"/>
        <v>1.439938808464829</v>
      </c>
      <c r="X36" s="5">
        <f t="shared" si="10"/>
        <v>1.4507833083090174</v>
      </c>
      <c r="Y36" s="5">
        <f t="shared" si="11"/>
        <v>1.47519193178277</v>
      </c>
      <c r="Z36" s="5">
        <f t="shared" si="12"/>
        <v>1.4772769766848919</v>
      </c>
    </row>
    <row r="37" spans="1:26" x14ac:dyDescent="0.25">
      <c r="A37" s="1">
        <v>0.91822300000000001</v>
      </c>
      <c r="B37" s="2">
        <v>1.3311299999999999</v>
      </c>
      <c r="C37" s="2">
        <v>1.33962</v>
      </c>
      <c r="D37" s="10">
        <v>1.36355</v>
      </c>
      <c r="E37" s="10">
        <v>1.36626</v>
      </c>
      <c r="F37" s="3">
        <v>1.3423</v>
      </c>
      <c r="G37" s="3">
        <v>1.3525799999999999</v>
      </c>
      <c r="H37" s="4">
        <v>1.3768499999999999</v>
      </c>
      <c r="I37" s="4">
        <v>1.38666</v>
      </c>
      <c r="J37" s="5">
        <v>1.3451500000000001</v>
      </c>
      <c r="K37" s="5">
        <v>1.36344</v>
      </c>
      <c r="L37" s="9">
        <v>1.3810800000000001</v>
      </c>
      <c r="M37" s="9">
        <v>1.3884799999999999</v>
      </c>
      <c r="O37" s="5">
        <f t="shared" si="1"/>
        <v>1.4496805242299529</v>
      </c>
      <c r="P37" s="5">
        <f t="shared" si="2"/>
        <v>1.4589266441812065</v>
      </c>
      <c r="Q37" s="5">
        <f t="shared" si="3"/>
        <v>1.4849878515349757</v>
      </c>
      <c r="R37" s="5">
        <f t="shared" si="4"/>
        <v>1.4879392043109354</v>
      </c>
      <c r="S37" s="5">
        <f t="shared" si="5"/>
        <v>1.4618453251552184</v>
      </c>
      <c r="T37" s="5">
        <f t="shared" si="6"/>
        <v>1.4730408626226961</v>
      </c>
      <c r="U37" s="5">
        <f t="shared" si="7"/>
        <v>1.4994723503985414</v>
      </c>
      <c r="V37" s="5">
        <f t="shared" si="8"/>
        <v>1.5101560296355026</v>
      </c>
      <c r="W37" s="5">
        <f t="shared" si="9"/>
        <v>1.4649491463402682</v>
      </c>
      <c r="X37" s="5">
        <f t="shared" si="10"/>
        <v>1.4848680549278335</v>
      </c>
      <c r="Y37" s="5">
        <f t="shared" si="11"/>
        <v>1.5040790744731944</v>
      </c>
      <c r="Z37" s="5">
        <f t="shared" si="12"/>
        <v>1.5121381189536747</v>
      </c>
    </row>
    <row r="38" spans="1:26" x14ac:dyDescent="0.25">
      <c r="A38" s="1">
        <v>0.87192000000000003</v>
      </c>
      <c r="B38" s="2">
        <v>1.2549300000000001</v>
      </c>
      <c r="C38" s="2">
        <v>1.2614399999999999</v>
      </c>
      <c r="D38" s="10">
        <v>1.2864800000000001</v>
      </c>
      <c r="E38" s="10">
        <v>1.28674</v>
      </c>
      <c r="F38" s="3">
        <v>1.26661</v>
      </c>
      <c r="G38" s="3">
        <v>1.2773099999999999</v>
      </c>
      <c r="H38" s="4">
        <v>1.2899</v>
      </c>
      <c r="I38" s="4">
        <v>1.2954699999999999</v>
      </c>
      <c r="J38" s="5">
        <v>1.28104</v>
      </c>
      <c r="K38" s="5">
        <v>1.2895799999999999</v>
      </c>
      <c r="L38" s="9">
        <v>1.3026500000000001</v>
      </c>
      <c r="M38" s="9">
        <v>1.31162</v>
      </c>
      <c r="O38" s="5">
        <f t="shared" si="1"/>
        <v>1.4392719515551886</v>
      </c>
      <c r="P38" s="5">
        <f t="shared" si="2"/>
        <v>1.4467382328654004</v>
      </c>
      <c r="Q38" s="5">
        <f t="shared" si="3"/>
        <v>1.4754564638957703</v>
      </c>
      <c r="R38" s="5">
        <f t="shared" si="4"/>
        <v>1.4757546563904944</v>
      </c>
      <c r="S38" s="5">
        <f t="shared" si="5"/>
        <v>1.4526676759335719</v>
      </c>
      <c r="T38" s="5">
        <f t="shared" si="6"/>
        <v>1.4649394439856867</v>
      </c>
      <c r="U38" s="5">
        <f t="shared" si="7"/>
        <v>1.4793788420956051</v>
      </c>
      <c r="V38" s="5">
        <f t="shared" si="8"/>
        <v>1.4857670428479675</v>
      </c>
      <c r="W38" s="5">
        <f t="shared" si="9"/>
        <v>1.4692173593907698</v>
      </c>
      <c r="X38" s="5">
        <f t="shared" si="10"/>
        <v>1.479011835948252</v>
      </c>
      <c r="Y38" s="5">
        <f t="shared" si="11"/>
        <v>1.4940017432791999</v>
      </c>
      <c r="Z38" s="5">
        <f t="shared" si="12"/>
        <v>1.5042893843471878</v>
      </c>
    </row>
    <row r="39" spans="1:26" x14ac:dyDescent="0.25">
      <c r="A39" s="1">
        <v>0.902667</v>
      </c>
      <c r="B39" s="2">
        <v>1.3817600000000001</v>
      </c>
      <c r="C39" s="2">
        <v>1.3899699999999999</v>
      </c>
      <c r="D39" s="10">
        <v>1.4188499999999999</v>
      </c>
      <c r="E39" s="10">
        <v>1.4275100000000001</v>
      </c>
      <c r="F39" s="3">
        <v>1.38747</v>
      </c>
      <c r="G39" s="3">
        <v>1.4029700000000001</v>
      </c>
      <c r="H39" s="4">
        <v>1.4429099999999999</v>
      </c>
      <c r="I39" s="4">
        <v>1.4460299999999999</v>
      </c>
      <c r="J39" s="5">
        <v>1.39836</v>
      </c>
      <c r="K39" s="5">
        <v>1.4140699999999999</v>
      </c>
      <c r="L39" s="9">
        <v>1.46262</v>
      </c>
      <c r="M39" s="9">
        <v>1.47122</v>
      </c>
      <c r="O39" s="5">
        <f t="shared" si="1"/>
        <v>1.5307527582153775</v>
      </c>
      <c r="P39" s="5">
        <f t="shared" si="2"/>
        <v>1.5398480281211122</v>
      </c>
      <c r="Q39" s="5">
        <f t="shared" si="3"/>
        <v>1.5718421078869615</v>
      </c>
      <c r="R39" s="5">
        <f t="shared" si="4"/>
        <v>1.5814359005037295</v>
      </c>
      <c r="S39" s="5">
        <f t="shared" si="5"/>
        <v>1.5370784575042624</v>
      </c>
      <c r="T39" s="5">
        <f t="shared" si="6"/>
        <v>1.5542497953287315</v>
      </c>
      <c r="U39" s="5">
        <f t="shared" si="7"/>
        <v>1.5984964555035244</v>
      </c>
      <c r="V39" s="5">
        <f t="shared" si="8"/>
        <v>1.6019528796333531</v>
      </c>
      <c r="W39" s="5">
        <f t="shared" si="9"/>
        <v>1.5491427071112605</v>
      </c>
      <c r="X39" s="5">
        <f t="shared" si="10"/>
        <v>1.5665466888675446</v>
      </c>
      <c r="Y39" s="5">
        <f t="shared" si="11"/>
        <v>1.6203317502467687</v>
      </c>
      <c r="Z39" s="5">
        <f t="shared" si="12"/>
        <v>1.6298590731687321</v>
      </c>
    </row>
    <row r="40" spans="1:26" x14ac:dyDescent="0.25">
      <c r="A40" s="1">
        <v>0.99315500000000001</v>
      </c>
      <c r="B40" s="2">
        <v>1.4420599999999999</v>
      </c>
      <c r="C40" s="2">
        <v>1.44703</v>
      </c>
      <c r="D40" s="10">
        <v>1.44154</v>
      </c>
      <c r="E40" s="10">
        <v>1.45122</v>
      </c>
      <c r="F40" s="3">
        <v>1.45224</v>
      </c>
      <c r="G40" s="3">
        <v>1.45546</v>
      </c>
      <c r="H40" s="4">
        <v>1.47081</v>
      </c>
      <c r="I40" s="4">
        <v>1.4769300000000001</v>
      </c>
      <c r="J40" s="5">
        <v>1.4584900000000001</v>
      </c>
      <c r="K40" s="5">
        <v>1.46658</v>
      </c>
      <c r="L40" s="9">
        <v>1.4759599999999999</v>
      </c>
      <c r="M40" s="9">
        <v>1.4807399999999999</v>
      </c>
      <c r="O40" s="5">
        <f t="shared" si="1"/>
        <v>1.4519989326942924</v>
      </c>
      <c r="P40" s="5">
        <f t="shared" si="2"/>
        <v>1.4570031868137401</v>
      </c>
      <c r="Q40" s="5">
        <f t="shared" si="3"/>
        <v>1.4514753487622778</v>
      </c>
      <c r="R40" s="5">
        <f t="shared" si="4"/>
        <v>1.4612220650351657</v>
      </c>
      <c r="S40" s="5">
        <f t="shared" si="5"/>
        <v>1.4622490950556559</v>
      </c>
      <c r="T40" s="5">
        <f t="shared" si="6"/>
        <v>1.4654912878654389</v>
      </c>
      <c r="U40" s="5">
        <f t="shared" si="7"/>
        <v>1.4809470827816402</v>
      </c>
      <c r="V40" s="5">
        <f t="shared" si="8"/>
        <v>1.4871092629045819</v>
      </c>
      <c r="W40" s="5">
        <f t="shared" si="9"/>
        <v>1.4685421711616011</v>
      </c>
      <c r="X40" s="5">
        <f t="shared" si="10"/>
        <v>1.4766879288731365</v>
      </c>
      <c r="Y40" s="5">
        <f t="shared" si="11"/>
        <v>1.486132577492939</v>
      </c>
      <c r="Z40" s="5">
        <f t="shared" si="12"/>
        <v>1.490945522098766</v>
      </c>
    </row>
    <row r="41" spans="1:26" x14ac:dyDescent="0.25">
      <c r="A41" s="1">
        <v>1.01006</v>
      </c>
      <c r="B41" s="2">
        <v>1.5499799999999999</v>
      </c>
      <c r="C41" s="2">
        <v>1.56881</v>
      </c>
      <c r="D41" s="10">
        <v>1.5933200000000001</v>
      </c>
      <c r="E41" s="10">
        <v>1.60643</v>
      </c>
      <c r="F41" s="3">
        <v>1.5707500000000001</v>
      </c>
      <c r="G41" s="3">
        <v>1.58253</v>
      </c>
      <c r="H41" s="4">
        <v>1.6077399999999999</v>
      </c>
      <c r="I41" s="4">
        <v>1.6178999999999999</v>
      </c>
      <c r="J41" s="5">
        <v>1.5815900000000001</v>
      </c>
      <c r="K41" s="5">
        <v>1.59622</v>
      </c>
      <c r="L41" s="9">
        <v>1.6328400000000001</v>
      </c>
      <c r="M41" s="9">
        <v>1.6378299999999999</v>
      </c>
      <c r="O41" s="5">
        <f t="shared" si="1"/>
        <v>1.5345425024255985</v>
      </c>
      <c r="P41" s="5">
        <f t="shared" si="2"/>
        <v>1.5531849593093481</v>
      </c>
      <c r="Q41" s="5">
        <f t="shared" si="3"/>
        <v>1.577450844504287</v>
      </c>
      <c r="R41" s="5">
        <f t="shared" si="4"/>
        <v>1.5904302714690217</v>
      </c>
      <c r="S41" s="5">
        <f t="shared" si="5"/>
        <v>1.5551056372888741</v>
      </c>
      <c r="T41" s="5">
        <f t="shared" si="6"/>
        <v>1.5667683107934183</v>
      </c>
      <c r="U41" s="5">
        <f t="shared" si="7"/>
        <v>1.5917272241252995</v>
      </c>
      <c r="V41" s="5">
        <f t="shared" si="8"/>
        <v>1.6017860325129201</v>
      </c>
      <c r="W41" s="5">
        <f t="shared" si="9"/>
        <v>1.5658376730095243</v>
      </c>
      <c r="X41" s="5">
        <f t="shared" si="10"/>
        <v>1.5803219610716195</v>
      </c>
      <c r="Y41" s="5">
        <f t="shared" si="11"/>
        <v>1.6165772330356614</v>
      </c>
      <c r="Z41" s="5">
        <f t="shared" si="12"/>
        <v>1.6215175336118646</v>
      </c>
    </row>
    <row r="42" spans="1:26" x14ac:dyDescent="0.25">
      <c r="A42" s="1">
        <v>0.90789799999999998</v>
      </c>
      <c r="B42" s="2">
        <v>1.2008799999999999</v>
      </c>
      <c r="C42" s="2">
        <v>1.20655</v>
      </c>
      <c r="D42" s="10">
        <v>1.2062600000000001</v>
      </c>
      <c r="E42" s="10">
        <v>1.2158500000000001</v>
      </c>
      <c r="F42" s="3">
        <v>1.2092799999999999</v>
      </c>
      <c r="G42" s="3">
        <v>1.2134</v>
      </c>
      <c r="H42" s="4">
        <v>1.2280899999999999</v>
      </c>
      <c r="I42" s="4">
        <v>1.23048</v>
      </c>
      <c r="J42" s="5">
        <v>1.2139599999999999</v>
      </c>
      <c r="K42" s="5">
        <v>1.21462</v>
      </c>
      <c r="L42" s="9">
        <v>1.2397400000000001</v>
      </c>
      <c r="M42" s="9">
        <v>1.2429600000000001</v>
      </c>
      <c r="O42" s="5">
        <f t="shared" si="1"/>
        <v>1.3227036517318025</v>
      </c>
      <c r="P42" s="5">
        <f t="shared" si="2"/>
        <v>1.3289488466766091</v>
      </c>
      <c r="Q42" s="5">
        <f t="shared" si="3"/>
        <v>1.3286294275348114</v>
      </c>
      <c r="R42" s="5">
        <f t="shared" si="4"/>
        <v>1.3391922881204719</v>
      </c>
      <c r="S42" s="5">
        <f t="shared" si="5"/>
        <v>1.331955792390775</v>
      </c>
      <c r="T42" s="5">
        <f t="shared" si="6"/>
        <v>1.3364937470949381</v>
      </c>
      <c r="U42" s="5">
        <f t="shared" si="7"/>
        <v>1.3526739787949746</v>
      </c>
      <c r="V42" s="5">
        <f t="shared" si="8"/>
        <v>1.3553064331015159</v>
      </c>
      <c r="W42" s="5">
        <f t="shared" si="9"/>
        <v>1.3371105564722028</v>
      </c>
      <c r="X42" s="5">
        <f t="shared" si="10"/>
        <v>1.3378375103811222</v>
      </c>
      <c r="Y42" s="5">
        <f t="shared" si="11"/>
        <v>1.3655058167327168</v>
      </c>
      <c r="Z42" s="5">
        <f t="shared" si="12"/>
        <v>1.3690524706519895</v>
      </c>
    </row>
    <row r="43" spans="1:26" x14ac:dyDescent="0.25">
      <c r="A43" s="1">
        <v>0.92524600000000001</v>
      </c>
      <c r="B43" s="2">
        <v>1.6315299999999999</v>
      </c>
      <c r="C43" s="2">
        <v>1.6505399999999999</v>
      </c>
      <c r="D43" s="10">
        <v>1.69964</v>
      </c>
      <c r="E43" s="10">
        <v>1.69973</v>
      </c>
      <c r="F43" s="3">
        <v>1.64402</v>
      </c>
      <c r="G43" s="3">
        <v>1.6634</v>
      </c>
      <c r="H43" s="4">
        <v>1.7215100000000001</v>
      </c>
      <c r="I43" s="4">
        <v>1.7154499999999999</v>
      </c>
      <c r="J43" s="5">
        <v>1.67442</v>
      </c>
      <c r="K43" s="5">
        <v>1.66801</v>
      </c>
      <c r="L43" s="9">
        <v>1.7622100000000001</v>
      </c>
      <c r="M43" s="9">
        <v>1.7679499999999999</v>
      </c>
      <c r="O43" s="5">
        <f t="shared" si="1"/>
        <v>1.7633472611608154</v>
      </c>
      <c r="P43" s="5">
        <f t="shared" si="2"/>
        <v>1.7838931484167453</v>
      </c>
      <c r="Q43" s="5">
        <f t="shared" si="3"/>
        <v>1.8369601165527871</v>
      </c>
      <c r="R43" s="5">
        <f t="shared" si="4"/>
        <v>1.8370573879811423</v>
      </c>
      <c r="S43" s="5">
        <f t="shared" si="5"/>
        <v>1.7768463738292304</v>
      </c>
      <c r="T43" s="5">
        <f t="shared" si="6"/>
        <v>1.797792154735065</v>
      </c>
      <c r="U43" s="5">
        <f t="shared" si="7"/>
        <v>1.8605970736431177</v>
      </c>
      <c r="V43" s="5">
        <f t="shared" si="8"/>
        <v>1.8540474641338627</v>
      </c>
      <c r="W43" s="5">
        <f t="shared" si="9"/>
        <v>1.8097025007403436</v>
      </c>
      <c r="X43" s="5">
        <f t="shared" si="10"/>
        <v>1.8027746134541516</v>
      </c>
      <c r="Y43" s="5">
        <f t="shared" si="11"/>
        <v>1.9045853751326673</v>
      </c>
      <c r="Z43" s="5">
        <f t="shared" si="12"/>
        <v>1.9107891306744367</v>
      </c>
    </row>
    <row r="44" spans="1:26" x14ac:dyDescent="0.25">
      <c r="A44" s="1">
        <v>0.93812399999999996</v>
      </c>
      <c r="B44" s="2">
        <v>1.5392399999999999</v>
      </c>
      <c r="C44" s="2">
        <v>1.5375300000000001</v>
      </c>
      <c r="D44" s="10">
        <v>1.55602</v>
      </c>
      <c r="E44" s="10">
        <v>1.55145</v>
      </c>
      <c r="F44" s="3">
        <v>1.5452900000000001</v>
      </c>
      <c r="G44" s="3">
        <v>1.54484</v>
      </c>
      <c r="H44" s="4">
        <v>1.55077</v>
      </c>
      <c r="I44" s="4">
        <v>1.5504500000000001</v>
      </c>
      <c r="J44" s="5">
        <v>1.55339</v>
      </c>
      <c r="K44" s="5">
        <v>1.5509500000000001</v>
      </c>
      <c r="L44" s="9">
        <v>1.5570299999999999</v>
      </c>
      <c r="M44" s="9">
        <v>1.5581700000000001</v>
      </c>
      <c r="O44" s="5">
        <f t="shared" si="1"/>
        <v>1.6407639075431393</v>
      </c>
      <c r="P44" s="5">
        <f t="shared" si="2"/>
        <v>1.6389411207900024</v>
      </c>
      <c r="Q44" s="5">
        <f t="shared" si="3"/>
        <v>1.6586506687815257</v>
      </c>
      <c r="R44" s="5">
        <f t="shared" si="4"/>
        <v>1.6537792445348376</v>
      </c>
      <c r="S44" s="5">
        <f t="shared" si="5"/>
        <v>1.6472129483948819</v>
      </c>
      <c r="T44" s="5">
        <f t="shared" si="6"/>
        <v>1.6467332676703721</v>
      </c>
      <c r="U44" s="5">
        <f t="shared" si="7"/>
        <v>1.653054393662245</v>
      </c>
      <c r="V44" s="5">
        <f t="shared" si="8"/>
        <v>1.6527132873692605</v>
      </c>
      <c r="W44" s="5">
        <f t="shared" si="9"/>
        <v>1.6558472014360577</v>
      </c>
      <c r="X44" s="5">
        <f t="shared" si="10"/>
        <v>1.653246265952049</v>
      </c>
      <c r="Y44" s="5">
        <f t="shared" si="11"/>
        <v>1.6597272855187586</v>
      </c>
      <c r="Z44" s="5">
        <f t="shared" si="12"/>
        <v>1.6609424766875169</v>
      </c>
    </row>
    <row r="45" spans="1:26" x14ac:dyDescent="0.25">
      <c r="A45" s="1">
        <v>0.94010899999999997</v>
      </c>
      <c r="B45" s="2">
        <v>1.54</v>
      </c>
      <c r="C45" s="2">
        <v>1.53904</v>
      </c>
      <c r="D45" s="10">
        <v>1.55748</v>
      </c>
      <c r="E45" s="10">
        <v>1.5577000000000001</v>
      </c>
      <c r="F45" s="3">
        <v>1.54461</v>
      </c>
      <c r="G45" s="3">
        <v>1.5450299999999999</v>
      </c>
      <c r="H45" s="4">
        <v>1.5543199999999999</v>
      </c>
      <c r="I45" s="4">
        <v>1.55185</v>
      </c>
      <c r="J45" s="5">
        <v>1.5515399999999999</v>
      </c>
      <c r="K45" s="5">
        <v>1.55226</v>
      </c>
      <c r="L45" s="9">
        <v>1.5569900000000001</v>
      </c>
      <c r="M45" s="9">
        <v>1.55687</v>
      </c>
      <c r="O45" s="5">
        <f t="shared" si="1"/>
        <v>1.6381079215282484</v>
      </c>
      <c r="P45" s="5">
        <f t="shared" si="2"/>
        <v>1.6370867633433996</v>
      </c>
      <c r="Q45" s="5">
        <f t="shared" si="3"/>
        <v>1.6567015101440365</v>
      </c>
      <c r="R45" s="5">
        <f t="shared" si="4"/>
        <v>1.6569355255613978</v>
      </c>
      <c r="S45" s="5">
        <f t="shared" si="5"/>
        <v>1.6430116082284076</v>
      </c>
      <c r="T45" s="5">
        <f t="shared" si="6"/>
        <v>1.6434583649342789</v>
      </c>
      <c r="U45" s="5">
        <f t="shared" si="7"/>
        <v>1.6533401977855759</v>
      </c>
      <c r="V45" s="5">
        <f t="shared" si="8"/>
        <v>1.6507128428724753</v>
      </c>
      <c r="W45" s="5">
        <f t="shared" si="9"/>
        <v>1.6503830938752846</v>
      </c>
      <c r="X45" s="5">
        <f t="shared" si="10"/>
        <v>1.6511489625139213</v>
      </c>
      <c r="Y45" s="5">
        <f t="shared" si="11"/>
        <v>1.6561802939871868</v>
      </c>
      <c r="Z45" s="5">
        <f t="shared" si="12"/>
        <v>1.6560526492140806</v>
      </c>
    </row>
    <row r="46" spans="1:26" x14ac:dyDescent="0.25">
      <c r="A46" s="1">
        <v>0.93705099999999997</v>
      </c>
      <c r="B46" s="2">
        <v>1.5986800000000001</v>
      </c>
      <c r="C46" s="2">
        <v>1.59196</v>
      </c>
      <c r="D46" s="10">
        <v>1.65465</v>
      </c>
      <c r="E46" s="10">
        <v>1.6525099999999999</v>
      </c>
      <c r="F46" s="3">
        <v>1.5974200000000001</v>
      </c>
      <c r="G46" s="3">
        <v>1.6006800000000001</v>
      </c>
      <c r="H46" s="4">
        <v>1.66225</v>
      </c>
      <c r="I46" s="4">
        <v>1.66153</v>
      </c>
      <c r="J46" s="5">
        <v>1.6175299999999999</v>
      </c>
      <c r="K46" s="5">
        <v>1.60337</v>
      </c>
      <c r="L46" s="9">
        <v>1.7016500000000001</v>
      </c>
      <c r="M46" s="9">
        <v>1.6965300000000001</v>
      </c>
      <c r="O46" s="5">
        <f t="shared" si="1"/>
        <v>1.7060757632188646</v>
      </c>
      <c r="P46" s="5">
        <f t="shared" si="2"/>
        <v>1.6989043285797678</v>
      </c>
      <c r="Q46" s="5">
        <f t="shared" si="3"/>
        <v>1.765805703211458</v>
      </c>
      <c r="R46" s="5">
        <f t="shared" si="4"/>
        <v>1.7635219427757933</v>
      </c>
      <c r="S46" s="5">
        <f t="shared" si="5"/>
        <v>1.7047311192240338</v>
      </c>
      <c r="T46" s="5">
        <f t="shared" si="6"/>
        <v>1.7082101187662146</v>
      </c>
      <c r="U46" s="5">
        <f t="shared" si="7"/>
        <v>1.7739162542913887</v>
      </c>
      <c r="V46" s="5">
        <f t="shared" si="8"/>
        <v>1.7731478862943426</v>
      </c>
      <c r="W46" s="5">
        <f t="shared" si="9"/>
        <v>1.7261920642526394</v>
      </c>
      <c r="X46" s="5">
        <f t="shared" si="10"/>
        <v>1.7110808269774005</v>
      </c>
      <c r="Y46" s="5">
        <f t="shared" si="11"/>
        <v>1.8159630585741866</v>
      </c>
      <c r="Z46" s="5">
        <f t="shared" si="12"/>
        <v>1.8104991083729702</v>
      </c>
    </row>
    <row r="47" spans="1:26" x14ac:dyDescent="0.25">
      <c r="A47" s="1">
        <v>1.2341599999999999</v>
      </c>
      <c r="B47" s="2">
        <v>1.25641</v>
      </c>
      <c r="C47" s="2">
        <v>1.26963</v>
      </c>
      <c r="D47" s="10">
        <v>1.2642800000000001</v>
      </c>
      <c r="E47" s="10">
        <v>1.2749999999999999</v>
      </c>
      <c r="F47" s="3">
        <v>1.26023</v>
      </c>
      <c r="G47" s="3">
        <v>1.2724599999999999</v>
      </c>
      <c r="H47" s="4">
        <v>1.2670999999999999</v>
      </c>
      <c r="I47" s="4">
        <v>1.2780499999999999</v>
      </c>
      <c r="J47" s="5">
        <v>1.25779</v>
      </c>
      <c r="K47" s="5">
        <v>1.27105</v>
      </c>
      <c r="L47" s="9">
        <v>1.26478</v>
      </c>
      <c r="M47" s="9">
        <v>1.2755000000000001</v>
      </c>
      <c r="O47" s="5">
        <f t="shared" si="1"/>
        <v>1.0180284566020614</v>
      </c>
      <c r="P47" s="5">
        <f t="shared" si="2"/>
        <v>1.0287401957606794</v>
      </c>
      <c r="Q47" s="5">
        <f t="shared" si="3"/>
        <v>1.0244052634990601</v>
      </c>
      <c r="R47" s="5">
        <f t="shared" si="4"/>
        <v>1.0330913333765477</v>
      </c>
      <c r="S47" s="5">
        <f t="shared" si="5"/>
        <v>1.0211236792636287</v>
      </c>
      <c r="T47" s="5">
        <f t="shared" si="6"/>
        <v>1.0310332533869191</v>
      </c>
      <c r="U47" s="5">
        <f t="shared" si="7"/>
        <v>1.0266902184481752</v>
      </c>
      <c r="V47" s="5">
        <f t="shared" si="8"/>
        <v>1.0355626498995267</v>
      </c>
      <c r="W47" s="5">
        <f t="shared" si="9"/>
        <v>1.0191466260452453</v>
      </c>
      <c r="X47" s="5">
        <f t="shared" si="10"/>
        <v>1.0298907759123614</v>
      </c>
      <c r="Y47" s="5">
        <f t="shared" si="11"/>
        <v>1.0248103973552862</v>
      </c>
      <c r="Z47" s="5">
        <f t="shared" si="12"/>
        <v>1.0334964672327738</v>
      </c>
    </row>
    <row r="48" spans="1:26" x14ac:dyDescent="0.25">
      <c r="A48" s="1">
        <v>0.24413299999999999</v>
      </c>
      <c r="B48" s="2">
        <v>0.251722</v>
      </c>
      <c r="C48" s="2">
        <v>0.25207099999999999</v>
      </c>
      <c r="D48" s="10">
        <v>0.26287100000000002</v>
      </c>
      <c r="E48" s="10">
        <v>0.26495999999999997</v>
      </c>
      <c r="F48" s="3">
        <v>0.25273000000000001</v>
      </c>
      <c r="G48" s="3">
        <v>0.25222</v>
      </c>
      <c r="H48" s="4">
        <v>0.26186900000000002</v>
      </c>
      <c r="I48" s="4">
        <v>0.26068400000000003</v>
      </c>
      <c r="J48" s="5">
        <v>0.25190200000000001</v>
      </c>
      <c r="K48" s="5">
        <v>0.25212299999999999</v>
      </c>
      <c r="L48" s="9">
        <v>0.26022099999999998</v>
      </c>
      <c r="M48" s="9">
        <v>0.25944</v>
      </c>
      <c r="O48" s="5">
        <f t="shared" si="1"/>
        <v>1.0310855148628002</v>
      </c>
      <c r="P48" s="5">
        <f t="shared" si="2"/>
        <v>1.0325150635104636</v>
      </c>
      <c r="Q48" s="5">
        <f t="shared" si="3"/>
        <v>1.0767532451573529</v>
      </c>
      <c r="R48" s="5">
        <f t="shared" si="4"/>
        <v>1.0853100564036815</v>
      </c>
      <c r="S48" s="5">
        <f t="shared" si="5"/>
        <v>1.0352144118165099</v>
      </c>
      <c r="T48" s="5">
        <f t="shared" si="6"/>
        <v>1.0331253865720735</v>
      </c>
      <c r="U48" s="5">
        <f t="shared" si="7"/>
        <v>1.0726489249712248</v>
      </c>
      <c r="V48" s="5">
        <f t="shared" si="8"/>
        <v>1.0677950133738578</v>
      </c>
      <c r="W48" s="5">
        <f t="shared" si="9"/>
        <v>1.0318228178902484</v>
      </c>
      <c r="X48" s="5">
        <f t="shared" si="10"/>
        <v>1.0327280621628374</v>
      </c>
      <c r="Y48" s="5">
        <f t="shared" si="11"/>
        <v>1.0658985061421438</v>
      </c>
      <c r="Z48" s="5">
        <f t="shared" si="12"/>
        <v>1.062699430228605</v>
      </c>
    </row>
    <row r="49" spans="1:26" x14ac:dyDescent="0.25">
      <c r="A49" s="1">
        <v>0.22519</v>
      </c>
      <c r="B49" s="2">
        <v>0.23453399999999999</v>
      </c>
      <c r="C49" s="2">
        <v>0.23465900000000001</v>
      </c>
      <c r="D49" s="10">
        <v>0.24021400000000001</v>
      </c>
      <c r="E49" s="10">
        <v>0.24112700000000001</v>
      </c>
      <c r="F49" s="3">
        <v>0.23505300000000001</v>
      </c>
      <c r="G49" s="3">
        <v>0.23515900000000001</v>
      </c>
      <c r="H49" s="4">
        <v>0.249087</v>
      </c>
      <c r="I49" s="4">
        <v>0.24848999999999999</v>
      </c>
      <c r="J49" s="5">
        <v>0.23499100000000001</v>
      </c>
      <c r="K49" s="5">
        <v>0.23480300000000001</v>
      </c>
      <c r="L49" s="9">
        <v>0.24548300000000001</v>
      </c>
      <c r="M49" s="9">
        <v>0.24571799999999999</v>
      </c>
      <c r="O49" s="5">
        <f t="shared" si="1"/>
        <v>1.0414938496380834</v>
      </c>
      <c r="P49" s="5">
        <f t="shared" si="2"/>
        <v>1.0420489364536614</v>
      </c>
      <c r="Q49" s="5">
        <f t="shared" si="3"/>
        <v>1.0667169945379458</v>
      </c>
      <c r="R49" s="5">
        <f t="shared" si="4"/>
        <v>1.0707713486389272</v>
      </c>
      <c r="S49" s="5">
        <f t="shared" si="5"/>
        <v>1.043798570096363</v>
      </c>
      <c r="T49" s="5">
        <f t="shared" si="6"/>
        <v>1.0442692837159733</v>
      </c>
      <c r="U49" s="5">
        <f t="shared" si="7"/>
        <v>1.1061192770549313</v>
      </c>
      <c r="V49" s="5">
        <f t="shared" si="8"/>
        <v>1.1034681824237311</v>
      </c>
      <c r="W49" s="5">
        <f t="shared" si="9"/>
        <v>1.0435232470358364</v>
      </c>
      <c r="X49" s="5">
        <f t="shared" si="10"/>
        <v>1.0426883964652072</v>
      </c>
      <c r="Y49" s="5">
        <f t="shared" si="11"/>
        <v>1.0901150139881879</v>
      </c>
      <c r="Z49" s="5">
        <f t="shared" si="12"/>
        <v>1.0911585772014742</v>
      </c>
    </row>
    <row r="50" spans="1:26" x14ac:dyDescent="0.25">
      <c r="A50" s="1">
        <v>1.0975900000000001</v>
      </c>
      <c r="B50" s="2">
        <v>1.1329499999999999</v>
      </c>
      <c r="C50" s="2">
        <v>1.14259</v>
      </c>
      <c r="D50" s="10">
        <v>1.1324799999999999</v>
      </c>
      <c r="E50" s="10">
        <v>1.14131</v>
      </c>
      <c r="F50" s="3">
        <v>1.13409</v>
      </c>
      <c r="G50" s="3">
        <v>1.1427499999999999</v>
      </c>
      <c r="H50" s="4">
        <v>1.1335299999999999</v>
      </c>
      <c r="I50" s="4">
        <v>1.1419299999999999</v>
      </c>
      <c r="J50" s="5">
        <v>1.12937</v>
      </c>
      <c r="K50" s="5">
        <v>1.14062</v>
      </c>
      <c r="L50" s="9">
        <v>1.1268199999999999</v>
      </c>
      <c r="M50" s="9">
        <v>1.1397299999999999</v>
      </c>
      <c r="O50" s="5">
        <f t="shared" si="1"/>
        <v>1.0322160369536892</v>
      </c>
      <c r="P50" s="5">
        <f t="shared" si="2"/>
        <v>1.0409989158064485</v>
      </c>
      <c r="Q50" s="5">
        <f t="shared" si="3"/>
        <v>1.0317878260552664</v>
      </c>
      <c r="R50" s="5">
        <f t="shared" si="4"/>
        <v>1.0398327244235097</v>
      </c>
      <c r="S50" s="5">
        <f t="shared" si="5"/>
        <v>1.0332546761541195</v>
      </c>
      <c r="T50" s="5">
        <f t="shared" si="6"/>
        <v>1.041144689729316</v>
      </c>
      <c r="U50" s="5">
        <f t="shared" si="7"/>
        <v>1.0327444674240835</v>
      </c>
      <c r="V50" s="5">
        <f t="shared" si="8"/>
        <v>1.0403975983746205</v>
      </c>
      <c r="W50" s="5">
        <f t="shared" si="9"/>
        <v>1.0289543454295318</v>
      </c>
      <c r="X50" s="5">
        <f t="shared" si="10"/>
        <v>1.0392040743811441</v>
      </c>
      <c r="Y50" s="5">
        <f t="shared" si="11"/>
        <v>1.0266310735338331</v>
      </c>
      <c r="Z50" s="5">
        <f t="shared" si="12"/>
        <v>1.0383932069351942</v>
      </c>
    </row>
    <row r="51" spans="1:26" x14ac:dyDescent="0.25">
      <c r="A51" s="1">
        <v>1.2521500000000001</v>
      </c>
      <c r="B51" s="2">
        <v>1.30063</v>
      </c>
      <c r="C51" s="2">
        <v>1.32053</v>
      </c>
      <c r="D51" s="10">
        <v>1.29783</v>
      </c>
      <c r="E51" s="10">
        <v>1.3207599999999999</v>
      </c>
      <c r="F51" s="3">
        <v>1.2994300000000001</v>
      </c>
      <c r="G51" s="3">
        <v>1.32283</v>
      </c>
      <c r="H51" s="4">
        <v>1.2979099999999999</v>
      </c>
      <c r="I51" s="4">
        <v>1.32142</v>
      </c>
      <c r="J51" s="5">
        <v>1.29382</v>
      </c>
      <c r="K51" s="5">
        <v>1.3201799999999999</v>
      </c>
      <c r="L51" s="9">
        <v>1.2925800000000001</v>
      </c>
      <c r="M51" s="9">
        <v>1.3173699999999999</v>
      </c>
      <c r="O51" s="5">
        <f t="shared" si="1"/>
        <v>1.038717406061574</v>
      </c>
      <c r="P51" s="5">
        <f t="shared" si="2"/>
        <v>1.0546100706784329</v>
      </c>
      <c r="Q51" s="5">
        <f t="shared" si="3"/>
        <v>1.0364812522461366</v>
      </c>
      <c r="R51" s="5">
        <f t="shared" si="4"/>
        <v>1.054793754741844</v>
      </c>
      <c r="S51" s="5">
        <f t="shared" si="5"/>
        <v>1.0377590544263866</v>
      </c>
      <c r="T51" s="5">
        <f t="shared" si="6"/>
        <v>1.0564469113125423</v>
      </c>
      <c r="U51" s="5">
        <f t="shared" si="7"/>
        <v>1.0365451423551491</v>
      </c>
      <c r="V51" s="5">
        <f t="shared" si="8"/>
        <v>1.0553208481411971</v>
      </c>
      <c r="W51" s="5">
        <f t="shared" si="9"/>
        <v>1.0332787605318849</v>
      </c>
      <c r="X51" s="5">
        <f t="shared" si="10"/>
        <v>1.0543305514515033</v>
      </c>
      <c r="Y51" s="5">
        <f t="shared" si="11"/>
        <v>1.0322884638421914</v>
      </c>
      <c r="Z51" s="5">
        <f t="shared" si="12"/>
        <v>1.0520864113724393</v>
      </c>
    </row>
    <row r="52" spans="1:26" x14ac:dyDescent="0.25">
      <c r="A52" s="1">
        <v>1.3212900000000001</v>
      </c>
      <c r="B52" s="2">
        <v>1.36277</v>
      </c>
      <c r="C52" s="2">
        <v>1.37049</v>
      </c>
      <c r="D52" s="10">
        <v>1.3618699999999999</v>
      </c>
      <c r="E52" s="10">
        <v>1.3717999999999999</v>
      </c>
      <c r="F52" s="3">
        <v>1.3657699999999999</v>
      </c>
      <c r="G52" s="3">
        <v>1.3722399999999999</v>
      </c>
      <c r="H52" s="4">
        <v>1.36253</v>
      </c>
      <c r="I52" s="4">
        <v>1.3738600000000001</v>
      </c>
      <c r="J52" s="5">
        <v>1.36432</v>
      </c>
      <c r="K52" s="5">
        <v>1.37253</v>
      </c>
      <c r="L52" s="9">
        <v>1.36165</v>
      </c>
      <c r="M52" s="9">
        <v>1.3728499999999999</v>
      </c>
      <c r="O52" s="5">
        <f t="shared" si="1"/>
        <v>1.0313935623519439</v>
      </c>
      <c r="P52" s="5">
        <f t="shared" si="2"/>
        <v>1.0372363372159026</v>
      </c>
      <c r="Q52" s="5">
        <f t="shared" si="3"/>
        <v>1.0307124098418967</v>
      </c>
      <c r="R52" s="5">
        <f t="shared" si="4"/>
        <v>1.0382277925360821</v>
      </c>
      <c r="S52" s="5">
        <f t="shared" si="5"/>
        <v>1.0336640707187672</v>
      </c>
      <c r="T52" s="5">
        <f t="shared" si="6"/>
        <v>1.0385608004298827</v>
      </c>
      <c r="U52" s="5">
        <f t="shared" si="7"/>
        <v>1.0312119216825981</v>
      </c>
      <c r="V52" s="5">
        <f t="shared" si="8"/>
        <v>1.0397868749479675</v>
      </c>
      <c r="W52" s="5">
        <f t="shared" si="9"/>
        <v>1.0325666583414692</v>
      </c>
      <c r="X52" s="5">
        <f t="shared" si="10"/>
        <v>1.0387802829053425</v>
      </c>
      <c r="Y52" s="5">
        <f t="shared" si="11"/>
        <v>1.0305459058949966</v>
      </c>
      <c r="Z52" s="5">
        <f t="shared" si="12"/>
        <v>1.0390224704644702</v>
      </c>
    </row>
    <row r="53" spans="1:26" x14ac:dyDescent="0.25">
      <c r="A53" s="1">
        <v>1.5669</v>
      </c>
      <c r="B53" s="2">
        <v>1.6651800000000001</v>
      </c>
      <c r="C53" s="2">
        <v>1.6656899999999999</v>
      </c>
      <c r="D53" s="10">
        <v>1.66886</v>
      </c>
      <c r="E53" s="10">
        <v>1.6674500000000001</v>
      </c>
      <c r="F53" s="3">
        <v>1.6673199999999999</v>
      </c>
      <c r="G53" s="3">
        <v>1.6675</v>
      </c>
      <c r="H53" s="4">
        <v>1.66713</v>
      </c>
      <c r="I53" s="4">
        <v>1.66726</v>
      </c>
      <c r="J53" s="5">
        <v>1.6695</v>
      </c>
      <c r="K53" s="5">
        <v>1.6697299999999999</v>
      </c>
      <c r="L53" s="9">
        <v>1.6686300000000001</v>
      </c>
      <c r="M53" s="9">
        <v>1.6681999999999999</v>
      </c>
      <c r="O53" s="5">
        <f t="shared" si="1"/>
        <v>1.0627225732337737</v>
      </c>
      <c r="P53" s="5">
        <f t="shared" si="2"/>
        <v>1.0630480566724105</v>
      </c>
      <c r="Q53" s="5">
        <f t="shared" si="3"/>
        <v>1.0650711596145255</v>
      </c>
      <c r="R53" s="5">
        <f t="shared" si="4"/>
        <v>1.0641712936371179</v>
      </c>
      <c r="S53" s="5">
        <f t="shared" si="5"/>
        <v>1.0640883272704065</v>
      </c>
      <c r="T53" s="5">
        <f t="shared" si="6"/>
        <v>1.0642032037781608</v>
      </c>
      <c r="U53" s="5">
        <f t="shared" si="7"/>
        <v>1.0639670687344438</v>
      </c>
      <c r="V53" s="5">
        <f t="shared" si="8"/>
        <v>1.0640500351011553</v>
      </c>
      <c r="W53" s="5">
        <f t="shared" si="9"/>
        <v>1.0654796094198737</v>
      </c>
      <c r="X53" s="5">
        <f t="shared" si="10"/>
        <v>1.0656263960686707</v>
      </c>
      <c r="Y53" s="5">
        <f t="shared" si="11"/>
        <v>1.0649243729657285</v>
      </c>
      <c r="Z53" s="5">
        <f t="shared" si="12"/>
        <v>1.0646499457527603</v>
      </c>
    </row>
    <row r="54" spans="1:26" x14ac:dyDescent="0.25">
      <c r="O54" s="6">
        <f>GEOMEAN(O4:O53)</f>
        <v>1.2385276114152302</v>
      </c>
      <c r="P54" s="6">
        <f t="shared" ref="P54:Z54" si="13">GEOMEAN(P4:P53)</f>
        <v>1.2457055690386187</v>
      </c>
      <c r="Q54" s="6">
        <f t="shared" si="13"/>
        <v>1.262042087083094</v>
      </c>
      <c r="R54" s="6">
        <f t="shared" si="13"/>
        <v>1.26795107069097</v>
      </c>
      <c r="S54" s="6">
        <f t="shared" si="13"/>
        <v>1.246755732209067</v>
      </c>
      <c r="T54" s="6">
        <f t="shared" si="13"/>
        <v>1.2524388364901364</v>
      </c>
      <c r="U54" s="6">
        <f t="shared" si="13"/>
        <v>1.2687935792055047</v>
      </c>
      <c r="V54" s="6">
        <f t="shared" si="13"/>
        <v>1.2722716026038912</v>
      </c>
      <c r="W54" s="6">
        <f t="shared" si="13"/>
        <v>1.2490803662486045</v>
      </c>
      <c r="X54" s="6">
        <f t="shared" si="13"/>
        <v>1.256057583352183</v>
      </c>
      <c r="Y54" s="6">
        <f t="shared" si="13"/>
        <v>1.2739724904002194</v>
      </c>
      <c r="Z54" s="6">
        <f t="shared" si="13"/>
        <v>1.2777305661546077</v>
      </c>
    </row>
    <row r="55" spans="1:26" x14ac:dyDescent="0.25">
      <c r="A55" s="2">
        <f>GEOMEAN(A4:A53)</f>
        <v>0.88368488414775126</v>
      </c>
      <c r="B55" s="2">
        <f t="shared" ref="B55:L55" si="14">GEOMEAN(B4:B53)</f>
        <v>1.0944681288072586</v>
      </c>
      <c r="D55" s="2">
        <f t="shared" si="14"/>
        <v>1.1152475155136099</v>
      </c>
      <c r="E55" s="2"/>
      <c r="F55" s="2">
        <f t="shared" si="14"/>
        <v>1.1017391947777142</v>
      </c>
      <c r="G55" s="2"/>
      <c r="H55" s="2">
        <f t="shared" si="14"/>
        <v>1.1212137070476271</v>
      </c>
      <c r="I55" s="2"/>
      <c r="J55" s="2">
        <f t="shared" si="14"/>
        <v>1.1037934387396289</v>
      </c>
      <c r="K55" s="2"/>
      <c r="L55" s="2">
        <f t="shared" si="14"/>
        <v>1.1257902325867402</v>
      </c>
      <c r="M55" s="2"/>
      <c r="N55" s="1" t="s">
        <v>21</v>
      </c>
    </row>
    <row r="56" spans="1:26" x14ac:dyDescent="0.25">
      <c r="A56" s="2">
        <f>0.0125/A55</f>
        <v>1.4145313815178955E-2</v>
      </c>
      <c r="B56" s="2">
        <f t="shared" ref="B56:L56" si="15">0.0125/B55</f>
        <v>1.1421072638837265E-2</v>
      </c>
      <c r="D56" s="2">
        <f t="shared" si="15"/>
        <v>1.1208274240578173E-2</v>
      </c>
      <c r="E56" s="2"/>
      <c r="F56" s="2">
        <f t="shared" si="15"/>
        <v>1.1345697837791808E-2</v>
      </c>
      <c r="G56" s="2"/>
      <c r="H56" s="2">
        <f t="shared" si="15"/>
        <v>1.1148632880091096E-2</v>
      </c>
      <c r="I56" s="2"/>
      <c r="J56" s="2">
        <f t="shared" si="15"/>
        <v>1.132458262686647E-2</v>
      </c>
      <c r="K56" s="2"/>
      <c r="L56" s="2">
        <f t="shared" si="15"/>
        <v>1.1103311823268016E-2</v>
      </c>
      <c r="M56" s="2"/>
      <c r="N56" s="1" t="s">
        <v>24</v>
      </c>
    </row>
  </sheetData>
  <mergeCells count="6">
    <mergeCell ref="W1:Z1"/>
    <mergeCell ref="B1:E1"/>
    <mergeCell ref="F1:I1"/>
    <mergeCell ref="J1:M1"/>
    <mergeCell ref="O1:R1"/>
    <mergeCell ref="S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12" sqref="F12"/>
    </sheetView>
  </sheetViews>
  <sheetFormatPr defaultRowHeight="15" x14ac:dyDescent="0.25"/>
  <cols>
    <col min="1" max="1" width="16.5703125" bestFit="1" customWidth="1"/>
    <col min="2" max="2" width="10.5703125" bestFit="1" customWidth="1"/>
    <col min="3" max="3" width="15.85546875" bestFit="1" customWidth="1"/>
  </cols>
  <sheetData>
    <row r="1" spans="1:6" x14ac:dyDescent="0.25">
      <c r="A1" s="15" t="s">
        <v>89</v>
      </c>
      <c r="B1" s="15" t="s">
        <v>91</v>
      </c>
      <c r="C1" t="s">
        <v>82</v>
      </c>
      <c r="D1">
        <f>IPC!O$54-1</f>
        <v>0.23852761141523016</v>
      </c>
    </row>
    <row r="2" spans="1:6" x14ac:dyDescent="0.25">
      <c r="A2" s="15"/>
      <c r="B2" s="15"/>
      <c r="C2" t="s">
        <v>88</v>
      </c>
      <c r="D2">
        <f>IPC!$S$54-1</f>
        <v>0.24675573220906699</v>
      </c>
    </row>
    <row r="3" spans="1:6" x14ac:dyDescent="0.25">
      <c r="A3" s="15"/>
      <c r="B3" s="15"/>
      <c r="C3" t="s">
        <v>83</v>
      </c>
      <c r="D3">
        <f>IPC!$W$54-1</f>
        <v>0.24908036624860452</v>
      </c>
      <c r="E3">
        <f>D3-D2</f>
        <v>2.324634039537532E-3</v>
      </c>
    </row>
    <row r="4" spans="1:6" x14ac:dyDescent="0.25">
      <c r="A4" s="15"/>
      <c r="B4" s="15" t="s">
        <v>92</v>
      </c>
      <c r="C4" t="s">
        <v>82</v>
      </c>
      <c r="D4">
        <f>IPC!$P$54-1</f>
        <v>0.24570556903861873</v>
      </c>
    </row>
    <row r="5" spans="1:6" x14ac:dyDescent="0.25">
      <c r="A5" s="15"/>
      <c r="B5" s="15"/>
      <c r="C5" t="s">
        <v>88</v>
      </c>
      <c r="D5">
        <f>IPC!$T$54-1</f>
        <v>0.25243883649013643</v>
      </c>
    </row>
    <row r="6" spans="1:6" x14ac:dyDescent="0.25">
      <c r="A6" s="15"/>
      <c r="B6" s="15"/>
      <c r="C6" t="s">
        <v>83</v>
      </c>
      <c r="D6">
        <f>IPC!$X$54-1</f>
        <v>0.25605758335218298</v>
      </c>
      <c r="E6">
        <f>D6-D5</f>
        <v>3.6187468620465513E-3</v>
      </c>
    </row>
    <row r="7" spans="1:6" x14ac:dyDescent="0.25">
      <c r="A7" s="15" t="s">
        <v>90</v>
      </c>
      <c r="B7" s="15" t="s">
        <v>91</v>
      </c>
      <c r="C7" t="s">
        <v>82</v>
      </c>
      <c r="D7">
        <f>IPC!$Q$54-1</f>
        <v>0.26204208708309396</v>
      </c>
    </row>
    <row r="8" spans="1:6" x14ac:dyDescent="0.25">
      <c r="A8" s="15"/>
      <c r="B8" s="15"/>
      <c r="C8" t="s">
        <v>88</v>
      </c>
      <c r="D8">
        <f>IPC!$U$54-1</f>
        <v>0.26879357920550473</v>
      </c>
    </row>
    <row r="9" spans="1:6" x14ac:dyDescent="0.25">
      <c r="A9" s="15"/>
      <c r="B9" s="15"/>
      <c r="C9" t="s">
        <v>83</v>
      </c>
      <c r="D9">
        <f>IPC!$Y$54-1</f>
        <v>0.27397249040021943</v>
      </c>
      <c r="E9">
        <f>D9-D8</f>
        <v>5.1789111947146971E-3</v>
      </c>
    </row>
    <row r="10" spans="1:6" x14ac:dyDescent="0.25">
      <c r="A10" s="15"/>
      <c r="B10" s="15" t="s">
        <v>92</v>
      </c>
      <c r="C10" t="s">
        <v>82</v>
      </c>
      <c r="D10">
        <f>IPC!$R$54-1</f>
        <v>0.26795107069097002</v>
      </c>
    </row>
    <row r="11" spans="1:6" x14ac:dyDescent="0.25">
      <c r="A11" s="15"/>
      <c r="B11" s="15"/>
      <c r="C11" t="s">
        <v>88</v>
      </c>
      <c r="D11">
        <f>IPC!$V$54-1</f>
        <v>0.27227160260389116</v>
      </c>
    </row>
    <row r="12" spans="1:6" x14ac:dyDescent="0.25">
      <c r="A12" s="15"/>
      <c r="B12" s="15"/>
      <c r="C12" t="s">
        <v>83</v>
      </c>
      <c r="D12">
        <f>IPC!$Z$54-1</f>
        <v>0.27773056615460767</v>
      </c>
      <c r="E12">
        <f>D12-D11</f>
        <v>5.4589635507165113E-3</v>
      </c>
      <c r="F12">
        <f>AVERAGE(E3:E12)</f>
        <v>4.1453139117538229E-3</v>
      </c>
    </row>
    <row r="13" spans="1:6" x14ac:dyDescent="0.25">
      <c r="E13">
        <f>D12-D1</f>
        <v>3.9202954739377516E-2</v>
      </c>
    </row>
  </sheetData>
  <mergeCells count="6">
    <mergeCell ref="B1:B3"/>
    <mergeCell ref="B4:B6"/>
    <mergeCell ref="B7:B9"/>
    <mergeCell ref="B10:B12"/>
    <mergeCell ref="A1:A6"/>
    <mergeCell ref="A7:A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cols>
    <col min="1" max="1" width="17.85546875" bestFit="1" customWidth="1"/>
    <col min="14" max="14" width="9.5703125" bestFit="1" customWidth="1"/>
  </cols>
  <sheetData>
    <row r="1" spans="1:33" x14ac:dyDescent="0.25">
      <c r="B1" s="16" t="s">
        <v>1</v>
      </c>
      <c r="C1" s="16"/>
      <c r="D1" s="16"/>
      <c r="E1" s="16"/>
      <c r="F1" s="16" t="s">
        <v>7</v>
      </c>
      <c r="G1" s="16"/>
      <c r="H1" s="16"/>
      <c r="I1" s="16" t="s">
        <v>8</v>
      </c>
      <c r="J1" s="16"/>
      <c r="K1" s="16"/>
      <c r="L1" s="16"/>
      <c r="M1" s="16"/>
      <c r="N1" s="16"/>
      <c r="O1" s="16"/>
      <c r="P1" s="16" t="s">
        <v>11</v>
      </c>
      <c r="Q1" s="16"/>
      <c r="R1" s="16"/>
      <c r="S1" s="16"/>
      <c r="T1" s="16"/>
      <c r="U1" s="16"/>
      <c r="V1" s="16"/>
      <c r="W1" s="16" t="s">
        <v>10</v>
      </c>
      <c r="X1" s="16"/>
      <c r="Y1" s="16"/>
      <c r="Z1" s="16"/>
      <c r="AA1" s="16" t="s">
        <v>12</v>
      </c>
      <c r="AB1" s="16"/>
      <c r="AC1" s="16"/>
      <c r="AD1" s="16"/>
      <c r="AE1" s="16"/>
      <c r="AF1" s="16" t="s">
        <v>28</v>
      </c>
      <c r="AG1" s="16"/>
    </row>
    <row r="2" spans="1:33" x14ac:dyDescent="0.25">
      <c r="B2" t="s">
        <v>13</v>
      </c>
      <c r="C2" t="s">
        <v>6</v>
      </c>
      <c r="D2" t="s">
        <v>2</v>
      </c>
      <c r="E2" t="s">
        <v>3</v>
      </c>
      <c r="F2" t="s">
        <v>13</v>
      </c>
      <c r="G2" t="s">
        <v>6</v>
      </c>
      <c r="H2" t="s">
        <v>14</v>
      </c>
      <c r="I2" t="s">
        <v>13</v>
      </c>
      <c r="J2" t="s">
        <v>6</v>
      </c>
      <c r="K2" t="s">
        <v>5</v>
      </c>
      <c r="L2" t="s">
        <v>4</v>
      </c>
      <c r="M2" t="s">
        <v>18</v>
      </c>
      <c r="N2" t="s">
        <v>19</v>
      </c>
      <c r="O2" t="s">
        <v>17</v>
      </c>
      <c r="P2" t="s">
        <v>13</v>
      </c>
      <c r="Q2" t="s">
        <v>6</v>
      </c>
      <c r="R2" t="s">
        <v>5</v>
      </c>
      <c r="S2" t="s">
        <v>4</v>
      </c>
      <c r="T2" t="s">
        <v>18</v>
      </c>
      <c r="U2" t="s">
        <v>19</v>
      </c>
      <c r="V2" t="s">
        <v>17</v>
      </c>
      <c r="W2" t="s">
        <v>13</v>
      </c>
      <c r="X2" t="s">
        <v>6</v>
      </c>
      <c r="Y2" t="s">
        <v>16</v>
      </c>
      <c r="Z2" t="s">
        <v>15</v>
      </c>
      <c r="AA2" t="s">
        <v>13</v>
      </c>
      <c r="AB2" t="s">
        <v>6</v>
      </c>
      <c r="AC2" t="s">
        <v>16</v>
      </c>
      <c r="AD2" t="s">
        <v>15</v>
      </c>
      <c r="AE2" t="s">
        <v>20</v>
      </c>
      <c r="AF2" t="s">
        <v>13</v>
      </c>
      <c r="AG2" t="s">
        <v>6</v>
      </c>
    </row>
    <row r="3" spans="1:33" x14ac:dyDescent="0.25">
      <c r="A3" t="s">
        <v>21</v>
      </c>
      <c r="B3" s="7">
        <v>325.31771200000003</v>
      </c>
      <c r="C3" s="7">
        <v>101.0992624</v>
      </c>
      <c r="D3" s="7">
        <v>132.75093000000004</v>
      </c>
      <c r="E3" s="7">
        <v>52.067273199999988</v>
      </c>
      <c r="F3" s="7">
        <v>235.67555079999997</v>
      </c>
      <c r="G3" s="7">
        <v>102.85222200000001</v>
      </c>
      <c r="H3" s="7">
        <v>144.69598240000002</v>
      </c>
      <c r="I3" s="7">
        <v>270.93221</v>
      </c>
      <c r="J3" s="7">
        <v>119.9776536</v>
      </c>
      <c r="K3" s="7">
        <v>496.10513639999988</v>
      </c>
      <c r="L3" s="7">
        <v>832.5032223999998</v>
      </c>
      <c r="M3" s="7">
        <v>79.999061600000019</v>
      </c>
      <c r="N3" s="7">
        <v>312.03970560000005</v>
      </c>
      <c r="O3" s="7">
        <v>487.21309280000008</v>
      </c>
      <c r="P3" s="7">
        <v>269.78936680000004</v>
      </c>
      <c r="Q3" s="7">
        <v>110.39745920000001</v>
      </c>
      <c r="R3" s="7">
        <v>443.99773479999999</v>
      </c>
      <c r="S3" s="7">
        <v>831.35021760000018</v>
      </c>
      <c r="T3" s="7">
        <v>131.54355480000001</v>
      </c>
      <c r="U3" s="7">
        <v>1040.5834440000006</v>
      </c>
      <c r="V3" s="7">
        <v>432.87852480000004</v>
      </c>
      <c r="W3" s="7">
        <v>357.85152840000001</v>
      </c>
      <c r="X3" s="7">
        <v>112.10504040000001</v>
      </c>
      <c r="Y3" s="7">
        <v>158.02225200000004</v>
      </c>
      <c r="Z3" s="7">
        <v>424.57146479999989</v>
      </c>
      <c r="AA3" s="7">
        <v>338.50285839999998</v>
      </c>
      <c r="AB3" s="7">
        <v>108.39983279999998</v>
      </c>
      <c r="AC3" s="7">
        <v>74.817510399999989</v>
      </c>
      <c r="AD3" s="7">
        <v>492.59680800000001</v>
      </c>
      <c r="AE3" s="7">
        <v>79.541838800000008</v>
      </c>
      <c r="AF3" s="7">
        <v>189.47552320000003</v>
      </c>
      <c r="AG3" s="7">
        <v>110.7533176</v>
      </c>
    </row>
  </sheetData>
  <mergeCells count="7">
    <mergeCell ref="W1:Z1"/>
    <mergeCell ref="AA1:AE1"/>
    <mergeCell ref="AF1:AG1"/>
    <mergeCell ref="F1:H1"/>
    <mergeCell ref="B1:E1"/>
    <mergeCell ref="I1:O1"/>
    <mergeCell ref="P1:V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topLeftCell="A7" zoomScale="145" zoomScaleNormal="145" workbookViewId="0">
      <selection activeCell="D25" sqref="D25"/>
    </sheetView>
  </sheetViews>
  <sheetFormatPr defaultRowHeight="15" x14ac:dyDescent="0.25"/>
  <cols>
    <col min="1" max="1" width="16.5703125" bestFit="1" customWidth="1"/>
    <col min="2" max="2" width="12.5703125" customWidth="1"/>
    <col min="3" max="3" width="15.85546875" bestFit="1" customWidth="1"/>
    <col min="4" max="4" width="10.7109375" bestFit="1" customWidth="1"/>
    <col min="5" max="5" width="10.7109375" customWidth="1"/>
    <col min="6" max="6" width="10.28515625" bestFit="1" customWidth="1"/>
    <col min="7" max="7" width="10.28515625" customWidth="1"/>
    <col min="8" max="8" width="15" bestFit="1" customWidth="1"/>
    <col min="9" max="9" width="12.5703125" bestFit="1" customWidth="1"/>
    <col min="10" max="11" width="11.5703125" bestFit="1" customWidth="1"/>
    <col min="12" max="12" width="15.85546875" bestFit="1" customWidth="1"/>
  </cols>
  <sheetData>
    <row r="1" spans="1:14" x14ac:dyDescent="0.25">
      <c r="D1" t="s">
        <v>22</v>
      </c>
      <c r="E1" t="s">
        <v>25</v>
      </c>
      <c r="F1" t="s">
        <v>23</v>
      </c>
      <c r="G1" t="s">
        <v>26</v>
      </c>
      <c r="H1" t="s">
        <v>93</v>
      </c>
      <c r="I1" t="s">
        <v>94</v>
      </c>
      <c r="J1" t="s">
        <v>95</v>
      </c>
      <c r="K1" t="s">
        <v>96</v>
      </c>
      <c r="L1" t="s">
        <v>87</v>
      </c>
    </row>
    <row r="2" spans="1:14" x14ac:dyDescent="0.25">
      <c r="A2" t="s">
        <v>80</v>
      </c>
      <c r="D2">
        <v>136.45995075653201</v>
      </c>
      <c r="E2">
        <v>4.5709732874921887</v>
      </c>
      <c r="F2">
        <v>97.239418764252193</v>
      </c>
      <c r="G2">
        <v>63.735954988433335</v>
      </c>
      <c r="H2" t="s">
        <v>27</v>
      </c>
      <c r="I2" t="s">
        <v>27</v>
      </c>
    </row>
    <row r="3" spans="1:14" x14ac:dyDescent="0.25">
      <c r="A3" s="15" t="s">
        <v>89</v>
      </c>
      <c r="B3" s="15" t="s">
        <v>91</v>
      </c>
      <c r="C3" t="s">
        <v>82</v>
      </c>
      <c r="D3">
        <f>[1]l1i_analysis!$B$58</f>
        <v>52.122191843766736</v>
      </c>
      <c r="E3">
        <f>[1]l1i_analysis!$B$59</f>
        <v>3.4887265325497863</v>
      </c>
      <c r="F3">
        <f>[1]l2_analysis!$B$58</f>
        <v>113.19066728579214</v>
      </c>
      <c r="G3">
        <f>[1]l2_analysis!$B$59</f>
        <v>51.461069096072947</v>
      </c>
      <c r="H3">
        <f>[1]storage!$D$54</f>
        <v>10.376504930794772</v>
      </c>
      <c r="I3">
        <f>[1]storage!$D$55</f>
        <v>2.0814959705429579</v>
      </c>
      <c r="J3">
        <f t="shared" ref="J3:J14" si="0">(D3-$D$2)+(E3-$E$2)</f>
        <v>-85.420005667707684</v>
      </c>
      <c r="K3">
        <f t="shared" ref="K3:K14" si="1">(F3-$F$2)+(G3-$G$2)</f>
        <v>3.6763626291795646</v>
      </c>
      <c r="L3">
        <f>SUM(H3:K3)</f>
        <v>-69.285642137190393</v>
      </c>
    </row>
    <row r="4" spans="1:14" x14ac:dyDescent="0.25">
      <c r="A4" s="15"/>
      <c r="B4" s="15"/>
      <c r="C4" t="s">
        <v>88</v>
      </c>
      <c r="D4">
        <f>[2]l1i_analysis!$B$58</f>
        <v>51.370643095418416</v>
      </c>
      <c r="E4">
        <f>[2]l1i_analysis!$B$59</f>
        <v>3.4657022443232366</v>
      </c>
      <c r="F4">
        <f>[2]l2_analysis!$B$58</f>
        <v>112.31130021642254</v>
      </c>
      <c r="G4">
        <f>[2]l2_analysis!$B$59</f>
        <v>51.12144531752233</v>
      </c>
      <c r="H4">
        <f>[2]storage!$D$54</f>
        <v>6.055748192058596</v>
      </c>
      <c r="I4">
        <f>[2]storage!$D$55</f>
        <v>2.067758876872519</v>
      </c>
      <c r="J4">
        <f t="shared" si="0"/>
        <v>-86.194578704282549</v>
      </c>
      <c r="K4">
        <f t="shared" si="1"/>
        <v>2.4573717812593401</v>
      </c>
      <c r="L4">
        <f t="shared" ref="L4:L14" si="2">SUM(H4:K4)</f>
        <v>-75.61369985409209</v>
      </c>
      <c r="N4">
        <f>(L4*2)-(L5+L3)</f>
        <v>-20.82481400193717</v>
      </c>
    </row>
    <row r="5" spans="1:14" x14ac:dyDescent="0.25">
      <c r="A5" s="15"/>
      <c r="B5" s="15"/>
      <c r="C5" t="s">
        <v>83</v>
      </c>
      <c r="D5">
        <f>[3]l1i_analysis!$B$58</f>
        <v>54.582679747861746</v>
      </c>
      <c r="E5">
        <f>[3]l1i_analysis!$B$59</f>
        <v>3.4592523075331396</v>
      </c>
      <c r="F5">
        <f>[3]l2_analysis!$B$58</f>
        <v>122.52179704190317</v>
      </c>
      <c r="G5">
        <f>[3]l2_analysis!$B$59</f>
        <v>51.026304400134933</v>
      </c>
      <c r="H5">
        <f>[3]storage!$D$54</f>
        <v>7.2354101106740405</v>
      </c>
      <c r="I5">
        <f>[3]storage!$D$55</f>
        <v>2.0639106195460748</v>
      </c>
      <c r="J5">
        <f t="shared" si="0"/>
        <v>-82.988991988629309</v>
      </c>
      <c r="K5">
        <f t="shared" si="1"/>
        <v>12.572727689352575</v>
      </c>
      <c r="L5">
        <f t="shared" si="2"/>
        <v>-61.116943569056616</v>
      </c>
      <c r="M5">
        <f>K5-K3</f>
        <v>8.8963650601730109</v>
      </c>
    </row>
    <row r="6" spans="1:14" x14ac:dyDescent="0.25">
      <c r="A6" s="15"/>
      <c r="B6" s="15" t="s">
        <v>92</v>
      </c>
      <c r="C6" t="s">
        <v>82</v>
      </c>
      <c r="D6">
        <f>[4]l1i_analysis!$B$58</f>
        <v>162.34178155858794</v>
      </c>
      <c r="E6">
        <f>[4]l1i_analysis!$B$59</f>
        <v>3.6693849663206262</v>
      </c>
      <c r="F6">
        <f>[4]l2_analysis!$B$58</f>
        <v>106.54375822112839</v>
      </c>
      <c r="G6">
        <f>[4]l2_analysis!$B$59</f>
        <v>51.164542065603811</v>
      </c>
      <c r="H6">
        <f>[4]storage!$D$54</f>
        <v>10.359147679843591</v>
      </c>
      <c r="I6">
        <f>[4]storage!$D$55</f>
        <v>2.0695020530064552</v>
      </c>
      <c r="J6">
        <f t="shared" si="0"/>
        <v>24.980242480884367</v>
      </c>
      <c r="K6">
        <f t="shared" si="1"/>
        <v>-3.2670734659533309</v>
      </c>
      <c r="L6">
        <f t="shared" si="2"/>
        <v>34.141818747781087</v>
      </c>
    </row>
    <row r="7" spans="1:14" x14ac:dyDescent="0.25">
      <c r="A7" s="15"/>
      <c r="B7" s="15"/>
      <c r="C7" t="s">
        <v>88</v>
      </c>
      <c r="D7">
        <f>[5]l1i_analysis!$B$58</f>
        <v>161.54706426626646</v>
      </c>
      <c r="E7">
        <f>[5]l1i_analysis!$B$59</f>
        <v>3.6496578949132474</v>
      </c>
      <c r="F7">
        <f>[5]l2_analysis!$B$58</f>
        <v>105.73144112513847</v>
      </c>
      <c r="G7">
        <f>[5]l2_analysis!$B$59</f>
        <v>50.889475103669291</v>
      </c>
      <c r="H7">
        <f>[5]storage!$D$54</f>
        <v>6.0473270755792603</v>
      </c>
      <c r="I7">
        <f>[5]storage!$D$55</f>
        <v>2.0583761517581292</v>
      </c>
      <c r="J7">
        <f t="shared" si="0"/>
        <v>24.165798117155511</v>
      </c>
      <c r="K7">
        <f t="shared" si="1"/>
        <v>-4.3544575238777625</v>
      </c>
      <c r="L7">
        <f t="shared" si="2"/>
        <v>27.917043820615142</v>
      </c>
      <c r="N7">
        <f>(L7*2)-(L8+L6)</f>
        <v>-20.410805617454045</v>
      </c>
    </row>
    <row r="8" spans="1:14" x14ac:dyDescent="0.25">
      <c r="A8" s="15"/>
      <c r="B8" s="15"/>
      <c r="C8" t="s">
        <v>83</v>
      </c>
      <c r="D8">
        <f>[6]l1i_analysis!$B$58</f>
        <v>167.64991410162293</v>
      </c>
      <c r="E8">
        <f>[6]l1i_analysis!$B$59</f>
        <v>3.6391430998673764</v>
      </c>
      <c r="F8">
        <f>[6]l2_analysis!$B$58</f>
        <v>112.79532960125076</v>
      </c>
      <c r="G8">
        <f>[6]l2_analysis!$B$59</f>
        <v>50.742860704151781</v>
      </c>
      <c r="H8">
        <f>[6]storage!$D$54</f>
        <v>7.2296789043410641</v>
      </c>
      <c r="I8">
        <f>[6]storage!$D$55</f>
        <v>2.052445896379067</v>
      </c>
      <c r="J8">
        <f t="shared" si="0"/>
        <v>30.258133157466105</v>
      </c>
      <c r="K8">
        <f t="shared" si="1"/>
        <v>2.5628165527170097</v>
      </c>
      <c r="L8">
        <f t="shared" si="2"/>
        <v>42.103074510903248</v>
      </c>
      <c r="M8">
        <f>K8-K6</f>
        <v>5.8298900186703406</v>
      </c>
    </row>
    <row r="9" spans="1:14" x14ac:dyDescent="0.25">
      <c r="A9" s="15" t="s">
        <v>90</v>
      </c>
      <c r="B9" s="15" t="s">
        <v>91</v>
      </c>
      <c r="C9" t="s">
        <v>82</v>
      </c>
      <c r="D9">
        <f>[7]l1i_analysis!$B$58</f>
        <v>52.028423413591923</v>
      </c>
      <c r="E9">
        <f>[7]l1i_analysis!$B$59</f>
        <v>3.4237242826239704</v>
      </c>
      <c r="F9">
        <f>[7]l2_analysis!$B$58</f>
        <v>110.7391809624219</v>
      </c>
      <c r="G9">
        <f>[7]l2_analysis!$B$59</f>
        <v>50.502242073197124</v>
      </c>
      <c r="H9">
        <f>[7]storage!$E$54</f>
        <v>33.093082628326044</v>
      </c>
      <c r="I9">
        <f>[7]storage!$E$55</f>
        <v>12.455457023459726</v>
      </c>
      <c r="J9">
        <f t="shared" si="0"/>
        <v>-85.578776347808301</v>
      </c>
      <c r="K9">
        <f t="shared" si="1"/>
        <v>0.26604928293349417</v>
      </c>
      <c r="L9">
        <f t="shared" si="2"/>
        <v>-39.764187413089033</v>
      </c>
    </row>
    <row r="10" spans="1:14" x14ac:dyDescent="0.25">
      <c r="A10" s="15"/>
      <c r="B10" s="15"/>
      <c r="C10" t="s">
        <v>88</v>
      </c>
      <c r="D10">
        <f>[8]l1i_analysis!$B$58</f>
        <v>51.01305682195261</v>
      </c>
      <c r="E10">
        <f>[8]l1i_analysis!$B$59</f>
        <v>3.4055059940841463</v>
      </c>
      <c r="F10">
        <f>[8]l2_analysis!$B$58</f>
        <v>108.90301320549621</v>
      </c>
      <c r="G10">
        <f>[8]l2_analysis!$B$59</f>
        <v>50.233510031114463</v>
      </c>
      <c r="H10">
        <f>[8]storage!$E$54</f>
        <v>17.470395526486598</v>
      </c>
      <c r="I10">
        <f>[8]storage!$E$55</f>
        <v>12.389179166010624</v>
      </c>
      <c r="J10">
        <f t="shared" si="0"/>
        <v>-86.612361227987449</v>
      </c>
      <c r="K10">
        <f t="shared" si="1"/>
        <v>-1.8388505160748565</v>
      </c>
      <c r="L10">
        <f t="shared" si="2"/>
        <v>-58.591637051565087</v>
      </c>
      <c r="N10">
        <f>(L10*2)-(L11+L9)</f>
        <v>-30.813734121097042</v>
      </c>
    </row>
    <row r="11" spans="1:14" x14ac:dyDescent="0.25">
      <c r="A11" s="15"/>
      <c r="B11" s="15"/>
      <c r="C11" t="s">
        <v>83</v>
      </c>
      <c r="D11">
        <f>[9]l1i_analysis!$B$58</f>
        <v>53.677485920663365</v>
      </c>
      <c r="E11">
        <f>[9]l1i_analysis!$B$59</f>
        <v>3.3916620427827411</v>
      </c>
      <c r="F11">
        <f>[9]l2_analysis!$B$58</f>
        <v>116.04532571192998</v>
      </c>
      <c r="G11">
        <f>[9]l2_analysis!$B$59</f>
        <v>50.029302413281023</v>
      </c>
      <c r="H11">
        <f>[9]storage!$E$54</f>
        <v>19.918354058005281</v>
      </c>
      <c r="I11">
        <f>[9]storage!$E$55</f>
        <v>12.338815081103249</v>
      </c>
      <c r="J11">
        <f t="shared" si="0"/>
        <v>-83.96177608057809</v>
      </c>
      <c r="K11">
        <f t="shared" si="1"/>
        <v>5.099254372525472</v>
      </c>
      <c r="L11">
        <f t="shared" si="2"/>
        <v>-46.605352568944092</v>
      </c>
      <c r="M11">
        <f>K11-K9</f>
        <v>4.8332050895919778</v>
      </c>
    </row>
    <row r="12" spans="1:14" x14ac:dyDescent="0.25">
      <c r="A12" s="15"/>
      <c r="B12" s="15" t="s">
        <v>92</v>
      </c>
      <c r="C12" t="s">
        <v>82</v>
      </c>
      <c r="D12">
        <f>[10]l1i_analysis!$B$58</f>
        <v>163.30159301371634</v>
      </c>
      <c r="E12">
        <f>[10]l1i_analysis!$B$59</f>
        <v>3.6050076325115894</v>
      </c>
      <c r="F12">
        <f>[10]l2_analysis!$B$58</f>
        <v>105.31751450037066</v>
      </c>
      <c r="G12">
        <f>[10]l2_analysis!$B$59</f>
        <v>50.266888416838064</v>
      </c>
      <c r="H12">
        <f>[10]storage!$E$54</f>
        <v>33.051045333715081</v>
      </c>
      <c r="I12">
        <f>[10]storage!$E$55</f>
        <v>12.397411336144581</v>
      </c>
      <c r="J12">
        <f t="shared" si="0"/>
        <v>25.875676602203733</v>
      </c>
      <c r="K12">
        <f t="shared" si="1"/>
        <v>-5.3909708354768</v>
      </c>
      <c r="L12">
        <f t="shared" si="2"/>
        <v>65.933162436586599</v>
      </c>
    </row>
    <row r="13" spans="1:14" x14ac:dyDescent="0.25">
      <c r="A13" s="15"/>
      <c r="B13" s="15"/>
      <c r="C13" t="s">
        <v>88</v>
      </c>
      <c r="D13">
        <f>[11]l1i_analysis!$B$58</f>
        <v>162.49942635613959</v>
      </c>
      <c r="E13">
        <f>[11]l1i_analysis!$B$59</f>
        <v>3.5927653168843965</v>
      </c>
      <c r="F13">
        <f>[11]l2_analysis!$B$58</f>
        <v>104.49118599660552</v>
      </c>
      <c r="G13">
        <f>[11]l2_analysis!$B$59</f>
        <v>50.096186111509773</v>
      </c>
      <c r="H13">
        <f>[11]storage!$E$54</f>
        <v>17.46456559663012</v>
      </c>
      <c r="I13">
        <f>[11]storage!$E$55</f>
        <v>12.355310725547128</v>
      </c>
      <c r="J13">
        <f t="shared" si="0"/>
        <v>25.061267628999794</v>
      </c>
      <c r="K13">
        <f t="shared" si="1"/>
        <v>-6.388001644570231</v>
      </c>
      <c r="L13">
        <f t="shared" si="2"/>
        <v>48.493142306606806</v>
      </c>
      <c r="N13">
        <f>(L13*2)-(L14+L12)</f>
        <v>-30.632563733678282</v>
      </c>
    </row>
    <row r="14" spans="1:14" x14ac:dyDescent="0.25">
      <c r="A14" s="15"/>
      <c r="B14" s="15"/>
      <c r="C14" t="s">
        <v>83</v>
      </c>
      <c r="D14">
        <f>[12]l1i_analysis!$B$58</f>
        <v>168.29904268079437</v>
      </c>
      <c r="E14">
        <f>[12]l1i_analysis!$B$59</f>
        <v>3.5774156215490365</v>
      </c>
      <c r="F14">
        <f>[12]l2_analysis!$B$58</f>
        <v>109.7089692597507</v>
      </c>
      <c r="G14">
        <f>[12]l2_analysis!$B$59</f>
        <v>49.882155656845399</v>
      </c>
      <c r="H14">
        <f>[12]storage!$E$54</f>
        <v>19.921876471005998</v>
      </c>
      <c r="I14">
        <f>[12]storage!$E$55</f>
        <v>12.302524017069516</v>
      </c>
      <c r="J14">
        <f t="shared" si="0"/>
        <v>30.845534258319212</v>
      </c>
      <c r="K14">
        <f t="shared" si="1"/>
        <v>-1.3842488360894265</v>
      </c>
      <c r="L14">
        <f t="shared" si="2"/>
        <v>61.685685910305303</v>
      </c>
      <c r="M14">
        <f>K14-K12</f>
        <v>4.0067219993873735</v>
      </c>
    </row>
    <row r="15" spans="1:14" x14ac:dyDescent="0.25">
      <c r="M15">
        <f>AVERAGE(M5:M14)</f>
        <v>5.8915455419556757</v>
      </c>
      <c r="N15">
        <f>AVERAGE(N3:N13)</f>
        <v>-25.670479368541635</v>
      </c>
    </row>
  </sheetData>
  <mergeCells count="6">
    <mergeCell ref="A3:A8"/>
    <mergeCell ref="B3:B5"/>
    <mergeCell ref="B6:B8"/>
    <mergeCell ref="A9:A14"/>
    <mergeCell ref="B9:B11"/>
    <mergeCell ref="B12:B1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workbookViewId="0">
      <pane xSplit="1" ySplit="3" topLeftCell="P53" activePane="bottomRight" state="frozen"/>
      <selection pane="topRight" activeCell="B1" sqref="B1"/>
      <selection pane="bottomLeft" activeCell="A4" sqref="A4"/>
      <selection pane="bottomRight" activeCell="R55" sqref="R55"/>
    </sheetView>
  </sheetViews>
  <sheetFormatPr defaultRowHeight="15" x14ac:dyDescent="0.25"/>
  <cols>
    <col min="6" max="7" width="11.42578125" bestFit="1" customWidth="1"/>
    <col min="15" max="15" width="12" bestFit="1" customWidth="1"/>
    <col min="16" max="16" width="11.5703125" bestFit="1" customWidth="1"/>
    <col min="17" max="17" width="15.5703125" bestFit="1" customWidth="1"/>
    <col min="18" max="18" width="9.42578125" customWidth="1"/>
    <col min="19" max="19" width="11.5703125" bestFit="1" customWidth="1"/>
    <col min="20" max="20" width="15.5703125" bestFit="1" customWidth="1"/>
    <col min="21" max="21" width="9.42578125" bestFit="1" customWidth="1"/>
    <col min="22" max="22" width="11.5703125" bestFit="1" customWidth="1"/>
    <col min="23" max="23" width="15.5703125" bestFit="1" customWidth="1"/>
    <col min="24" max="24" width="9.42578125" bestFit="1" customWidth="1"/>
    <col min="25" max="25" width="11.5703125" bestFit="1" customWidth="1"/>
    <col min="26" max="26" width="15.5703125" bestFit="1" customWidth="1"/>
    <col min="27" max="27" width="9.42578125" bestFit="1" customWidth="1"/>
    <col min="28" max="28" width="11.5703125" bestFit="1" customWidth="1"/>
    <col min="29" max="29" width="15.5703125" bestFit="1" customWidth="1"/>
    <col min="30" max="30" width="9.42578125" bestFit="1" customWidth="1"/>
  </cols>
  <sheetData>
    <row r="1" spans="1:27" x14ac:dyDescent="0.25">
      <c r="B1" t="s">
        <v>80</v>
      </c>
      <c r="C1" s="16" t="s">
        <v>10</v>
      </c>
      <c r="D1" s="16"/>
      <c r="E1" s="16"/>
      <c r="F1" s="16"/>
      <c r="G1" s="16"/>
      <c r="H1" s="16"/>
      <c r="I1" s="16" t="s">
        <v>12</v>
      </c>
      <c r="J1" s="16"/>
      <c r="K1" s="16"/>
      <c r="L1" s="16"/>
      <c r="M1" s="16"/>
      <c r="N1" s="16"/>
      <c r="P1" s="16" t="s">
        <v>10</v>
      </c>
      <c r="Q1" s="16"/>
      <c r="R1" s="16"/>
      <c r="S1" s="16"/>
      <c r="T1" s="16"/>
      <c r="U1" s="16"/>
      <c r="V1" s="16" t="s">
        <v>12</v>
      </c>
      <c r="W1" s="16"/>
      <c r="X1" s="16"/>
      <c r="Y1" s="16"/>
      <c r="Z1" s="16"/>
      <c r="AA1" s="16"/>
    </row>
    <row r="2" spans="1:27" x14ac:dyDescent="0.25">
      <c r="C2" s="16" t="s">
        <v>84</v>
      </c>
      <c r="D2" s="16"/>
      <c r="E2" s="16"/>
      <c r="F2" s="16" t="s">
        <v>85</v>
      </c>
      <c r="G2" s="16"/>
      <c r="H2" s="16"/>
      <c r="I2" s="16" t="s">
        <v>84</v>
      </c>
      <c r="J2" s="16"/>
      <c r="K2" s="16"/>
      <c r="L2" s="16" t="s">
        <v>85</v>
      </c>
      <c r="M2" s="16"/>
      <c r="N2" s="16"/>
      <c r="P2" s="16" t="s">
        <v>84</v>
      </c>
      <c r="Q2" s="16"/>
      <c r="R2" s="16"/>
      <c r="S2" s="16" t="s">
        <v>85</v>
      </c>
      <c r="T2" s="16"/>
      <c r="U2" s="16"/>
      <c r="V2" s="16" t="s">
        <v>84</v>
      </c>
      <c r="W2" s="16"/>
      <c r="X2" s="16"/>
      <c r="Y2" s="16" t="s">
        <v>85</v>
      </c>
      <c r="Z2" s="16"/>
      <c r="AA2" s="16"/>
    </row>
    <row r="3" spans="1:27" x14ac:dyDescent="0.25">
      <c r="C3" t="s">
        <v>82</v>
      </c>
      <c r="D3" t="s">
        <v>86</v>
      </c>
      <c r="E3" t="s">
        <v>83</v>
      </c>
      <c r="F3" t="s">
        <v>82</v>
      </c>
      <c r="G3" t="s">
        <v>86</v>
      </c>
      <c r="H3" t="s">
        <v>83</v>
      </c>
      <c r="I3" t="s">
        <v>82</v>
      </c>
      <c r="J3" t="s">
        <v>86</v>
      </c>
      <c r="K3" t="s">
        <v>83</v>
      </c>
      <c r="L3" t="s">
        <v>82</v>
      </c>
      <c r="M3" t="s">
        <v>86</v>
      </c>
      <c r="N3" t="s">
        <v>83</v>
      </c>
      <c r="O3" t="s">
        <v>9</v>
      </c>
      <c r="P3" t="s">
        <v>82</v>
      </c>
      <c r="Q3" t="s">
        <v>86</v>
      </c>
      <c r="R3" t="s">
        <v>83</v>
      </c>
      <c r="S3" t="s">
        <v>82</v>
      </c>
      <c r="T3" t="s">
        <v>86</v>
      </c>
      <c r="U3" t="s">
        <v>83</v>
      </c>
      <c r="V3" t="s">
        <v>82</v>
      </c>
      <c r="W3" t="s">
        <v>86</v>
      </c>
      <c r="X3" t="s">
        <v>83</v>
      </c>
      <c r="Y3" t="s">
        <v>82</v>
      </c>
      <c r="Z3" t="s">
        <v>86</v>
      </c>
      <c r="AA3" t="s">
        <v>83</v>
      </c>
    </row>
    <row r="4" spans="1:27" ht="45" x14ac:dyDescent="0.25">
      <c r="A4" s="11"/>
      <c r="B4" s="11" t="s">
        <v>29</v>
      </c>
      <c r="C4" s="11" t="s">
        <v>81</v>
      </c>
      <c r="D4" s="11" t="s">
        <v>81</v>
      </c>
      <c r="E4" s="11" t="s">
        <v>81</v>
      </c>
      <c r="F4" s="11" t="s">
        <v>81</v>
      </c>
      <c r="G4" s="11" t="s">
        <v>81</v>
      </c>
      <c r="H4" s="11" t="s">
        <v>81</v>
      </c>
      <c r="I4" s="11" t="s">
        <v>81</v>
      </c>
      <c r="J4" s="11" t="s">
        <v>81</v>
      </c>
      <c r="K4" s="11" t="s">
        <v>81</v>
      </c>
      <c r="L4" s="11" t="s">
        <v>81</v>
      </c>
      <c r="M4" s="11" t="s">
        <v>81</v>
      </c>
      <c r="N4" s="11" t="s">
        <v>81</v>
      </c>
      <c r="O4" s="11"/>
    </row>
    <row r="5" spans="1:27" x14ac:dyDescent="0.25">
      <c r="A5" t="s">
        <v>30</v>
      </c>
      <c r="B5">
        <v>268486</v>
      </c>
      <c r="C5">
        <v>61103</v>
      </c>
      <c r="D5">
        <v>89680</v>
      </c>
      <c r="E5">
        <v>139513</v>
      </c>
      <c r="F5">
        <v>28101</v>
      </c>
      <c r="G5">
        <v>31662</v>
      </c>
      <c r="H5">
        <v>44646</v>
      </c>
      <c r="I5">
        <v>86351</v>
      </c>
      <c r="J5">
        <v>72767</v>
      </c>
      <c r="K5">
        <v>123931</v>
      </c>
      <c r="L5">
        <v>36174</v>
      </c>
      <c r="M5">
        <v>37140</v>
      </c>
      <c r="N5">
        <v>51982</v>
      </c>
      <c r="P5">
        <f>C5/$B5</f>
        <v>0.22758356115402664</v>
      </c>
      <c r="Q5">
        <f t="shared" ref="Q5:AA5" si="0">D5/$B5</f>
        <v>0.33402114076711636</v>
      </c>
      <c r="R5">
        <f t="shared" si="0"/>
        <v>0.51962858398575718</v>
      </c>
      <c r="S5">
        <f t="shared" si="0"/>
        <v>0.10466467525308583</v>
      </c>
      <c r="T5">
        <f t="shared" si="0"/>
        <v>0.11792793665219044</v>
      </c>
      <c r="U5">
        <f t="shared" si="0"/>
        <v>0.16628800011918685</v>
      </c>
      <c r="V5">
        <f t="shared" si="0"/>
        <v>0.32162198401406406</v>
      </c>
      <c r="W5">
        <f t="shared" si="0"/>
        <v>0.27102716715210479</v>
      </c>
      <c r="X5">
        <f t="shared" si="0"/>
        <v>0.46159203831857154</v>
      </c>
      <c r="Y5">
        <f t="shared" si="0"/>
        <v>0.13473328218231118</v>
      </c>
      <c r="Z5">
        <f t="shared" si="0"/>
        <v>0.13833123514820139</v>
      </c>
      <c r="AA5">
        <f t="shared" si="0"/>
        <v>0.1936115849615995</v>
      </c>
    </row>
    <row r="6" spans="1:27" x14ac:dyDescent="0.25">
      <c r="A6" t="s">
        <v>31</v>
      </c>
      <c r="B6">
        <v>466965</v>
      </c>
      <c r="C6">
        <v>214189</v>
      </c>
      <c r="D6">
        <v>199385</v>
      </c>
      <c r="E6">
        <v>386633</v>
      </c>
      <c r="F6">
        <v>117832</v>
      </c>
      <c r="G6">
        <v>109829</v>
      </c>
      <c r="H6">
        <v>184717</v>
      </c>
      <c r="I6">
        <v>271513</v>
      </c>
      <c r="J6">
        <v>235460</v>
      </c>
      <c r="K6">
        <v>390531</v>
      </c>
      <c r="L6">
        <v>140923</v>
      </c>
      <c r="M6">
        <v>134409</v>
      </c>
      <c r="N6">
        <v>206721</v>
      </c>
      <c r="P6">
        <f t="shared" ref="P6:P54" si="1">C6/$B6</f>
        <v>0.4586831989549538</v>
      </c>
      <c r="Q6">
        <f t="shared" ref="Q6:Q54" si="2">D6/$B6</f>
        <v>0.42698060882507255</v>
      </c>
      <c r="R6">
        <f t="shared" ref="R6:R54" si="3">E6/$B6</f>
        <v>0.82796997633655622</v>
      </c>
      <c r="S6">
        <f t="shared" ref="S6:S54" si="4">F6/$B6</f>
        <v>0.25233582816699324</v>
      </c>
      <c r="T6">
        <f t="shared" ref="T6:T54" si="5">G6/$B6</f>
        <v>0.23519749874187573</v>
      </c>
      <c r="U6">
        <f t="shared" ref="U6:U54" si="6">H6/$B6</f>
        <v>0.39556926107952417</v>
      </c>
      <c r="V6">
        <f t="shared" ref="V6:V54" si="7">I6/$B6</f>
        <v>0.58144186395125974</v>
      </c>
      <c r="W6">
        <f t="shared" ref="W6:W54" si="8">J6/$B6</f>
        <v>0.50423479275748717</v>
      </c>
      <c r="X6">
        <f t="shared" ref="X6:X54" si="9">K6/$B6</f>
        <v>0.83631749702868519</v>
      </c>
      <c r="Y6">
        <f t="shared" ref="Y6:Y54" si="10">L6/$B6</f>
        <v>0.30178493034809889</v>
      </c>
      <c r="Z6">
        <f t="shared" ref="Z6:Z54" si="11">M6/$B6</f>
        <v>0.28783527673380233</v>
      </c>
      <c r="AA6">
        <f t="shared" ref="AA6:AA54" si="12">N6/$B6</f>
        <v>0.44269056567408693</v>
      </c>
    </row>
    <row r="7" spans="1:27" x14ac:dyDescent="0.25">
      <c r="A7" t="s">
        <v>32</v>
      </c>
      <c r="B7">
        <v>406641</v>
      </c>
      <c r="C7">
        <v>265629</v>
      </c>
      <c r="D7">
        <v>202144</v>
      </c>
      <c r="E7">
        <v>372573</v>
      </c>
      <c r="F7">
        <v>137768</v>
      </c>
      <c r="G7">
        <v>112282</v>
      </c>
      <c r="H7">
        <v>185111</v>
      </c>
      <c r="I7">
        <v>289232</v>
      </c>
      <c r="J7">
        <v>231447</v>
      </c>
      <c r="K7">
        <v>372032</v>
      </c>
      <c r="L7">
        <v>151509</v>
      </c>
      <c r="M7">
        <v>132349</v>
      </c>
      <c r="N7">
        <v>206161</v>
      </c>
      <c r="P7">
        <f t="shared" si="1"/>
        <v>0.65322729385379241</v>
      </c>
      <c r="Q7">
        <f t="shared" si="2"/>
        <v>0.49710678460853674</v>
      </c>
      <c r="R7">
        <f t="shared" si="3"/>
        <v>0.91622094181354075</v>
      </c>
      <c r="S7">
        <f t="shared" si="4"/>
        <v>0.33879515346460393</v>
      </c>
      <c r="T7">
        <f t="shared" si="5"/>
        <v>0.27612070597898392</v>
      </c>
      <c r="U7">
        <f t="shared" si="6"/>
        <v>0.45521971468691058</v>
      </c>
      <c r="V7">
        <f t="shared" si="7"/>
        <v>0.71127112121010916</v>
      </c>
      <c r="W7">
        <f t="shared" si="8"/>
        <v>0.56916789010453939</v>
      </c>
      <c r="X7">
        <f t="shared" si="9"/>
        <v>0.91489052997607223</v>
      </c>
      <c r="Y7">
        <f t="shared" si="10"/>
        <v>0.37258663046766066</v>
      </c>
      <c r="Z7">
        <f t="shared" si="11"/>
        <v>0.32546890254548855</v>
      </c>
      <c r="AA7">
        <f t="shared" si="12"/>
        <v>0.50698527693961015</v>
      </c>
    </row>
    <row r="8" spans="1:27" x14ac:dyDescent="0.25">
      <c r="A8" t="s">
        <v>33</v>
      </c>
      <c r="B8">
        <v>499913</v>
      </c>
      <c r="C8">
        <v>228034</v>
      </c>
      <c r="D8">
        <v>226462</v>
      </c>
      <c r="E8">
        <v>403696</v>
      </c>
      <c r="F8">
        <v>160616</v>
      </c>
      <c r="G8">
        <v>159326</v>
      </c>
      <c r="H8">
        <v>253548</v>
      </c>
      <c r="I8">
        <v>334563</v>
      </c>
      <c r="J8">
        <v>323906</v>
      </c>
      <c r="K8">
        <v>538581</v>
      </c>
      <c r="L8">
        <v>250341</v>
      </c>
      <c r="M8">
        <v>246209</v>
      </c>
      <c r="N8">
        <v>394092</v>
      </c>
      <c r="P8">
        <f t="shared" si="1"/>
        <v>0.45614736964231778</v>
      </c>
      <c r="Q8">
        <f t="shared" si="2"/>
        <v>0.45300282249111345</v>
      </c>
      <c r="R8">
        <f t="shared" si="3"/>
        <v>0.80753251065685427</v>
      </c>
      <c r="S8">
        <f t="shared" si="4"/>
        <v>0.3212879040953126</v>
      </c>
      <c r="T8">
        <f t="shared" si="5"/>
        <v>0.3187074550971869</v>
      </c>
      <c r="U8">
        <f t="shared" si="6"/>
        <v>0.5071842500595104</v>
      </c>
      <c r="V8">
        <f t="shared" si="7"/>
        <v>0.66924244818598433</v>
      </c>
      <c r="W8">
        <f t="shared" si="8"/>
        <v>0.64792473890456936</v>
      </c>
      <c r="X8">
        <f t="shared" si="9"/>
        <v>1.0773494588058321</v>
      </c>
      <c r="Y8">
        <f t="shared" si="10"/>
        <v>0.50076913382928634</v>
      </c>
      <c r="Z8">
        <f t="shared" si="11"/>
        <v>0.49250369564304192</v>
      </c>
      <c r="AA8">
        <f t="shared" si="12"/>
        <v>0.78832116788321172</v>
      </c>
    </row>
    <row r="9" spans="1:27" x14ac:dyDescent="0.25">
      <c r="A9" t="s">
        <v>34</v>
      </c>
      <c r="B9">
        <v>595433</v>
      </c>
      <c r="C9">
        <v>298637</v>
      </c>
      <c r="D9">
        <v>286722</v>
      </c>
      <c r="E9">
        <v>562834</v>
      </c>
      <c r="F9">
        <v>176126</v>
      </c>
      <c r="G9">
        <v>167930</v>
      </c>
      <c r="H9">
        <v>298338</v>
      </c>
      <c r="I9">
        <v>377639</v>
      </c>
      <c r="J9">
        <v>372519</v>
      </c>
      <c r="K9">
        <v>547541</v>
      </c>
      <c r="L9">
        <v>213409</v>
      </c>
      <c r="M9">
        <v>208075</v>
      </c>
      <c r="N9">
        <v>320460</v>
      </c>
      <c r="P9">
        <f t="shared" si="1"/>
        <v>0.50154593379943668</v>
      </c>
      <c r="Q9">
        <f t="shared" si="2"/>
        <v>0.48153528608592405</v>
      </c>
      <c r="R9">
        <f t="shared" si="3"/>
        <v>0.94525160681386489</v>
      </c>
      <c r="S9">
        <f t="shared" si="4"/>
        <v>0.2957948249425208</v>
      </c>
      <c r="T9">
        <f t="shared" si="5"/>
        <v>0.28203005207974702</v>
      </c>
      <c r="U9">
        <f t="shared" si="6"/>
        <v>0.50104377822525792</v>
      </c>
      <c r="V9">
        <f t="shared" si="7"/>
        <v>0.63422584908797464</v>
      </c>
      <c r="W9">
        <f t="shared" si="8"/>
        <v>0.62562706467394313</v>
      </c>
      <c r="X9">
        <f t="shared" si="9"/>
        <v>0.91956777672718848</v>
      </c>
      <c r="Y9">
        <f t="shared" si="10"/>
        <v>0.35840976230743005</v>
      </c>
      <c r="Z9">
        <f t="shared" si="11"/>
        <v>0.34945157557609335</v>
      </c>
      <c r="AA9">
        <f t="shared" si="12"/>
        <v>0.53819657291416501</v>
      </c>
    </row>
    <row r="10" spans="1:27" x14ac:dyDescent="0.25">
      <c r="A10" t="s">
        <v>35</v>
      </c>
      <c r="B10">
        <v>686837</v>
      </c>
      <c r="C10">
        <v>93088</v>
      </c>
      <c r="D10">
        <v>92238</v>
      </c>
      <c r="E10">
        <v>180170</v>
      </c>
      <c r="F10">
        <v>53534</v>
      </c>
      <c r="G10">
        <v>39902</v>
      </c>
      <c r="H10">
        <v>70018</v>
      </c>
      <c r="I10">
        <v>132620</v>
      </c>
      <c r="J10">
        <v>133592</v>
      </c>
      <c r="K10">
        <v>224765</v>
      </c>
      <c r="L10">
        <v>46529</v>
      </c>
      <c r="M10">
        <v>39164</v>
      </c>
      <c r="N10">
        <v>63954</v>
      </c>
      <c r="P10">
        <f t="shared" si="1"/>
        <v>0.13553142885429875</v>
      </c>
      <c r="Q10">
        <f t="shared" si="2"/>
        <v>0.13429387176287824</v>
      </c>
      <c r="R10">
        <f t="shared" si="3"/>
        <v>0.262318424895572</v>
      </c>
      <c r="S10">
        <f t="shared" si="4"/>
        <v>7.7942801567184056E-2</v>
      </c>
      <c r="T10">
        <f t="shared" si="5"/>
        <v>5.8095297719837458E-2</v>
      </c>
      <c r="U10">
        <f t="shared" si="6"/>
        <v>0.10194267344362637</v>
      </c>
      <c r="V10">
        <f t="shared" si="7"/>
        <v>0.19308802525198845</v>
      </c>
      <c r="W10">
        <f t="shared" si="8"/>
        <v>0.19450320818476582</v>
      </c>
      <c r="X10">
        <f t="shared" si="9"/>
        <v>0.3272464937095701</v>
      </c>
      <c r="Y10">
        <f t="shared" si="10"/>
        <v>6.7743875184359606E-2</v>
      </c>
      <c r="Z10">
        <f t="shared" si="11"/>
        <v>5.7020806974580576E-2</v>
      </c>
      <c r="AA10">
        <f t="shared" si="12"/>
        <v>9.31137955584804E-2</v>
      </c>
    </row>
    <row r="11" spans="1:27" x14ac:dyDescent="0.25">
      <c r="A11" t="s">
        <v>36</v>
      </c>
      <c r="B11">
        <v>803283</v>
      </c>
      <c r="C11">
        <v>151329</v>
      </c>
      <c r="D11">
        <v>159385</v>
      </c>
      <c r="E11">
        <v>280132</v>
      </c>
      <c r="F11">
        <v>132179</v>
      </c>
      <c r="G11">
        <v>129200</v>
      </c>
      <c r="H11">
        <v>219831</v>
      </c>
      <c r="I11">
        <v>139710</v>
      </c>
      <c r="J11">
        <v>122409</v>
      </c>
      <c r="K11">
        <v>215611</v>
      </c>
      <c r="L11">
        <v>124511</v>
      </c>
      <c r="M11">
        <v>104033</v>
      </c>
      <c r="N11">
        <v>177648</v>
      </c>
      <c r="P11">
        <f t="shared" si="1"/>
        <v>0.18838815212073454</v>
      </c>
      <c r="Q11">
        <f t="shared" si="2"/>
        <v>0.19841699625163237</v>
      </c>
      <c r="R11">
        <f t="shared" si="3"/>
        <v>0.34873388332629968</v>
      </c>
      <c r="S11">
        <f t="shared" si="4"/>
        <v>0.16454848415813605</v>
      </c>
      <c r="T11">
        <f t="shared" si="5"/>
        <v>0.16083995304270102</v>
      </c>
      <c r="U11">
        <f t="shared" si="6"/>
        <v>0.27366569440657901</v>
      </c>
      <c r="V11">
        <f t="shared" si="7"/>
        <v>0.17392376036838822</v>
      </c>
      <c r="W11">
        <f t="shared" si="8"/>
        <v>0.15238589637773986</v>
      </c>
      <c r="X11">
        <f t="shared" si="9"/>
        <v>0.26841225321586537</v>
      </c>
      <c r="Y11">
        <f t="shared" si="10"/>
        <v>0.15500265784287728</v>
      </c>
      <c r="Z11">
        <f t="shared" si="11"/>
        <v>0.12950977426386467</v>
      </c>
      <c r="AA11">
        <f t="shared" si="12"/>
        <v>0.22115244565115905</v>
      </c>
    </row>
    <row r="12" spans="1:27" x14ac:dyDescent="0.25">
      <c r="A12" t="s">
        <v>37</v>
      </c>
      <c r="B12">
        <v>672588</v>
      </c>
      <c r="C12">
        <v>271739</v>
      </c>
      <c r="D12">
        <v>236069</v>
      </c>
      <c r="E12">
        <v>370891</v>
      </c>
      <c r="F12">
        <v>182913</v>
      </c>
      <c r="G12">
        <v>171155</v>
      </c>
      <c r="H12">
        <v>246960</v>
      </c>
      <c r="I12">
        <v>306695</v>
      </c>
      <c r="J12">
        <v>253276</v>
      </c>
      <c r="K12">
        <v>371112</v>
      </c>
      <c r="L12">
        <v>242160</v>
      </c>
      <c r="M12">
        <v>187391</v>
      </c>
      <c r="N12">
        <v>267757</v>
      </c>
      <c r="P12">
        <f t="shared" si="1"/>
        <v>0.40401999440965347</v>
      </c>
      <c r="Q12">
        <f t="shared" si="2"/>
        <v>0.35098604197517647</v>
      </c>
      <c r="R12">
        <f t="shared" si="3"/>
        <v>0.55143862215799266</v>
      </c>
      <c r="S12">
        <f t="shared" si="4"/>
        <v>0.27195400453174901</v>
      </c>
      <c r="T12">
        <f t="shared" si="5"/>
        <v>0.25447227723361104</v>
      </c>
      <c r="U12">
        <f t="shared" si="6"/>
        <v>0.36717871862120643</v>
      </c>
      <c r="V12">
        <f t="shared" si="7"/>
        <v>0.45599237571886503</v>
      </c>
      <c r="W12">
        <f t="shared" si="8"/>
        <v>0.37656931137635519</v>
      </c>
      <c r="X12">
        <f t="shared" si="9"/>
        <v>0.55176720369676535</v>
      </c>
      <c r="Y12">
        <f t="shared" si="10"/>
        <v>0.36004210601438025</v>
      </c>
      <c r="Z12">
        <f t="shared" si="11"/>
        <v>0.27861186937620058</v>
      </c>
      <c r="AA12">
        <f t="shared" si="12"/>
        <v>0.39809957953457392</v>
      </c>
    </row>
    <row r="13" spans="1:27" x14ac:dyDescent="0.25">
      <c r="A13" t="s">
        <v>38</v>
      </c>
      <c r="B13">
        <v>501911</v>
      </c>
      <c r="C13">
        <v>250406</v>
      </c>
      <c r="D13">
        <v>178652</v>
      </c>
      <c r="E13">
        <v>356971</v>
      </c>
      <c r="F13">
        <v>119897</v>
      </c>
      <c r="G13">
        <v>116313</v>
      </c>
      <c r="H13">
        <v>210201</v>
      </c>
      <c r="I13">
        <v>157278</v>
      </c>
      <c r="J13">
        <v>127439</v>
      </c>
      <c r="K13">
        <v>237351</v>
      </c>
      <c r="L13">
        <v>94425</v>
      </c>
      <c r="M13">
        <v>97944</v>
      </c>
      <c r="N13">
        <v>152821</v>
      </c>
      <c r="P13">
        <f t="shared" si="1"/>
        <v>0.49890518438527948</v>
      </c>
      <c r="Q13">
        <f t="shared" si="2"/>
        <v>0.3559435836233914</v>
      </c>
      <c r="R13">
        <f t="shared" si="3"/>
        <v>0.7112237030071068</v>
      </c>
      <c r="S13">
        <f t="shared" si="4"/>
        <v>0.23888099683011529</v>
      </c>
      <c r="T13">
        <f t="shared" si="5"/>
        <v>0.23174028861690618</v>
      </c>
      <c r="U13">
        <f t="shared" si="6"/>
        <v>0.41880134127365209</v>
      </c>
      <c r="V13">
        <f t="shared" si="7"/>
        <v>0.31335834440767385</v>
      </c>
      <c r="W13">
        <f t="shared" si="8"/>
        <v>0.25390756528547892</v>
      </c>
      <c r="X13">
        <f t="shared" si="9"/>
        <v>0.47289459685083612</v>
      </c>
      <c r="Y13">
        <f t="shared" si="10"/>
        <v>0.18813096345766481</v>
      </c>
      <c r="Z13">
        <f t="shared" si="11"/>
        <v>0.19514216663910533</v>
      </c>
      <c r="AA13">
        <f t="shared" si="12"/>
        <v>0.30447828399855753</v>
      </c>
    </row>
    <row r="14" spans="1:27" x14ac:dyDescent="0.25">
      <c r="A14" t="s">
        <v>39</v>
      </c>
      <c r="B14">
        <v>819601</v>
      </c>
      <c r="C14">
        <v>493628</v>
      </c>
      <c r="D14">
        <v>604921</v>
      </c>
      <c r="E14">
        <v>972576</v>
      </c>
      <c r="F14">
        <v>116323</v>
      </c>
      <c r="G14">
        <v>169810</v>
      </c>
      <c r="H14">
        <v>285590</v>
      </c>
      <c r="I14">
        <v>289784</v>
      </c>
      <c r="J14">
        <v>163034</v>
      </c>
      <c r="K14">
        <v>238444</v>
      </c>
      <c r="L14">
        <v>91307</v>
      </c>
      <c r="M14">
        <v>84847</v>
      </c>
      <c r="N14">
        <v>107374</v>
      </c>
      <c r="P14">
        <f t="shared" si="1"/>
        <v>0.60227842572178414</v>
      </c>
      <c r="Q14">
        <f t="shared" si="2"/>
        <v>0.73806766951236025</v>
      </c>
      <c r="R14">
        <f t="shared" si="3"/>
        <v>1.1866456971135955</v>
      </c>
      <c r="S14">
        <f t="shared" si="4"/>
        <v>0.14192637637094146</v>
      </c>
      <c r="T14">
        <f t="shared" si="5"/>
        <v>0.20718617961666713</v>
      </c>
      <c r="U14">
        <f t="shared" si="6"/>
        <v>0.34845003849434053</v>
      </c>
      <c r="V14">
        <f t="shared" si="7"/>
        <v>0.35356716255836679</v>
      </c>
      <c r="W14">
        <f t="shared" si="8"/>
        <v>0.19891874216844538</v>
      </c>
      <c r="X14">
        <f t="shared" si="9"/>
        <v>0.29092692663869368</v>
      </c>
      <c r="Y14">
        <f t="shared" si="10"/>
        <v>0.11140420765714049</v>
      </c>
      <c r="Z14">
        <f t="shared" si="11"/>
        <v>0.10352232366724784</v>
      </c>
      <c r="AA14">
        <f t="shared" si="12"/>
        <v>0.13100764884376667</v>
      </c>
    </row>
    <row r="15" spans="1:27" x14ac:dyDescent="0.25">
      <c r="A15" t="s">
        <v>40</v>
      </c>
      <c r="B15">
        <v>850928</v>
      </c>
      <c r="C15">
        <v>435178</v>
      </c>
      <c r="D15">
        <v>381955</v>
      </c>
      <c r="E15">
        <v>710617</v>
      </c>
      <c r="F15">
        <v>332667</v>
      </c>
      <c r="G15">
        <v>313541</v>
      </c>
      <c r="H15">
        <v>555047</v>
      </c>
      <c r="I15">
        <v>427593</v>
      </c>
      <c r="J15">
        <v>390204</v>
      </c>
      <c r="K15">
        <v>683338</v>
      </c>
      <c r="L15">
        <v>342465</v>
      </c>
      <c r="M15">
        <v>319830</v>
      </c>
      <c r="N15">
        <v>529293</v>
      </c>
      <c r="P15">
        <f t="shared" si="1"/>
        <v>0.51141577195720433</v>
      </c>
      <c r="Q15">
        <f t="shared" si="2"/>
        <v>0.448868764454807</v>
      </c>
      <c r="R15">
        <f t="shared" si="3"/>
        <v>0.83510825827802115</v>
      </c>
      <c r="S15">
        <f t="shared" si="4"/>
        <v>0.39094612000075213</v>
      </c>
      <c r="T15">
        <f t="shared" si="5"/>
        <v>0.36846948272944363</v>
      </c>
      <c r="U15">
        <f t="shared" si="6"/>
        <v>0.65228432957900084</v>
      </c>
      <c r="V15">
        <f t="shared" si="7"/>
        <v>0.50250197431510069</v>
      </c>
      <c r="W15">
        <f t="shared" si="8"/>
        <v>0.45856288663670725</v>
      </c>
      <c r="X15">
        <f t="shared" si="9"/>
        <v>0.80305031683056616</v>
      </c>
      <c r="Y15">
        <f t="shared" si="10"/>
        <v>0.40246060771299097</v>
      </c>
      <c r="Z15">
        <f t="shared" si="11"/>
        <v>0.37586023729387208</v>
      </c>
      <c r="AA15">
        <f t="shared" si="12"/>
        <v>0.62201854916044597</v>
      </c>
    </row>
    <row r="16" spans="1:27" x14ac:dyDescent="0.25">
      <c r="A16" t="s">
        <v>41</v>
      </c>
      <c r="B16">
        <v>1023044</v>
      </c>
      <c r="C16">
        <v>473850</v>
      </c>
      <c r="D16">
        <v>443064</v>
      </c>
      <c r="E16">
        <v>819461</v>
      </c>
      <c r="F16">
        <v>411052</v>
      </c>
      <c r="G16">
        <v>385163</v>
      </c>
      <c r="H16">
        <v>695987</v>
      </c>
      <c r="I16">
        <v>425843</v>
      </c>
      <c r="J16">
        <v>378870</v>
      </c>
      <c r="K16">
        <v>686919</v>
      </c>
      <c r="L16">
        <v>367395</v>
      </c>
      <c r="M16">
        <v>330479</v>
      </c>
      <c r="N16">
        <v>585953</v>
      </c>
      <c r="P16">
        <f t="shared" si="1"/>
        <v>0.46317655936597057</v>
      </c>
      <c r="Q16">
        <f t="shared" si="2"/>
        <v>0.4330840120268532</v>
      </c>
      <c r="R16">
        <f t="shared" si="3"/>
        <v>0.8010026939212781</v>
      </c>
      <c r="S16">
        <f t="shared" si="4"/>
        <v>0.40179308025852262</v>
      </c>
      <c r="T16">
        <f t="shared" si="5"/>
        <v>0.37648722831080578</v>
      </c>
      <c r="U16">
        <f t="shared" si="6"/>
        <v>0.68030993779348692</v>
      </c>
      <c r="V16">
        <f t="shared" si="7"/>
        <v>0.4162509139391854</v>
      </c>
      <c r="W16">
        <f t="shared" si="8"/>
        <v>0.37033597772920812</v>
      </c>
      <c r="X16">
        <f t="shared" si="9"/>
        <v>0.67144619390759341</v>
      </c>
      <c r="Y16">
        <f t="shared" si="10"/>
        <v>0.35911945136279572</v>
      </c>
      <c r="Z16">
        <f t="shared" si="11"/>
        <v>0.32303498187761231</v>
      </c>
      <c r="AA16">
        <f t="shared" si="12"/>
        <v>0.57275444653406893</v>
      </c>
    </row>
    <row r="17" spans="1:27" x14ac:dyDescent="0.25">
      <c r="A17" t="s">
        <v>42</v>
      </c>
      <c r="B17">
        <v>1022076</v>
      </c>
      <c r="C17">
        <v>452879</v>
      </c>
      <c r="D17">
        <v>421285</v>
      </c>
      <c r="E17">
        <v>805006</v>
      </c>
      <c r="F17">
        <v>395409</v>
      </c>
      <c r="G17">
        <v>367127</v>
      </c>
      <c r="H17">
        <v>666202</v>
      </c>
      <c r="I17">
        <v>390200</v>
      </c>
      <c r="J17">
        <v>337368</v>
      </c>
      <c r="K17">
        <v>685725</v>
      </c>
      <c r="L17">
        <v>331423</v>
      </c>
      <c r="M17">
        <v>302684</v>
      </c>
      <c r="N17">
        <v>550119</v>
      </c>
      <c r="P17">
        <f t="shared" si="1"/>
        <v>0.44309718651059216</v>
      </c>
      <c r="Q17">
        <f t="shared" si="2"/>
        <v>0.41218559089539331</v>
      </c>
      <c r="R17">
        <f t="shared" si="3"/>
        <v>0.78761853325975761</v>
      </c>
      <c r="S17">
        <f t="shared" si="4"/>
        <v>0.38686849118852218</v>
      </c>
      <c r="T17">
        <f t="shared" si="5"/>
        <v>0.35919735910049744</v>
      </c>
      <c r="U17">
        <f t="shared" si="6"/>
        <v>0.65181258536547182</v>
      </c>
      <c r="V17">
        <f t="shared" si="7"/>
        <v>0.38177200129931627</v>
      </c>
      <c r="W17">
        <f t="shared" si="8"/>
        <v>0.33008112899627817</v>
      </c>
      <c r="X17">
        <f t="shared" si="9"/>
        <v>0.6709139046411422</v>
      </c>
      <c r="Y17">
        <f t="shared" si="10"/>
        <v>0.32426453610103356</v>
      </c>
      <c r="Z17">
        <f t="shared" si="11"/>
        <v>0.29614627483670491</v>
      </c>
      <c r="AA17">
        <f t="shared" si="12"/>
        <v>0.53823688258016034</v>
      </c>
    </row>
    <row r="18" spans="1:27" x14ac:dyDescent="0.25">
      <c r="A18" t="s">
        <v>43</v>
      </c>
      <c r="B18">
        <v>1135905</v>
      </c>
      <c r="C18">
        <v>519982</v>
      </c>
      <c r="D18">
        <v>476242</v>
      </c>
      <c r="E18">
        <v>886760</v>
      </c>
      <c r="F18">
        <v>437911</v>
      </c>
      <c r="G18">
        <v>406200</v>
      </c>
      <c r="H18">
        <v>738069</v>
      </c>
      <c r="I18">
        <v>467002</v>
      </c>
      <c r="J18">
        <v>379874</v>
      </c>
      <c r="K18">
        <v>690924</v>
      </c>
      <c r="L18">
        <v>359474</v>
      </c>
      <c r="M18">
        <v>334729</v>
      </c>
      <c r="N18">
        <v>603923</v>
      </c>
      <c r="P18">
        <f t="shared" si="1"/>
        <v>0.45776891553430965</v>
      </c>
      <c r="Q18">
        <f t="shared" si="2"/>
        <v>0.41926217421351258</v>
      </c>
      <c r="R18">
        <f t="shared" si="3"/>
        <v>0.78066387594032949</v>
      </c>
      <c r="S18">
        <f t="shared" si="4"/>
        <v>0.38551727477209802</v>
      </c>
      <c r="T18">
        <f t="shared" si="5"/>
        <v>0.35760032749217585</v>
      </c>
      <c r="U18">
        <f t="shared" si="6"/>
        <v>0.64976296433240455</v>
      </c>
      <c r="V18">
        <f t="shared" si="7"/>
        <v>0.41112769113614256</v>
      </c>
      <c r="W18">
        <f t="shared" si="8"/>
        <v>0.33442409356416247</v>
      </c>
      <c r="X18">
        <f t="shared" si="9"/>
        <v>0.60825861317627794</v>
      </c>
      <c r="Y18">
        <f t="shared" si="10"/>
        <v>0.31646484521152735</v>
      </c>
      <c r="Z18">
        <f t="shared" si="11"/>
        <v>0.29468045303084323</v>
      </c>
      <c r="AA18">
        <f t="shared" si="12"/>
        <v>0.53166682072884619</v>
      </c>
    </row>
    <row r="19" spans="1:27" x14ac:dyDescent="0.25">
      <c r="A19" t="s">
        <v>44</v>
      </c>
      <c r="B19">
        <v>1178749</v>
      </c>
      <c r="C19">
        <v>549919</v>
      </c>
      <c r="D19">
        <v>502587</v>
      </c>
      <c r="E19">
        <v>926454</v>
      </c>
      <c r="F19">
        <v>455930</v>
      </c>
      <c r="G19">
        <v>434546</v>
      </c>
      <c r="H19">
        <v>771375</v>
      </c>
      <c r="I19">
        <v>510460</v>
      </c>
      <c r="J19">
        <v>455601</v>
      </c>
      <c r="K19">
        <v>799377</v>
      </c>
      <c r="L19">
        <v>429466</v>
      </c>
      <c r="M19">
        <v>396543</v>
      </c>
      <c r="N19">
        <v>690012</v>
      </c>
      <c r="P19">
        <f t="shared" si="1"/>
        <v>0.46652764922812234</v>
      </c>
      <c r="Q19">
        <f t="shared" si="2"/>
        <v>0.42637321431449782</v>
      </c>
      <c r="R19">
        <f t="shared" si="3"/>
        <v>0.785963763277848</v>
      </c>
      <c r="S19">
        <f t="shared" si="4"/>
        <v>0.3867914203956907</v>
      </c>
      <c r="T19">
        <f t="shared" si="5"/>
        <v>0.36865015367987586</v>
      </c>
      <c r="U19">
        <f t="shared" si="6"/>
        <v>0.65440140352186937</v>
      </c>
      <c r="V19">
        <f t="shared" si="7"/>
        <v>0.43305232920664194</v>
      </c>
      <c r="W19">
        <f t="shared" si="8"/>
        <v>0.38651231093303157</v>
      </c>
      <c r="X19">
        <f t="shared" si="9"/>
        <v>0.67815709705798266</v>
      </c>
      <c r="Y19">
        <f t="shared" si="10"/>
        <v>0.3643404999707317</v>
      </c>
      <c r="Z19">
        <f t="shared" si="11"/>
        <v>0.3364100414931423</v>
      </c>
      <c r="AA19">
        <f t="shared" si="12"/>
        <v>0.58537653054212557</v>
      </c>
    </row>
    <row r="20" spans="1:27" x14ac:dyDescent="0.25">
      <c r="A20" t="s">
        <v>45</v>
      </c>
      <c r="B20">
        <v>1298544</v>
      </c>
      <c r="C20">
        <v>662982</v>
      </c>
      <c r="D20">
        <v>527716</v>
      </c>
      <c r="E20">
        <v>986544</v>
      </c>
      <c r="F20">
        <v>500266</v>
      </c>
      <c r="G20">
        <v>452641</v>
      </c>
      <c r="H20">
        <v>824511</v>
      </c>
      <c r="I20">
        <v>506733</v>
      </c>
      <c r="J20">
        <v>441095</v>
      </c>
      <c r="K20">
        <v>785571</v>
      </c>
      <c r="L20">
        <v>409932</v>
      </c>
      <c r="M20">
        <v>378477</v>
      </c>
      <c r="N20">
        <v>676958</v>
      </c>
      <c r="P20">
        <f t="shared" si="1"/>
        <v>0.51055797878239018</v>
      </c>
      <c r="Q20">
        <f t="shared" si="2"/>
        <v>0.40639054202244979</v>
      </c>
      <c r="R20">
        <f t="shared" si="3"/>
        <v>0.75973089860643916</v>
      </c>
      <c r="S20">
        <f t="shared" si="4"/>
        <v>0.38525148165945861</v>
      </c>
      <c r="T20">
        <f t="shared" si="5"/>
        <v>0.3485757894996242</v>
      </c>
      <c r="U20">
        <f t="shared" si="6"/>
        <v>0.63495037518944297</v>
      </c>
      <c r="V20">
        <f t="shared" si="7"/>
        <v>0.39023167486045912</v>
      </c>
      <c r="W20">
        <f t="shared" si="8"/>
        <v>0.33968429256151506</v>
      </c>
      <c r="X20">
        <f t="shared" si="9"/>
        <v>0.60496294311166965</v>
      </c>
      <c r="Y20">
        <f t="shared" si="10"/>
        <v>0.31568587587328578</v>
      </c>
      <c r="Z20">
        <f t="shared" si="11"/>
        <v>0.29146259194913687</v>
      </c>
      <c r="AA20">
        <f t="shared" si="12"/>
        <v>0.52132080237558376</v>
      </c>
    </row>
    <row r="21" spans="1:27" x14ac:dyDescent="0.25">
      <c r="A21" t="s">
        <v>46</v>
      </c>
      <c r="B21">
        <v>1355380</v>
      </c>
      <c r="C21">
        <v>656601</v>
      </c>
      <c r="D21">
        <v>586314</v>
      </c>
      <c r="E21">
        <v>1085239</v>
      </c>
      <c r="F21">
        <v>544584</v>
      </c>
      <c r="G21">
        <v>510216</v>
      </c>
      <c r="H21">
        <v>912058</v>
      </c>
      <c r="I21">
        <v>518355</v>
      </c>
      <c r="J21">
        <v>464822</v>
      </c>
      <c r="K21">
        <v>848826</v>
      </c>
      <c r="L21">
        <v>447382</v>
      </c>
      <c r="M21">
        <v>417615</v>
      </c>
      <c r="N21">
        <v>729780</v>
      </c>
      <c r="P21">
        <f t="shared" si="1"/>
        <v>0.48444052590417447</v>
      </c>
      <c r="Q21">
        <f t="shared" si="2"/>
        <v>0.43258274432262539</v>
      </c>
      <c r="R21">
        <f t="shared" si="3"/>
        <v>0.80068984343874039</v>
      </c>
      <c r="S21">
        <f t="shared" si="4"/>
        <v>0.40179433074119436</v>
      </c>
      <c r="T21">
        <f t="shared" si="5"/>
        <v>0.37643760421431627</v>
      </c>
      <c r="U21">
        <f t="shared" si="6"/>
        <v>0.67291682037509781</v>
      </c>
      <c r="V21">
        <f t="shared" si="7"/>
        <v>0.38244256223346956</v>
      </c>
      <c r="W21">
        <f t="shared" si="8"/>
        <v>0.34294588971358586</v>
      </c>
      <c r="X21">
        <f t="shared" si="9"/>
        <v>0.62626422110404467</v>
      </c>
      <c r="Y21">
        <f t="shared" si="10"/>
        <v>0.33007864953002108</v>
      </c>
      <c r="Z21">
        <f t="shared" si="11"/>
        <v>0.30811654296212132</v>
      </c>
      <c r="AA21">
        <f t="shared" si="12"/>
        <v>0.53843202644276877</v>
      </c>
    </row>
    <row r="22" spans="1:27" x14ac:dyDescent="0.25">
      <c r="A22" t="s">
        <v>47</v>
      </c>
      <c r="B22">
        <v>1510549</v>
      </c>
      <c r="C22">
        <v>397280</v>
      </c>
      <c r="D22">
        <v>480174</v>
      </c>
      <c r="E22">
        <v>848421</v>
      </c>
      <c r="F22">
        <v>157403</v>
      </c>
      <c r="G22">
        <v>204634</v>
      </c>
      <c r="H22">
        <v>378616</v>
      </c>
      <c r="I22">
        <v>157568</v>
      </c>
      <c r="J22">
        <v>175163</v>
      </c>
      <c r="K22">
        <v>281086</v>
      </c>
      <c r="L22">
        <v>106592</v>
      </c>
      <c r="M22">
        <v>93247</v>
      </c>
      <c r="N22">
        <v>156092</v>
      </c>
      <c r="P22">
        <f t="shared" si="1"/>
        <v>0.26300371586754218</v>
      </c>
      <c r="Q22">
        <f t="shared" si="2"/>
        <v>0.31788045273605819</v>
      </c>
      <c r="R22">
        <f t="shared" si="3"/>
        <v>0.5616640042792389</v>
      </c>
      <c r="S22">
        <f t="shared" si="4"/>
        <v>0.10420251180200046</v>
      </c>
      <c r="T22">
        <f t="shared" si="5"/>
        <v>0.13546995165333928</v>
      </c>
      <c r="U22">
        <f t="shared" si="6"/>
        <v>0.25064794323123579</v>
      </c>
      <c r="V22">
        <f t="shared" si="7"/>
        <v>0.10431174361109768</v>
      </c>
      <c r="W22">
        <f t="shared" si="8"/>
        <v>0.11595982652664694</v>
      </c>
      <c r="X22">
        <f t="shared" si="9"/>
        <v>0.18608201389031406</v>
      </c>
      <c r="Y22">
        <f t="shared" si="10"/>
        <v>7.0565072698734035E-2</v>
      </c>
      <c r="Z22">
        <f t="shared" si="11"/>
        <v>6.1730536381143543E-2</v>
      </c>
      <c r="AA22">
        <f t="shared" si="12"/>
        <v>0.10333461542790072</v>
      </c>
    </row>
    <row r="23" spans="1:27" x14ac:dyDescent="0.25">
      <c r="A23" t="s">
        <v>48</v>
      </c>
      <c r="B23">
        <v>1620271</v>
      </c>
      <c r="C23">
        <v>392529</v>
      </c>
      <c r="D23">
        <v>541288</v>
      </c>
      <c r="E23">
        <v>995651</v>
      </c>
      <c r="F23">
        <v>128520</v>
      </c>
      <c r="G23">
        <v>177838</v>
      </c>
      <c r="H23">
        <v>332053</v>
      </c>
      <c r="I23">
        <v>146672</v>
      </c>
      <c r="J23">
        <v>117554</v>
      </c>
      <c r="K23">
        <v>207412</v>
      </c>
      <c r="L23">
        <v>90262</v>
      </c>
      <c r="M23">
        <v>88298</v>
      </c>
      <c r="N23">
        <v>146292</v>
      </c>
      <c r="P23">
        <f t="shared" si="1"/>
        <v>0.24226132542025378</v>
      </c>
      <c r="Q23">
        <f t="shared" si="2"/>
        <v>0.33407251009244748</v>
      </c>
      <c r="R23">
        <f t="shared" si="3"/>
        <v>0.61449658729928514</v>
      </c>
      <c r="S23">
        <f t="shared" si="4"/>
        <v>7.9320064359604037E-2</v>
      </c>
      <c r="T23">
        <f t="shared" si="5"/>
        <v>0.1097581824275075</v>
      </c>
      <c r="U23">
        <f t="shared" si="6"/>
        <v>0.20493670503267664</v>
      </c>
      <c r="V23">
        <f t="shared" si="7"/>
        <v>9.0523128538374131E-2</v>
      </c>
      <c r="W23">
        <f t="shared" si="8"/>
        <v>7.2552060735518939E-2</v>
      </c>
      <c r="X23">
        <f t="shared" si="9"/>
        <v>0.12801068463238557</v>
      </c>
      <c r="Y23">
        <f t="shared" si="10"/>
        <v>5.5707964902167603E-2</v>
      </c>
      <c r="Z23">
        <f t="shared" si="11"/>
        <v>5.4495821995209442E-2</v>
      </c>
      <c r="AA23">
        <f t="shared" si="12"/>
        <v>9.0288599870021746E-2</v>
      </c>
    </row>
    <row r="24" spans="1:27" x14ac:dyDescent="0.25">
      <c r="A24" t="s">
        <v>49</v>
      </c>
      <c r="B24">
        <v>2075882</v>
      </c>
      <c r="C24">
        <v>822625</v>
      </c>
      <c r="D24">
        <v>778933</v>
      </c>
      <c r="E24">
        <v>1343939</v>
      </c>
      <c r="F24">
        <v>709279</v>
      </c>
      <c r="G24">
        <v>649968</v>
      </c>
      <c r="H24">
        <v>1078418</v>
      </c>
      <c r="I24">
        <v>739196</v>
      </c>
      <c r="J24">
        <v>659636</v>
      </c>
      <c r="K24">
        <v>1160301</v>
      </c>
      <c r="L24">
        <v>647424</v>
      </c>
      <c r="M24">
        <v>595875</v>
      </c>
      <c r="N24">
        <v>1029899</v>
      </c>
      <c r="P24">
        <f t="shared" si="1"/>
        <v>0.39627734139031023</v>
      </c>
      <c r="Q24">
        <f t="shared" si="2"/>
        <v>0.37522990227768244</v>
      </c>
      <c r="R24">
        <f t="shared" si="3"/>
        <v>0.64740625912262839</v>
      </c>
      <c r="S24">
        <f t="shared" si="4"/>
        <v>0.34167597194830918</v>
      </c>
      <c r="T24">
        <f t="shared" si="5"/>
        <v>0.31310450208634211</v>
      </c>
      <c r="U24">
        <f t="shared" si="6"/>
        <v>0.51949869982975916</v>
      </c>
      <c r="V24">
        <f t="shared" si="7"/>
        <v>0.35608767743060538</v>
      </c>
      <c r="W24">
        <f t="shared" si="8"/>
        <v>0.31776179956278827</v>
      </c>
      <c r="X24">
        <f t="shared" si="9"/>
        <v>0.55894362010942822</v>
      </c>
      <c r="Y24">
        <f t="shared" si="10"/>
        <v>0.3118789989026351</v>
      </c>
      <c r="Z24">
        <f t="shared" si="11"/>
        <v>0.28704666257523309</v>
      </c>
      <c r="AA24">
        <f t="shared" si="12"/>
        <v>0.49612598403955521</v>
      </c>
    </row>
    <row r="25" spans="1:27" x14ac:dyDescent="0.25">
      <c r="A25" t="s">
        <v>50</v>
      </c>
      <c r="B25">
        <v>2165536</v>
      </c>
      <c r="C25">
        <v>235168</v>
      </c>
      <c r="D25">
        <v>192237</v>
      </c>
      <c r="E25">
        <v>367547</v>
      </c>
      <c r="F25">
        <v>145358</v>
      </c>
      <c r="G25">
        <v>70582</v>
      </c>
      <c r="H25">
        <v>163404</v>
      </c>
      <c r="I25">
        <v>113271</v>
      </c>
      <c r="J25">
        <v>64140</v>
      </c>
      <c r="K25">
        <v>121022</v>
      </c>
      <c r="L25">
        <v>79341</v>
      </c>
      <c r="M25">
        <v>43237</v>
      </c>
      <c r="N25">
        <v>60412</v>
      </c>
      <c r="P25">
        <f t="shared" si="1"/>
        <v>0.10859574719607525</v>
      </c>
      <c r="Q25">
        <f t="shared" si="2"/>
        <v>8.87710940847901E-2</v>
      </c>
      <c r="R25">
        <f t="shared" si="3"/>
        <v>0.16972564759948577</v>
      </c>
      <c r="S25">
        <f t="shared" si="4"/>
        <v>6.7123335746900534E-2</v>
      </c>
      <c r="T25">
        <f t="shared" si="5"/>
        <v>3.2593316389106439E-2</v>
      </c>
      <c r="U25">
        <f t="shared" si="6"/>
        <v>7.5456607509641949E-2</v>
      </c>
      <c r="V25">
        <f t="shared" si="7"/>
        <v>5.2306218876065784E-2</v>
      </c>
      <c r="W25">
        <f t="shared" si="8"/>
        <v>2.9618533240731163E-2</v>
      </c>
      <c r="X25">
        <f t="shared" si="9"/>
        <v>5.5885471310566988E-2</v>
      </c>
      <c r="Y25">
        <f t="shared" si="10"/>
        <v>3.6638042498485367E-2</v>
      </c>
      <c r="Z25">
        <f t="shared" si="11"/>
        <v>1.9965957619730173E-2</v>
      </c>
      <c r="AA25">
        <f t="shared" si="12"/>
        <v>2.7897019490786577E-2</v>
      </c>
    </row>
    <row r="26" spans="1:27" x14ac:dyDescent="0.25">
      <c r="A26" t="s">
        <v>51</v>
      </c>
      <c r="B26">
        <v>2397154</v>
      </c>
      <c r="C26">
        <v>259347</v>
      </c>
      <c r="D26">
        <v>225912</v>
      </c>
      <c r="E26">
        <v>431913</v>
      </c>
      <c r="F26">
        <v>110921</v>
      </c>
      <c r="G26">
        <v>79428</v>
      </c>
      <c r="H26">
        <v>183056</v>
      </c>
      <c r="I26">
        <v>129237</v>
      </c>
      <c r="J26">
        <v>98904</v>
      </c>
      <c r="K26">
        <v>149030</v>
      </c>
      <c r="L26">
        <v>96668</v>
      </c>
      <c r="M26">
        <v>48982</v>
      </c>
      <c r="N26">
        <v>69189</v>
      </c>
      <c r="P26">
        <f t="shared" si="1"/>
        <v>0.10818954476850465</v>
      </c>
      <c r="Q26">
        <f t="shared" si="2"/>
        <v>9.4241755014488018E-2</v>
      </c>
      <c r="R26">
        <f t="shared" si="3"/>
        <v>0.18017741037914126</v>
      </c>
      <c r="S26">
        <f t="shared" si="4"/>
        <v>4.6271954158973519E-2</v>
      </c>
      <c r="T26">
        <f t="shared" si="5"/>
        <v>3.3134291747630731E-2</v>
      </c>
      <c r="U26">
        <f t="shared" si="6"/>
        <v>7.6363888177397032E-2</v>
      </c>
      <c r="V26">
        <f t="shared" si="7"/>
        <v>5.3912681454758436E-2</v>
      </c>
      <c r="W26">
        <f t="shared" si="8"/>
        <v>4.1258926209997354E-2</v>
      </c>
      <c r="X26">
        <f t="shared" si="9"/>
        <v>6.216955606523402E-2</v>
      </c>
      <c r="Y26">
        <f t="shared" si="10"/>
        <v>4.0326153430276068E-2</v>
      </c>
      <c r="Z26">
        <f t="shared" si="11"/>
        <v>2.0433397270262988E-2</v>
      </c>
      <c r="AA26">
        <f t="shared" si="12"/>
        <v>2.8862976679846185E-2</v>
      </c>
    </row>
    <row r="27" spans="1:27" x14ac:dyDescent="0.25">
      <c r="A27" t="s">
        <v>52</v>
      </c>
      <c r="B27">
        <v>2147840</v>
      </c>
      <c r="C27">
        <v>169280</v>
      </c>
      <c r="D27">
        <v>142057</v>
      </c>
      <c r="E27">
        <v>261259</v>
      </c>
      <c r="F27">
        <v>99677</v>
      </c>
      <c r="G27">
        <v>69905</v>
      </c>
      <c r="H27">
        <v>161942</v>
      </c>
      <c r="I27">
        <v>106917</v>
      </c>
      <c r="J27">
        <v>69964</v>
      </c>
      <c r="K27">
        <v>97230</v>
      </c>
      <c r="L27">
        <v>70446</v>
      </c>
      <c r="M27">
        <v>45674</v>
      </c>
      <c r="N27">
        <v>63170</v>
      </c>
      <c r="P27">
        <f t="shared" si="1"/>
        <v>7.8814064362336109E-2</v>
      </c>
      <c r="Q27">
        <f t="shared" si="2"/>
        <v>6.6139470351609053E-2</v>
      </c>
      <c r="R27">
        <f t="shared" si="3"/>
        <v>0.12163801772943982</v>
      </c>
      <c r="S27">
        <f t="shared" si="4"/>
        <v>4.6408019219308698E-2</v>
      </c>
      <c r="T27">
        <f t="shared" si="5"/>
        <v>3.2546651519666271E-2</v>
      </c>
      <c r="U27">
        <f t="shared" si="6"/>
        <v>7.5397608760429086E-2</v>
      </c>
      <c r="V27">
        <f t="shared" si="7"/>
        <v>4.9778847586412399E-2</v>
      </c>
      <c r="W27">
        <f t="shared" si="8"/>
        <v>3.2574120977353994E-2</v>
      </c>
      <c r="X27">
        <f t="shared" si="9"/>
        <v>4.5268735101311082E-2</v>
      </c>
      <c r="Y27">
        <f t="shared" si="10"/>
        <v>3.2798532479141836E-2</v>
      </c>
      <c r="Z27">
        <f t="shared" si="11"/>
        <v>2.1265084922526819E-2</v>
      </c>
      <c r="AA27">
        <f t="shared" si="12"/>
        <v>2.9410943087008343E-2</v>
      </c>
    </row>
    <row r="28" spans="1:27" x14ac:dyDescent="0.25">
      <c r="A28" t="s">
        <v>53</v>
      </c>
      <c r="B28">
        <v>2400942</v>
      </c>
      <c r="C28">
        <v>240760</v>
      </c>
      <c r="D28">
        <v>213929</v>
      </c>
      <c r="E28">
        <v>386005</v>
      </c>
      <c r="F28">
        <v>109611</v>
      </c>
      <c r="G28">
        <v>77788</v>
      </c>
      <c r="H28">
        <v>179841</v>
      </c>
      <c r="I28">
        <v>99467</v>
      </c>
      <c r="J28">
        <v>79031</v>
      </c>
      <c r="K28">
        <v>104905</v>
      </c>
      <c r="L28">
        <v>71751</v>
      </c>
      <c r="M28">
        <v>47042</v>
      </c>
      <c r="N28">
        <v>66300</v>
      </c>
      <c r="P28">
        <f t="shared" si="1"/>
        <v>0.100277307823346</v>
      </c>
      <c r="Q28">
        <f t="shared" si="2"/>
        <v>8.9102110754862046E-2</v>
      </c>
      <c r="R28">
        <f t="shared" si="3"/>
        <v>0.16077231353360472</v>
      </c>
      <c r="S28">
        <f t="shared" si="4"/>
        <v>4.5653331067555987E-2</v>
      </c>
      <c r="T28">
        <f t="shared" si="5"/>
        <v>3.2398950078760751E-2</v>
      </c>
      <c r="U28">
        <f t="shared" si="6"/>
        <v>7.4904350042608273E-2</v>
      </c>
      <c r="V28">
        <f t="shared" si="7"/>
        <v>4.1428322716667042E-2</v>
      </c>
      <c r="W28">
        <f t="shared" si="8"/>
        <v>3.291666354289275E-2</v>
      </c>
      <c r="X28">
        <f t="shared" si="9"/>
        <v>4.3693267059345876E-2</v>
      </c>
      <c r="Y28">
        <f t="shared" si="10"/>
        <v>2.9884520325772133E-2</v>
      </c>
      <c r="Z28">
        <f t="shared" si="11"/>
        <v>1.9593143024696141E-2</v>
      </c>
      <c r="AA28">
        <f t="shared" si="12"/>
        <v>2.7614161441634158E-2</v>
      </c>
    </row>
    <row r="29" spans="1:27" x14ac:dyDescent="0.25">
      <c r="A29" t="s">
        <v>54</v>
      </c>
      <c r="B29">
        <v>2441052</v>
      </c>
      <c r="C29">
        <v>244760</v>
      </c>
      <c r="D29">
        <v>237523</v>
      </c>
      <c r="E29">
        <v>346265</v>
      </c>
      <c r="F29">
        <v>112998</v>
      </c>
      <c r="G29">
        <v>80161</v>
      </c>
      <c r="H29">
        <v>185066</v>
      </c>
      <c r="I29">
        <v>138768</v>
      </c>
      <c r="J29">
        <v>115162</v>
      </c>
      <c r="K29">
        <v>141187</v>
      </c>
      <c r="L29">
        <v>75395</v>
      </c>
      <c r="M29">
        <v>51827</v>
      </c>
      <c r="N29">
        <v>70168</v>
      </c>
      <c r="P29">
        <f t="shared" si="1"/>
        <v>0.10026824500256447</v>
      </c>
      <c r="Q29">
        <f t="shared" si="2"/>
        <v>9.7303539621441906E-2</v>
      </c>
      <c r="R29">
        <f t="shared" si="3"/>
        <v>0.14185072665391807</v>
      </c>
      <c r="S29">
        <f t="shared" si="4"/>
        <v>4.6290697617256821E-2</v>
      </c>
      <c r="T29">
        <f t="shared" si="5"/>
        <v>3.2838710523167877E-2</v>
      </c>
      <c r="U29">
        <f t="shared" si="6"/>
        <v>7.5814034277024822E-2</v>
      </c>
      <c r="V29">
        <f t="shared" si="7"/>
        <v>5.6847621435348369E-2</v>
      </c>
      <c r="W29">
        <f t="shared" si="8"/>
        <v>4.7177200649556009E-2</v>
      </c>
      <c r="X29">
        <f t="shared" si="9"/>
        <v>5.7838587625335308E-2</v>
      </c>
      <c r="Y29">
        <f t="shared" si="10"/>
        <v>3.0886273623011717E-2</v>
      </c>
      <c r="Z29">
        <f t="shared" si="11"/>
        <v>2.1231419896012047E-2</v>
      </c>
      <c r="AA29">
        <f t="shared" si="12"/>
        <v>2.8744983720133777E-2</v>
      </c>
    </row>
    <row r="30" spans="1:27" x14ac:dyDescent="0.25">
      <c r="A30" t="s">
        <v>55</v>
      </c>
      <c r="B30">
        <v>2448682</v>
      </c>
      <c r="C30">
        <v>220158</v>
      </c>
      <c r="D30">
        <v>207633</v>
      </c>
      <c r="E30">
        <v>435667</v>
      </c>
      <c r="F30">
        <v>115731</v>
      </c>
      <c r="G30">
        <v>94658</v>
      </c>
      <c r="H30">
        <v>188292</v>
      </c>
      <c r="I30">
        <v>130189</v>
      </c>
      <c r="J30">
        <v>89151</v>
      </c>
      <c r="K30">
        <v>151358</v>
      </c>
      <c r="L30">
        <v>77709</v>
      </c>
      <c r="M30">
        <v>69236</v>
      </c>
      <c r="N30">
        <v>75561</v>
      </c>
      <c r="P30">
        <f t="shared" si="1"/>
        <v>8.9908775414692471E-2</v>
      </c>
      <c r="Q30">
        <f t="shared" si="2"/>
        <v>8.4793778857360821E-2</v>
      </c>
      <c r="R30">
        <f t="shared" si="3"/>
        <v>0.17791897845453186</v>
      </c>
      <c r="S30">
        <f t="shared" si="4"/>
        <v>4.7262568189744524E-2</v>
      </c>
      <c r="T30">
        <f t="shared" si="5"/>
        <v>3.8656714101708595E-2</v>
      </c>
      <c r="U30">
        <f t="shared" si="6"/>
        <v>7.6895244053739931E-2</v>
      </c>
      <c r="V30">
        <f t="shared" si="7"/>
        <v>5.3166969006183736E-2</v>
      </c>
      <c r="W30">
        <f t="shared" si="8"/>
        <v>3.6407749148317341E-2</v>
      </c>
      <c r="X30">
        <f t="shared" si="9"/>
        <v>6.1812027858251906E-2</v>
      </c>
      <c r="Y30">
        <f t="shared" si="10"/>
        <v>3.1735031335224421E-2</v>
      </c>
      <c r="Z30">
        <f t="shared" si="11"/>
        <v>2.8274802526420336E-2</v>
      </c>
      <c r="AA30">
        <f t="shared" si="12"/>
        <v>3.0857824740002988E-2</v>
      </c>
    </row>
    <row r="31" spans="1:27" x14ac:dyDescent="0.25">
      <c r="A31" t="s">
        <v>56</v>
      </c>
      <c r="B31">
        <v>2397938</v>
      </c>
      <c r="C31">
        <v>975561</v>
      </c>
      <c r="D31">
        <v>880922</v>
      </c>
      <c r="E31">
        <v>1560427</v>
      </c>
      <c r="F31">
        <v>855251</v>
      </c>
      <c r="G31">
        <v>772202</v>
      </c>
      <c r="H31">
        <v>1283940</v>
      </c>
      <c r="I31">
        <v>843101</v>
      </c>
      <c r="J31">
        <v>812302</v>
      </c>
      <c r="K31">
        <v>1371165</v>
      </c>
      <c r="L31">
        <v>783793</v>
      </c>
      <c r="M31">
        <v>724608</v>
      </c>
      <c r="N31">
        <v>1254009</v>
      </c>
      <c r="P31">
        <f t="shared" si="1"/>
        <v>0.40683328759959597</v>
      </c>
      <c r="Q31">
        <f t="shared" si="2"/>
        <v>0.36736646235223763</v>
      </c>
      <c r="R31">
        <f t="shared" si="3"/>
        <v>0.6507370082128896</v>
      </c>
      <c r="S31">
        <f t="shared" si="4"/>
        <v>0.35666101458836719</v>
      </c>
      <c r="T31">
        <f t="shared" si="5"/>
        <v>0.3220275086345018</v>
      </c>
      <c r="U31">
        <f t="shared" si="6"/>
        <v>0.53543502792816167</v>
      </c>
      <c r="V31">
        <f t="shared" si="7"/>
        <v>0.35159416131693144</v>
      </c>
      <c r="W31">
        <f t="shared" si="8"/>
        <v>0.3387502095550427</v>
      </c>
      <c r="X31">
        <f t="shared" si="9"/>
        <v>0.57181003011754261</v>
      </c>
      <c r="Y31">
        <f t="shared" si="10"/>
        <v>0.32686124495295543</v>
      </c>
      <c r="Z31">
        <f t="shared" si="11"/>
        <v>0.30217962265913462</v>
      </c>
      <c r="AA31">
        <f t="shared" si="12"/>
        <v>0.52295305383208401</v>
      </c>
    </row>
    <row r="32" spans="1:27" x14ac:dyDescent="0.25">
      <c r="A32" t="s">
        <v>57</v>
      </c>
      <c r="B32">
        <v>2494805</v>
      </c>
      <c r="C32">
        <v>1016090</v>
      </c>
      <c r="D32">
        <v>910757</v>
      </c>
      <c r="E32">
        <v>1606943</v>
      </c>
      <c r="F32">
        <v>890285</v>
      </c>
      <c r="G32">
        <v>792996</v>
      </c>
      <c r="H32">
        <v>1331799</v>
      </c>
      <c r="I32">
        <v>866978</v>
      </c>
      <c r="J32">
        <v>790530</v>
      </c>
      <c r="K32">
        <v>1473399</v>
      </c>
      <c r="L32">
        <v>792121</v>
      </c>
      <c r="M32">
        <v>742866</v>
      </c>
      <c r="N32">
        <v>1276766</v>
      </c>
      <c r="P32">
        <f t="shared" si="1"/>
        <v>0.40728233268732428</v>
      </c>
      <c r="Q32">
        <f t="shared" si="2"/>
        <v>0.36506139758417994</v>
      </c>
      <c r="R32">
        <f t="shared" si="3"/>
        <v>0.64411567236717904</v>
      </c>
      <c r="S32">
        <f t="shared" si="4"/>
        <v>0.35685554582422274</v>
      </c>
      <c r="T32">
        <f t="shared" si="5"/>
        <v>0.31785891081667705</v>
      </c>
      <c r="U32">
        <f t="shared" si="6"/>
        <v>0.53382889644681653</v>
      </c>
      <c r="V32">
        <f t="shared" si="7"/>
        <v>0.34751333270536172</v>
      </c>
      <c r="W32">
        <f t="shared" si="8"/>
        <v>0.31687045680924963</v>
      </c>
      <c r="X32">
        <f t="shared" si="9"/>
        <v>0.590586839452382</v>
      </c>
      <c r="Y32">
        <f t="shared" si="10"/>
        <v>0.31750818200220055</v>
      </c>
      <c r="Z32">
        <f t="shared" si="11"/>
        <v>0.29776515599415587</v>
      </c>
      <c r="AA32">
        <f t="shared" si="12"/>
        <v>0.51176985776443451</v>
      </c>
    </row>
    <row r="33" spans="1:27" x14ac:dyDescent="0.25">
      <c r="A33" t="s">
        <v>58</v>
      </c>
      <c r="B33">
        <v>2427617</v>
      </c>
      <c r="C33">
        <v>984297</v>
      </c>
      <c r="D33">
        <v>939400</v>
      </c>
      <c r="E33">
        <v>1620679</v>
      </c>
      <c r="F33">
        <v>841813</v>
      </c>
      <c r="G33">
        <v>789887</v>
      </c>
      <c r="H33">
        <v>1317276</v>
      </c>
      <c r="I33">
        <v>820087</v>
      </c>
      <c r="J33">
        <v>764121</v>
      </c>
      <c r="K33">
        <v>1314530</v>
      </c>
      <c r="L33">
        <v>740819</v>
      </c>
      <c r="M33">
        <v>688015</v>
      </c>
      <c r="N33">
        <v>1176273</v>
      </c>
      <c r="P33">
        <f t="shared" si="1"/>
        <v>0.40545810974301133</v>
      </c>
      <c r="Q33">
        <f t="shared" si="2"/>
        <v>0.3869638414955901</v>
      </c>
      <c r="R33">
        <f t="shared" si="3"/>
        <v>0.66760077887080216</v>
      </c>
      <c r="S33">
        <f t="shared" si="4"/>
        <v>0.34676516106123823</v>
      </c>
      <c r="T33">
        <f t="shared" si="5"/>
        <v>0.32537546079138513</v>
      </c>
      <c r="U33">
        <f t="shared" si="6"/>
        <v>0.54262101476468483</v>
      </c>
      <c r="V33">
        <f t="shared" si="7"/>
        <v>0.33781564390099428</v>
      </c>
      <c r="W33">
        <f t="shared" si="8"/>
        <v>0.31476176019528618</v>
      </c>
      <c r="X33">
        <f t="shared" si="9"/>
        <v>0.54148986434021507</v>
      </c>
      <c r="Y33">
        <f t="shared" si="10"/>
        <v>0.30516304672442152</v>
      </c>
      <c r="Z33">
        <f t="shared" si="11"/>
        <v>0.28341167490588509</v>
      </c>
      <c r="AA33">
        <f t="shared" si="12"/>
        <v>0.48453812936719426</v>
      </c>
    </row>
    <row r="34" spans="1:27" x14ac:dyDescent="0.25">
      <c r="A34" t="s">
        <v>59</v>
      </c>
      <c r="B34">
        <v>2740097</v>
      </c>
      <c r="C34">
        <v>1114522</v>
      </c>
      <c r="D34">
        <v>1043311</v>
      </c>
      <c r="E34">
        <v>1819434</v>
      </c>
      <c r="F34">
        <v>986168</v>
      </c>
      <c r="G34">
        <v>908412</v>
      </c>
      <c r="H34">
        <v>1523316</v>
      </c>
      <c r="I34">
        <v>950583</v>
      </c>
      <c r="J34">
        <v>862715</v>
      </c>
      <c r="K34">
        <v>1514067</v>
      </c>
      <c r="L34">
        <v>845829</v>
      </c>
      <c r="M34">
        <v>799838</v>
      </c>
      <c r="N34">
        <v>1354812</v>
      </c>
      <c r="P34">
        <f t="shared" si="1"/>
        <v>0.40674545463171558</v>
      </c>
      <c r="Q34">
        <f t="shared" si="2"/>
        <v>0.3807569586040202</v>
      </c>
      <c r="R34">
        <f t="shared" si="3"/>
        <v>0.66400350060600044</v>
      </c>
      <c r="S34">
        <f t="shared" si="4"/>
        <v>0.35990258739015446</v>
      </c>
      <c r="T34">
        <f t="shared" si="5"/>
        <v>0.33152548979105484</v>
      </c>
      <c r="U34">
        <f t="shared" si="6"/>
        <v>0.5559350636127115</v>
      </c>
      <c r="V34">
        <f t="shared" si="7"/>
        <v>0.34691582086327599</v>
      </c>
      <c r="W34">
        <f t="shared" si="8"/>
        <v>0.31484834296012149</v>
      </c>
      <c r="X34">
        <f t="shared" si="9"/>
        <v>0.55255963566253308</v>
      </c>
      <c r="Y34">
        <f t="shared" si="10"/>
        <v>0.30868578740095698</v>
      </c>
      <c r="Z34">
        <f t="shared" si="11"/>
        <v>0.29190134509836696</v>
      </c>
      <c r="AA34">
        <f t="shared" si="12"/>
        <v>0.4944394304289228</v>
      </c>
    </row>
    <row r="35" spans="1:27" x14ac:dyDescent="0.25">
      <c r="A35" t="s">
        <v>60</v>
      </c>
      <c r="B35">
        <v>2754393</v>
      </c>
      <c r="C35">
        <v>1108733</v>
      </c>
      <c r="D35">
        <v>1079533</v>
      </c>
      <c r="E35">
        <v>1883364</v>
      </c>
      <c r="F35">
        <v>973238</v>
      </c>
      <c r="G35">
        <v>907874</v>
      </c>
      <c r="H35">
        <v>1524111</v>
      </c>
      <c r="I35">
        <v>974472</v>
      </c>
      <c r="J35">
        <v>875907</v>
      </c>
      <c r="K35">
        <v>1572177</v>
      </c>
      <c r="L35">
        <v>866003</v>
      </c>
      <c r="M35">
        <v>810385</v>
      </c>
      <c r="N35">
        <v>1377766</v>
      </c>
      <c r="P35">
        <f t="shared" si="1"/>
        <v>0.40253260881798641</v>
      </c>
      <c r="Q35">
        <f t="shared" si="2"/>
        <v>0.39193136200970596</v>
      </c>
      <c r="R35">
        <f t="shared" si="3"/>
        <v>0.68376734910377712</v>
      </c>
      <c r="S35">
        <f t="shared" si="4"/>
        <v>0.3533402822327823</v>
      </c>
      <c r="T35">
        <f t="shared" si="5"/>
        <v>0.32960946386372608</v>
      </c>
      <c r="U35">
        <f t="shared" si="6"/>
        <v>0.55333824911695606</v>
      </c>
      <c r="V35">
        <f t="shared" si="7"/>
        <v>0.35378829382735144</v>
      </c>
      <c r="W35">
        <f t="shared" si="8"/>
        <v>0.31800364000344178</v>
      </c>
      <c r="X35">
        <f t="shared" si="9"/>
        <v>0.57078891792129882</v>
      </c>
      <c r="Y35">
        <f t="shared" si="10"/>
        <v>0.3144079294421675</v>
      </c>
      <c r="Z35">
        <f t="shared" si="11"/>
        <v>0.29421545872357358</v>
      </c>
      <c r="AA35">
        <f t="shared" si="12"/>
        <v>0.50020676061840119</v>
      </c>
    </row>
    <row r="36" spans="1:27" x14ac:dyDescent="0.25">
      <c r="A36" t="s">
        <v>61</v>
      </c>
      <c r="B36">
        <v>2881688</v>
      </c>
      <c r="C36">
        <v>1012935</v>
      </c>
      <c r="D36">
        <v>954321</v>
      </c>
      <c r="E36">
        <v>1745204</v>
      </c>
      <c r="F36">
        <v>874080</v>
      </c>
      <c r="G36">
        <v>826326</v>
      </c>
      <c r="H36">
        <v>1384826</v>
      </c>
      <c r="I36">
        <v>703815</v>
      </c>
      <c r="J36">
        <v>623949</v>
      </c>
      <c r="K36">
        <v>1097621</v>
      </c>
      <c r="L36">
        <v>660508</v>
      </c>
      <c r="M36">
        <v>589139</v>
      </c>
      <c r="N36">
        <v>999851</v>
      </c>
      <c r="P36">
        <f t="shared" si="1"/>
        <v>0.35150751920402207</v>
      </c>
      <c r="Q36">
        <f t="shared" si="2"/>
        <v>0.33116735746548553</v>
      </c>
      <c r="R36">
        <f t="shared" si="3"/>
        <v>0.60561865129049364</v>
      </c>
      <c r="S36">
        <f t="shared" si="4"/>
        <v>0.30332221947691768</v>
      </c>
      <c r="T36">
        <f t="shared" si="5"/>
        <v>0.286750682239021</v>
      </c>
      <c r="U36">
        <f t="shared" si="6"/>
        <v>0.48056069914577842</v>
      </c>
      <c r="V36">
        <f t="shared" si="7"/>
        <v>0.2442370582797305</v>
      </c>
      <c r="W36">
        <f t="shared" si="8"/>
        <v>0.21652205235264887</v>
      </c>
      <c r="X36">
        <f t="shared" si="9"/>
        <v>0.38089515589473949</v>
      </c>
      <c r="Y36">
        <f t="shared" si="10"/>
        <v>0.22920871378164465</v>
      </c>
      <c r="Z36">
        <f t="shared" si="11"/>
        <v>0.20444232685842464</v>
      </c>
      <c r="AA36">
        <f t="shared" si="12"/>
        <v>0.34696712482406145</v>
      </c>
    </row>
    <row r="37" spans="1:27" x14ac:dyDescent="0.25">
      <c r="A37" t="s">
        <v>62</v>
      </c>
      <c r="B37">
        <v>2908582</v>
      </c>
      <c r="C37">
        <v>1010066</v>
      </c>
      <c r="D37">
        <v>952527</v>
      </c>
      <c r="E37">
        <v>1662572</v>
      </c>
      <c r="F37">
        <v>861914</v>
      </c>
      <c r="G37">
        <v>796962</v>
      </c>
      <c r="H37">
        <v>1408338</v>
      </c>
      <c r="I37">
        <v>717360</v>
      </c>
      <c r="J37">
        <v>618582</v>
      </c>
      <c r="K37">
        <v>1092472</v>
      </c>
      <c r="L37">
        <v>631387</v>
      </c>
      <c r="M37">
        <v>570291</v>
      </c>
      <c r="N37">
        <v>971214</v>
      </c>
      <c r="P37">
        <f t="shared" si="1"/>
        <v>0.34727093820975308</v>
      </c>
      <c r="Q37">
        <f t="shared" si="2"/>
        <v>0.32748844626006762</v>
      </c>
      <c r="R37">
        <f t="shared" si="3"/>
        <v>0.57160912087058224</v>
      </c>
      <c r="S37">
        <f t="shared" si="4"/>
        <v>0.29633477756515031</v>
      </c>
      <c r="T37">
        <f t="shared" si="5"/>
        <v>0.27400362100845016</v>
      </c>
      <c r="U37">
        <f t="shared" si="6"/>
        <v>0.48420089239361308</v>
      </c>
      <c r="V37">
        <f t="shared" si="7"/>
        <v>0.2466356458232912</v>
      </c>
      <c r="W37">
        <f t="shared" si="8"/>
        <v>0.21267476729210316</v>
      </c>
      <c r="X37">
        <f t="shared" si="9"/>
        <v>0.37560295704229757</v>
      </c>
      <c r="Y37">
        <f t="shared" si="10"/>
        <v>0.21707725620250692</v>
      </c>
      <c r="Z37">
        <f t="shared" si="11"/>
        <v>0.19607183156603458</v>
      </c>
      <c r="AA37">
        <f t="shared" si="12"/>
        <v>0.33391322644505123</v>
      </c>
    </row>
    <row r="38" spans="1:27" x14ac:dyDescent="0.25">
      <c r="A38" t="s">
        <v>63</v>
      </c>
      <c r="B38">
        <v>2943541</v>
      </c>
      <c r="C38">
        <v>1103191</v>
      </c>
      <c r="D38">
        <v>1040730</v>
      </c>
      <c r="E38">
        <v>1890218</v>
      </c>
      <c r="F38">
        <v>888576</v>
      </c>
      <c r="G38">
        <v>841599</v>
      </c>
      <c r="H38">
        <v>1463057</v>
      </c>
      <c r="I38">
        <v>738523</v>
      </c>
      <c r="J38">
        <v>710013</v>
      </c>
      <c r="K38">
        <v>1241328</v>
      </c>
      <c r="L38">
        <v>689928</v>
      </c>
      <c r="M38">
        <v>621824</v>
      </c>
      <c r="N38">
        <v>1087268</v>
      </c>
      <c r="P38">
        <f t="shared" si="1"/>
        <v>0.37478363644331775</v>
      </c>
      <c r="Q38">
        <f t="shared" si="2"/>
        <v>0.35356395579337946</v>
      </c>
      <c r="R38">
        <f t="shared" si="3"/>
        <v>0.64215786360713167</v>
      </c>
      <c r="S38">
        <f t="shared" si="4"/>
        <v>0.30187315209810223</v>
      </c>
      <c r="T38">
        <f t="shared" si="5"/>
        <v>0.28591380245765219</v>
      </c>
      <c r="U38">
        <f t="shared" si="6"/>
        <v>0.49703978983136299</v>
      </c>
      <c r="V38">
        <f t="shared" si="7"/>
        <v>0.25089611457764643</v>
      </c>
      <c r="W38">
        <f t="shared" si="8"/>
        <v>0.24121050122964144</v>
      </c>
      <c r="X38">
        <f t="shared" si="9"/>
        <v>0.42171248846202586</v>
      </c>
      <c r="Y38">
        <f t="shared" si="10"/>
        <v>0.23438708684540152</v>
      </c>
      <c r="Z38">
        <f t="shared" si="11"/>
        <v>0.21125032741178057</v>
      </c>
      <c r="AA38">
        <f t="shared" si="12"/>
        <v>0.36937416533352174</v>
      </c>
    </row>
    <row r="39" spans="1:27" x14ac:dyDescent="0.25">
      <c r="A39" t="s">
        <v>64</v>
      </c>
      <c r="B39">
        <v>2996774</v>
      </c>
      <c r="C39">
        <v>1049270</v>
      </c>
      <c r="D39">
        <v>930180</v>
      </c>
      <c r="E39">
        <v>1712700</v>
      </c>
      <c r="F39">
        <v>922762</v>
      </c>
      <c r="G39">
        <v>812523</v>
      </c>
      <c r="H39">
        <v>1436490</v>
      </c>
      <c r="I39">
        <v>737242</v>
      </c>
      <c r="J39">
        <v>631890</v>
      </c>
      <c r="K39">
        <v>1124718</v>
      </c>
      <c r="L39">
        <v>676930</v>
      </c>
      <c r="M39">
        <v>593733</v>
      </c>
      <c r="N39">
        <v>1020378</v>
      </c>
      <c r="P39">
        <f t="shared" si="1"/>
        <v>0.3501331765425087</v>
      </c>
      <c r="Q39">
        <f t="shared" si="2"/>
        <v>0.31039377677462499</v>
      </c>
      <c r="R39">
        <f t="shared" si="3"/>
        <v>0.57151456866617234</v>
      </c>
      <c r="S39">
        <f t="shared" si="4"/>
        <v>0.30791844830474369</v>
      </c>
      <c r="T39">
        <f t="shared" si="5"/>
        <v>0.27113255787723733</v>
      </c>
      <c r="U39">
        <f t="shared" si="6"/>
        <v>0.47934545614717694</v>
      </c>
      <c r="V39">
        <f t="shared" si="7"/>
        <v>0.24601187810625694</v>
      </c>
      <c r="W39">
        <f t="shared" si="8"/>
        <v>0.21085674128245907</v>
      </c>
      <c r="X39">
        <f t="shared" si="9"/>
        <v>0.37530958290481697</v>
      </c>
      <c r="Y39">
        <f t="shared" si="10"/>
        <v>0.22588623633280322</v>
      </c>
      <c r="Z39">
        <f t="shared" si="11"/>
        <v>0.19812404939444883</v>
      </c>
      <c r="AA39">
        <f t="shared" si="12"/>
        <v>0.34049214255062277</v>
      </c>
    </row>
    <row r="40" spans="1:27" x14ac:dyDescent="0.25">
      <c r="A40" t="s">
        <v>65</v>
      </c>
      <c r="B40">
        <v>3166016</v>
      </c>
      <c r="C40">
        <v>1009869</v>
      </c>
      <c r="D40">
        <v>1020625</v>
      </c>
      <c r="E40">
        <v>1846307</v>
      </c>
      <c r="F40">
        <v>862231</v>
      </c>
      <c r="G40">
        <v>847597</v>
      </c>
      <c r="H40">
        <v>1471362</v>
      </c>
      <c r="I40">
        <v>749829</v>
      </c>
      <c r="J40">
        <v>639300</v>
      </c>
      <c r="K40">
        <v>1110527</v>
      </c>
      <c r="L40">
        <v>630315</v>
      </c>
      <c r="M40">
        <v>574251</v>
      </c>
      <c r="N40">
        <v>972233</v>
      </c>
      <c r="P40">
        <f t="shared" si="1"/>
        <v>0.31897154025753505</v>
      </c>
      <c r="Q40">
        <f t="shared" si="2"/>
        <v>0.32236886989832014</v>
      </c>
      <c r="R40">
        <f t="shared" si="3"/>
        <v>0.58316414067395739</v>
      </c>
      <c r="S40">
        <f t="shared" si="4"/>
        <v>0.272339432270715</v>
      </c>
      <c r="T40">
        <f t="shared" si="5"/>
        <v>0.26771721936970627</v>
      </c>
      <c r="U40">
        <f t="shared" si="6"/>
        <v>0.46473612262224828</v>
      </c>
      <c r="V40">
        <f t="shared" si="7"/>
        <v>0.23683676898663811</v>
      </c>
      <c r="W40">
        <f t="shared" si="8"/>
        <v>0.20192570094402554</v>
      </c>
      <c r="X40">
        <f t="shared" si="9"/>
        <v>0.35076480977986213</v>
      </c>
      <c r="Y40">
        <f t="shared" si="10"/>
        <v>0.19908774939861326</v>
      </c>
      <c r="Z40">
        <f t="shared" si="11"/>
        <v>0.18137968980573693</v>
      </c>
      <c r="AA40">
        <f t="shared" si="12"/>
        <v>0.30708404505852149</v>
      </c>
    </row>
    <row r="41" spans="1:27" x14ac:dyDescent="0.25">
      <c r="A41" t="s">
        <v>66</v>
      </c>
      <c r="B41">
        <v>3299369</v>
      </c>
      <c r="C41">
        <v>828457</v>
      </c>
      <c r="D41">
        <v>712959</v>
      </c>
      <c r="E41">
        <v>1189095</v>
      </c>
      <c r="F41">
        <v>645811</v>
      </c>
      <c r="G41">
        <v>595941</v>
      </c>
      <c r="H41">
        <v>1006066</v>
      </c>
      <c r="I41">
        <v>563053</v>
      </c>
      <c r="J41">
        <v>432744</v>
      </c>
      <c r="K41">
        <v>739928</v>
      </c>
      <c r="L41">
        <v>479746</v>
      </c>
      <c r="M41">
        <v>395595</v>
      </c>
      <c r="N41">
        <v>665469</v>
      </c>
      <c r="P41">
        <f t="shared" si="1"/>
        <v>0.25109558827763734</v>
      </c>
      <c r="Q41">
        <f t="shared" si="2"/>
        <v>0.21608950074999189</v>
      </c>
      <c r="R41">
        <f t="shared" si="3"/>
        <v>0.36040073117011162</v>
      </c>
      <c r="S41">
        <f t="shared" si="4"/>
        <v>0.19573773045694495</v>
      </c>
      <c r="T41">
        <f t="shared" si="5"/>
        <v>0.18062271907143457</v>
      </c>
      <c r="U41">
        <f t="shared" si="6"/>
        <v>0.30492679054691973</v>
      </c>
      <c r="V41">
        <f t="shared" si="7"/>
        <v>0.17065475246933581</v>
      </c>
      <c r="W41">
        <f t="shared" si="8"/>
        <v>0.13115962476461407</v>
      </c>
      <c r="X41">
        <f t="shared" si="9"/>
        <v>0.22426348795784892</v>
      </c>
      <c r="Y41">
        <f t="shared" si="10"/>
        <v>0.14540537902853545</v>
      </c>
      <c r="Z41">
        <f t="shared" si="11"/>
        <v>0.11990019909867614</v>
      </c>
      <c r="AA41">
        <f t="shared" si="12"/>
        <v>0.20169583941656724</v>
      </c>
    </row>
    <row r="42" spans="1:27" x14ac:dyDescent="0.25">
      <c r="A42" t="s">
        <v>67</v>
      </c>
      <c r="B42">
        <v>3296275</v>
      </c>
      <c r="C42">
        <v>795367</v>
      </c>
      <c r="D42">
        <v>723363</v>
      </c>
      <c r="E42">
        <v>1259374</v>
      </c>
      <c r="F42">
        <v>651544</v>
      </c>
      <c r="G42">
        <v>596205</v>
      </c>
      <c r="H42">
        <v>1007122</v>
      </c>
      <c r="I42">
        <v>546561</v>
      </c>
      <c r="J42">
        <v>438823</v>
      </c>
      <c r="K42">
        <v>724589</v>
      </c>
      <c r="L42">
        <v>503284</v>
      </c>
      <c r="M42">
        <v>391248</v>
      </c>
      <c r="N42">
        <v>653925</v>
      </c>
      <c r="P42">
        <f t="shared" si="1"/>
        <v>0.24129267127287621</v>
      </c>
      <c r="Q42">
        <f t="shared" si="2"/>
        <v>0.21944862003321933</v>
      </c>
      <c r="R42">
        <f t="shared" si="3"/>
        <v>0.38205974926242503</v>
      </c>
      <c r="S42">
        <f t="shared" si="4"/>
        <v>0.19766069275166664</v>
      </c>
      <c r="T42">
        <f t="shared" si="5"/>
        <v>0.18087234833258753</v>
      </c>
      <c r="U42">
        <f t="shared" si="6"/>
        <v>0.30553336720995672</v>
      </c>
      <c r="V42">
        <f t="shared" si="7"/>
        <v>0.16581171170487899</v>
      </c>
      <c r="W42">
        <f t="shared" si="8"/>
        <v>0.13312693874145817</v>
      </c>
      <c r="X42">
        <f t="shared" si="9"/>
        <v>0.21982055502043973</v>
      </c>
      <c r="Y42">
        <f t="shared" si="10"/>
        <v>0.15268264935419526</v>
      </c>
      <c r="Z42">
        <f t="shared" si="11"/>
        <v>0.11869398032627738</v>
      </c>
      <c r="AA42">
        <f t="shared" si="12"/>
        <v>0.19838302326110535</v>
      </c>
    </row>
    <row r="43" spans="1:27" x14ac:dyDescent="0.25">
      <c r="A43" t="s">
        <v>68</v>
      </c>
      <c r="B43">
        <v>3336080</v>
      </c>
      <c r="C43">
        <v>762850</v>
      </c>
      <c r="D43">
        <v>697368</v>
      </c>
      <c r="E43">
        <v>1185981</v>
      </c>
      <c r="F43">
        <v>639482</v>
      </c>
      <c r="G43">
        <v>591518</v>
      </c>
      <c r="H43">
        <v>1025417</v>
      </c>
      <c r="I43">
        <v>540315</v>
      </c>
      <c r="J43">
        <v>421941</v>
      </c>
      <c r="K43">
        <v>682410</v>
      </c>
      <c r="L43">
        <v>470041</v>
      </c>
      <c r="M43">
        <v>382296</v>
      </c>
      <c r="N43">
        <v>662316</v>
      </c>
      <c r="P43">
        <f t="shared" si="1"/>
        <v>0.22866657873911897</v>
      </c>
      <c r="Q43">
        <f t="shared" si="2"/>
        <v>0.20903815256228866</v>
      </c>
      <c r="R43">
        <f t="shared" si="3"/>
        <v>0.3555013668736961</v>
      </c>
      <c r="S43">
        <f t="shared" si="4"/>
        <v>0.19168665020023501</v>
      </c>
      <c r="T43">
        <f t="shared" si="5"/>
        <v>0.17730929713915733</v>
      </c>
      <c r="U43">
        <f t="shared" si="6"/>
        <v>0.30737182561569265</v>
      </c>
      <c r="V43">
        <f t="shared" si="7"/>
        <v>0.16196104409966189</v>
      </c>
      <c r="W43">
        <f t="shared" si="8"/>
        <v>0.12647808206038225</v>
      </c>
      <c r="X43">
        <f t="shared" si="9"/>
        <v>0.20455444713556029</v>
      </c>
      <c r="Y43">
        <f t="shared" si="10"/>
        <v>0.14089620152993934</v>
      </c>
      <c r="Z43">
        <f t="shared" si="11"/>
        <v>0.11459437423562985</v>
      </c>
      <c r="AA43">
        <f t="shared" si="12"/>
        <v>0.19853121028272702</v>
      </c>
    </row>
    <row r="44" spans="1:27" x14ac:dyDescent="0.25">
      <c r="A44" t="s">
        <v>69</v>
      </c>
      <c r="B44">
        <v>3820792</v>
      </c>
      <c r="C44">
        <v>524951</v>
      </c>
      <c r="D44">
        <v>524890</v>
      </c>
      <c r="E44">
        <v>927264</v>
      </c>
      <c r="F44">
        <v>307441</v>
      </c>
      <c r="G44">
        <v>325884</v>
      </c>
      <c r="H44">
        <v>650290</v>
      </c>
      <c r="I44">
        <v>185841</v>
      </c>
      <c r="J44">
        <v>156283</v>
      </c>
      <c r="K44">
        <v>272903</v>
      </c>
      <c r="L44">
        <v>183538</v>
      </c>
      <c r="M44">
        <v>143024</v>
      </c>
      <c r="N44">
        <v>256971</v>
      </c>
      <c r="P44">
        <f t="shared" si="1"/>
        <v>0.13739324202940123</v>
      </c>
      <c r="Q44">
        <f t="shared" si="2"/>
        <v>0.13737727675309203</v>
      </c>
      <c r="R44">
        <f t="shared" si="3"/>
        <v>0.24268895035374866</v>
      </c>
      <c r="S44">
        <f t="shared" si="4"/>
        <v>8.0465254324234348E-2</v>
      </c>
      <c r="T44">
        <f t="shared" si="5"/>
        <v>8.5292264012278088E-2</v>
      </c>
      <c r="U44">
        <f t="shared" si="6"/>
        <v>0.17019769723135936</v>
      </c>
      <c r="V44">
        <f t="shared" si="7"/>
        <v>4.8639392042278143E-2</v>
      </c>
      <c r="W44">
        <f t="shared" si="8"/>
        <v>4.0903299630024349E-2</v>
      </c>
      <c r="X44">
        <f t="shared" si="9"/>
        <v>7.1425767223130696E-2</v>
      </c>
      <c r="Y44">
        <f t="shared" si="10"/>
        <v>4.8036637430145371E-2</v>
      </c>
      <c r="Z44">
        <f t="shared" si="11"/>
        <v>3.7433076702421908E-2</v>
      </c>
      <c r="AA44">
        <f t="shared" si="12"/>
        <v>6.7255951122175722E-2</v>
      </c>
    </row>
    <row r="45" spans="1:27" x14ac:dyDescent="0.25">
      <c r="A45" t="s">
        <v>70</v>
      </c>
      <c r="B45">
        <v>4033919</v>
      </c>
      <c r="C45">
        <v>672462</v>
      </c>
      <c r="D45">
        <v>503670</v>
      </c>
      <c r="E45">
        <v>999529</v>
      </c>
      <c r="F45">
        <v>523816</v>
      </c>
      <c r="G45">
        <v>332128</v>
      </c>
      <c r="H45">
        <v>759952</v>
      </c>
      <c r="I45">
        <v>269318</v>
      </c>
      <c r="J45">
        <v>156020</v>
      </c>
      <c r="K45">
        <v>313611</v>
      </c>
      <c r="L45">
        <v>211439</v>
      </c>
      <c r="M45">
        <v>124151</v>
      </c>
      <c r="N45">
        <v>271555</v>
      </c>
      <c r="P45">
        <f t="shared" si="1"/>
        <v>0.16670190948306102</v>
      </c>
      <c r="Q45">
        <f t="shared" si="2"/>
        <v>0.12485872919114142</v>
      </c>
      <c r="R45">
        <f t="shared" si="3"/>
        <v>0.24778112798001151</v>
      </c>
      <c r="S45">
        <f t="shared" si="4"/>
        <v>0.12985288004047676</v>
      </c>
      <c r="T45">
        <f t="shared" si="5"/>
        <v>8.2333829707537512E-2</v>
      </c>
      <c r="U45">
        <f t="shared" si="6"/>
        <v>0.18839049569413763</v>
      </c>
      <c r="V45">
        <f t="shared" si="7"/>
        <v>6.6763363369467754E-2</v>
      </c>
      <c r="W45">
        <f t="shared" si="8"/>
        <v>3.8677028467849754E-2</v>
      </c>
      <c r="X45">
        <f t="shared" si="9"/>
        <v>7.7743504517567161E-2</v>
      </c>
      <c r="Y45">
        <f t="shared" si="10"/>
        <v>5.2415281516559949E-2</v>
      </c>
      <c r="Z45">
        <f t="shared" si="11"/>
        <v>3.0776770678836139E-2</v>
      </c>
      <c r="AA45">
        <f t="shared" si="12"/>
        <v>6.7317910944666964E-2</v>
      </c>
    </row>
    <row r="46" spans="1:27" x14ac:dyDescent="0.25">
      <c r="A46" t="s">
        <v>71</v>
      </c>
      <c r="B46">
        <v>4040254</v>
      </c>
      <c r="C46">
        <v>703324</v>
      </c>
      <c r="D46">
        <v>655656</v>
      </c>
      <c r="E46">
        <v>1091091</v>
      </c>
      <c r="F46">
        <v>499953</v>
      </c>
      <c r="G46">
        <v>330838</v>
      </c>
      <c r="H46">
        <v>753544</v>
      </c>
      <c r="I46">
        <v>322345</v>
      </c>
      <c r="J46">
        <v>157070</v>
      </c>
      <c r="K46">
        <v>278163</v>
      </c>
      <c r="L46">
        <v>216729</v>
      </c>
      <c r="M46">
        <v>116855</v>
      </c>
      <c r="N46">
        <v>237393</v>
      </c>
      <c r="P46">
        <f t="shared" si="1"/>
        <v>0.17407915442939972</v>
      </c>
      <c r="Q46">
        <f t="shared" si="2"/>
        <v>0.16228088630071277</v>
      </c>
      <c r="R46">
        <f t="shared" si="3"/>
        <v>0.2700550509943187</v>
      </c>
      <c r="S46">
        <f t="shared" si="4"/>
        <v>0.12374296269491968</v>
      </c>
      <c r="T46">
        <f t="shared" si="5"/>
        <v>8.1885445816030383E-2</v>
      </c>
      <c r="U46">
        <f t="shared" si="6"/>
        <v>0.18650906601416645</v>
      </c>
      <c r="V46">
        <f t="shared" si="7"/>
        <v>7.9783350254711713E-2</v>
      </c>
      <c r="W46">
        <f t="shared" si="8"/>
        <v>3.8876268670237066E-2</v>
      </c>
      <c r="X46">
        <f t="shared" si="9"/>
        <v>6.884789916673556E-2</v>
      </c>
      <c r="Y46">
        <f t="shared" si="10"/>
        <v>5.3642419511248547E-2</v>
      </c>
      <c r="Z46">
        <f t="shared" si="11"/>
        <v>2.892268654396481E-2</v>
      </c>
      <c r="AA46">
        <f t="shared" si="12"/>
        <v>5.8756949439317432E-2</v>
      </c>
    </row>
    <row r="47" spans="1:27" x14ac:dyDescent="0.25">
      <c r="A47" t="s">
        <v>72</v>
      </c>
      <c r="B47">
        <v>4087300</v>
      </c>
      <c r="C47">
        <v>605132</v>
      </c>
      <c r="D47">
        <v>589019</v>
      </c>
      <c r="E47">
        <v>1092441</v>
      </c>
      <c r="F47">
        <v>500898</v>
      </c>
      <c r="G47">
        <v>512987</v>
      </c>
      <c r="H47">
        <v>940595</v>
      </c>
      <c r="I47">
        <v>347124</v>
      </c>
      <c r="J47">
        <v>185450</v>
      </c>
      <c r="K47">
        <v>346859</v>
      </c>
      <c r="L47">
        <v>229482</v>
      </c>
      <c r="M47">
        <v>181529</v>
      </c>
      <c r="N47">
        <v>291513</v>
      </c>
      <c r="P47">
        <f t="shared" si="1"/>
        <v>0.14805177011719228</v>
      </c>
      <c r="Q47">
        <f t="shared" si="2"/>
        <v>0.1441095588774986</v>
      </c>
      <c r="R47">
        <f t="shared" si="3"/>
        <v>0.26727693098133243</v>
      </c>
      <c r="S47">
        <f t="shared" si="4"/>
        <v>0.12254984953392214</v>
      </c>
      <c r="T47">
        <f t="shared" si="5"/>
        <v>0.12550754776992146</v>
      </c>
      <c r="U47">
        <f t="shared" si="6"/>
        <v>0.23012624470922124</v>
      </c>
      <c r="V47">
        <f t="shared" si="7"/>
        <v>8.4927458224255625E-2</v>
      </c>
      <c r="W47">
        <f t="shared" si="8"/>
        <v>4.5372250630000242E-2</v>
      </c>
      <c r="X47">
        <f t="shared" si="9"/>
        <v>8.4862623247620672E-2</v>
      </c>
      <c r="Y47">
        <f t="shared" si="10"/>
        <v>5.6145132483546599E-2</v>
      </c>
      <c r="Z47">
        <f t="shared" si="11"/>
        <v>4.4412937636092283E-2</v>
      </c>
      <c r="AA47">
        <f t="shared" si="12"/>
        <v>7.1321654882196064E-2</v>
      </c>
    </row>
    <row r="48" spans="1:27" x14ac:dyDescent="0.25">
      <c r="A48" t="s">
        <v>73</v>
      </c>
      <c r="B48">
        <v>220057</v>
      </c>
      <c r="C48">
        <v>204498</v>
      </c>
      <c r="D48">
        <v>180012</v>
      </c>
      <c r="E48">
        <v>329707</v>
      </c>
      <c r="F48">
        <v>76878</v>
      </c>
      <c r="G48">
        <v>78913</v>
      </c>
      <c r="H48">
        <v>123678</v>
      </c>
      <c r="I48">
        <v>242711</v>
      </c>
      <c r="J48">
        <v>196305</v>
      </c>
      <c r="K48">
        <v>358823</v>
      </c>
      <c r="L48">
        <v>136536</v>
      </c>
      <c r="M48">
        <v>110701</v>
      </c>
      <c r="N48">
        <v>177661</v>
      </c>
      <c r="P48">
        <f t="shared" si="1"/>
        <v>0.9292955915967227</v>
      </c>
      <c r="Q48">
        <f t="shared" si="2"/>
        <v>0.81802442094548233</v>
      </c>
      <c r="R48">
        <f t="shared" si="3"/>
        <v>1.4982799910932167</v>
      </c>
      <c r="S48">
        <f t="shared" si="4"/>
        <v>0.34935493985649174</v>
      </c>
      <c r="T48">
        <f t="shared" si="5"/>
        <v>0.35860254388635671</v>
      </c>
      <c r="U48">
        <f t="shared" si="6"/>
        <v>0.56202711115756376</v>
      </c>
      <c r="V48">
        <f t="shared" si="7"/>
        <v>1.1029460548857797</v>
      </c>
      <c r="W48">
        <f t="shared" si="8"/>
        <v>0.89206432878754138</v>
      </c>
      <c r="X48">
        <f t="shared" si="9"/>
        <v>1.6305911650163367</v>
      </c>
      <c r="Y48">
        <f t="shared" si="10"/>
        <v>0.62045742693938388</v>
      </c>
      <c r="Z48">
        <f t="shared" si="11"/>
        <v>0.50305602639316183</v>
      </c>
      <c r="AA48">
        <f t="shared" si="12"/>
        <v>0.80734082533161866</v>
      </c>
    </row>
    <row r="49" spans="1:27" x14ac:dyDescent="0.25">
      <c r="A49" t="s">
        <v>74</v>
      </c>
      <c r="B49">
        <v>543520</v>
      </c>
      <c r="C49">
        <v>262265</v>
      </c>
      <c r="D49">
        <v>241839</v>
      </c>
      <c r="E49">
        <v>401936</v>
      </c>
      <c r="F49">
        <v>190737</v>
      </c>
      <c r="G49">
        <v>163447</v>
      </c>
      <c r="H49">
        <v>241308</v>
      </c>
      <c r="I49">
        <v>324594</v>
      </c>
      <c r="J49">
        <v>246224</v>
      </c>
      <c r="K49">
        <v>425242</v>
      </c>
      <c r="L49">
        <v>241168</v>
      </c>
      <c r="M49">
        <v>200831</v>
      </c>
      <c r="N49">
        <v>312400</v>
      </c>
      <c r="P49">
        <f t="shared" si="1"/>
        <v>0.48253054165440096</v>
      </c>
      <c r="Q49">
        <f t="shared" si="2"/>
        <v>0.44494958787165145</v>
      </c>
      <c r="R49">
        <f t="shared" si="3"/>
        <v>0.73950544598174861</v>
      </c>
      <c r="S49">
        <f t="shared" si="4"/>
        <v>0.3509291286429202</v>
      </c>
      <c r="T49">
        <f t="shared" si="5"/>
        <v>0.3007193847512511</v>
      </c>
      <c r="U49">
        <f t="shared" si="6"/>
        <v>0.44397262290256106</v>
      </c>
      <c r="V49">
        <f t="shared" si="7"/>
        <v>0.59720709449514275</v>
      </c>
      <c r="W49">
        <f t="shared" si="8"/>
        <v>0.45301736826611716</v>
      </c>
      <c r="X49">
        <f t="shared" si="9"/>
        <v>0.78238519281719165</v>
      </c>
      <c r="Y49">
        <f t="shared" si="10"/>
        <v>0.44371504268472184</v>
      </c>
      <c r="Z49">
        <f t="shared" si="11"/>
        <v>0.36950066234913159</v>
      </c>
      <c r="AA49">
        <f t="shared" si="12"/>
        <v>0.57477185752134241</v>
      </c>
    </row>
    <row r="50" spans="1:27" x14ac:dyDescent="0.25">
      <c r="A50" t="s">
        <v>75</v>
      </c>
      <c r="B50">
        <v>677377</v>
      </c>
      <c r="C50">
        <v>324508</v>
      </c>
      <c r="D50">
        <v>304573</v>
      </c>
      <c r="E50">
        <v>506992</v>
      </c>
      <c r="F50">
        <v>237697</v>
      </c>
      <c r="G50">
        <v>217951</v>
      </c>
      <c r="H50">
        <v>328214</v>
      </c>
      <c r="I50">
        <v>369685</v>
      </c>
      <c r="J50">
        <v>331052</v>
      </c>
      <c r="K50">
        <v>565711</v>
      </c>
      <c r="L50">
        <v>309761</v>
      </c>
      <c r="M50">
        <v>274161</v>
      </c>
      <c r="N50">
        <v>433846</v>
      </c>
      <c r="P50">
        <f t="shared" si="1"/>
        <v>0.47906557205219547</v>
      </c>
      <c r="Q50">
        <f t="shared" si="2"/>
        <v>0.44963587485255624</v>
      </c>
      <c r="R50">
        <f t="shared" si="3"/>
        <v>0.74846355869774139</v>
      </c>
      <c r="S50">
        <f t="shared" si="4"/>
        <v>0.3509079877232324</v>
      </c>
      <c r="T50">
        <f t="shared" si="5"/>
        <v>0.32175730796882679</v>
      </c>
      <c r="U50">
        <f t="shared" si="6"/>
        <v>0.48453667603122041</v>
      </c>
      <c r="V50">
        <f t="shared" si="7"/>
        <v>0.54575959915969985</v>
      </c>
      <c r="W50">
        <f t="shared" si="8"/>
        <v>0.48872636655806145</v>
      </c>
      <c r="X50">
        <f t="shared" si="9"/>
        <v>0.83514940719865005</v>
      </c>
      <c r="Y50">
        <f t="shared" si="10"/>
        <v>0.45729482991007964</v>
      </c>
      <c r="Z50">
        <f t="shared" si="11"/>
        <v>0.40473916297718998</v>
      </c>
      <c r="AA50">
        <f t="shared" si="12"/>
        <v>0.64047937854400139</v>
      </c>
    </row>
    <row r="51" spans="1:27" x14ac:dyDescent="0.25">
      <c r="A51" t="s">
        <v>76</v>
      </c>
      <c r="B51">
        <v>324489</v>
      </c>
      <c r="C51">
        <v>274223</v>
      </c>
      <c r="D51">
        <v>286777</v>
      </c>
      <c r="E51">
        <v>481736</v>
      </c>
      <c r="F51">
        <v>154925</v>
      </c>
      <c r="G51">
        <v>149060</v>
      </c>
      <c r="H51">
        <v>232166</v>
      </c>
      <c r="I51">
        <v>337830</v>
      </c>
      <c r="J51">
        <v>292190</v>
      </c>
      <c r="K51">
        <v>529535</v>
      </c>
      <c r="L51">
        <v>203036</v>
      </c>
      <c r="M51">
        <v>184054</v>
      </c>
      <c r="N51">
        <v>266291</v>
      </c>
      <c r="P51">
        <f t="shared" si="1"/>
        <v>0.84509182129440441</v>
      </c>
      <c r="Q51">
        <f t="shared" si="2"/>
        <v>0.8837803438637365</v>
      </c>
      <c r="R51">
        <f t="shared" si="3"/>
        <v>1.4845988615946919</v>
      </c>
      <c r="S51">
        <f t="shared" si="4"/>
        <v>0.47744299498596254</v>
      </c>
      <c r="T51">
        <f t="shared" si="5"/>
        <v>0.45936842235021835</v>
      </c>
      <c r="U51">
        <f t="shared" si="6"/>
        <v>0.71548188074172003</v>
      </c>
      <c r="V51">
        <f t="shared" si="7"/>
        <v>1.0411138744302579</v>
      </c>
      <c r="W51">
        <f t="shared" si="8"/>
        <v>0.90046195710794508</v>
      </c>
      <c r="X51">
        <f t="shared" si="9"/>
        <v>1.6319043172495833</v>
      </c>
      <c r="Y51">
        <f t="shared" si="10"/>
        <v>0.62570996243324117</v>
      </c>
      <c r="Z51">
        <f t="shared" si="11"/>
        <v>0.56721183152587606</v>
      </c>
      <c r="AA51">
        <f t="shared" si="12"/>
        <v>0.82064723303409359</v>
      </c>
    </row>
    <row r="52" spans="1:27" x14ac:dyDescent="0.25">
      <c r="A52" t="s">
        <v>77</v>
      </c>
      <c r="B52">
        <v>423479</v>
      </c>
      <c r="C52">
        <v>462392</v>
      </c>
      <c r="D52">
        <v>400461</v>
      </c>
      <c r="E52">
        <v>647218</v>
      </c>
      <c r="F52">
        <v>221090</v>
      </c>
      <c r="G52">
        <v>171601</v>
      </c>
      <c r="H52">
        <v>236402</v>
      </c>
      <c r="I52">
        <v>495748</v>
      </c>
      <c r="J52">
        <v>424968</v>
      </c>
      <c r="K52">
        <v>653590</v>
      </c>
      <c r="L52">
        <v>261807</v>
      </c>
      <c r="M52">
        <v>223680</v>
      </c>
      <c r="N52">
        <v>309700</v>
      </c>
      <c r="P52">
        <f t="shared" si="1"/>
        <v>1.09188885399276</v>
      </c>
      <c r="Q52">
        <f t="shared" si="2"/>
        <v>0.94564547474609129</v>
      </c>
      <c r="R52">
        <f t="shared" si="3"/>
        <v>1.5283355254924094</v>
      </c>
      <c r="S52">
        <f t="shared" si="4"/>
        <v>0.52208019760129787</v>
      </c>
      <c r="T52">
        <f t="shared" si="5"/>
        <v>0.40521725988773943</v>
      </c>
      <c r="U52">
        <f t="shared" si="6"/>
        <v>0.5582378346978244</v>
      </c>
      <c r="V52">
        <f t="shared" si="7"/>
        <v>1.1706554516280618</v>
      </c>
      <c r="W52">
        <f t="shared" si="8"/>
        <v>1.0035161129595564</v>
      </c>
      <c r="X52">
        <f t="shared" si="9"/>
        <v>1.543382316478503</v>
      </c>
      <c r="Y52">
        <f t="shared" si="10"/>
        <v>0.61822900309106232</v>
      </c>
      <c r="Z52">
        <f t="shared" si="11"/>
        <v>0.52819620335364914</v>
      </c>
      <c r="AA52">
        <f t="shared" si="12"/>
        <v>0.73132315888155019</v>
      </c>
    </row>
    <row r="53" spans="1:27" x14ac:dyDescent="0.25">
      <c r="A53" t="s">
        <v>78</v>
      </c>
      <c r="B53">
        <v>307549</v>
      </c>
      <c r="C53">
        <v>146263</v>
      </c>
      <c r="D53">
        <v>165785</v>
      </c>
      <c r="E53">
        <v>283133</v>
      </c>
      <c r="F53">
        <v>74979</v>
      </c>
      <c r="G53">
        <v>83088</v>
      </c>
      <c r="H53">
        <v>122051</v>
      </c>
      <c r="I53">
        <v>208119</v>
      </c>
      <c r="J53">
        <v>196315</v>
      </c>
      <c r="K53">
        <v>367276</v>
      </c>
      <c r="L53">
        <v>115226</v>
      </c>
      <c r="M53">
        <v>121019</v>
      </c>
      <c r="N53">
        <v>178633</v>
      </c>
      <c r="P53">
        <f t="shared" si="1"/>
        <v>0.475576249638269</v>
      </c>
      <c r="Q53">
        <f t="shared" si="2"/>
        <v>0.53905231361506623</v>
      </c>
      <c r="R53">
        <f t="shared" si="3"/>
        <v>0.92061102458470034</v>
      </c>
      <c r="S53">
        <f t="shared" si="4"/>
        <v>0.24379529765988509</v>
      </c>
      <c r="T53">
        <f t="shared" si="5"/>
        <v>0.27016182787133108</v>
      </c>
      <c r="U53">
        <f t="shared" si="6"/>
        <v>0.39685058315910637</v>
      </c>
      <c r="V53">
        <f t="shared" si="7"/>
        <v>0.67670192392106621</v>
      </c>
      <c r="W53">
        <f t="shared" si="8"/>
        <v>0.63832104802811906</v>
      </c>
      <c r="X53">
        <f t="shared" si="9"/>
        <v>1.1942032001404654</v>
      </c>
      <c r="Y53">
        <f t="shared" si="10"/>
        <v>0.37465899742805214</v>
      </c>
      <c r="Z53">
        <f t="shared" si="11"/>
        <v>0.39349502030570738</v>
      </c>
      <c r="AA53">
        <f t="shared" si="12"/>
        <v>0.58082777053412626</v>
      </c>
    </row>
    <row r="54" spans="1:27" x14ac:dyDescent="0.25">
      <c r="A54" t="s">
        <v>79</v>
      </c>
      <c r="B54">
        <v>260110</v>
      </c>
      <c r="C54">
        <v>26887</v>
      </c>
      <c r="D54">
        <v>22233</v>
      </c>
      <c r="E54">
        <v>35153</v>
      </c>
      <c r="F54">
        <v>24646</v>
      </c>
      <c r="G54">
        <v>21905</v>
      </c>
      <c r="H54">
        <v>28899</v>
      </c>
      <c r="I54">
        <v>24933</v>
      </c>
      <c r="J54">
        <v>25373</v>
      </c>
      <c r="K54">
        <v>38038</v>
      </c>
      <c r="L54">
        <v>26151</v>
      </c>
      <c r="M54">
        <v>25154</v>
      </c>
      <c r="N54">
        <v>34510</v>
      </c>
      <c r="P54">
        <f t="shared" si="1"/>
        <v>0.10336780592826111</v>
      </c>
      <c r="Q54">
        <f t="shared" si="2"/>
        <v>8.5475375802545078E-2</v>
      </c>
      <c r="R54">
        <f t="shared" si="3"/>
        <v>0.13514666871708123</v>
      </c>
      <c r="S54">
        <f t="shared" si="4"/>
        <v>9.4752220214524618E-2</v>
      </c>
      <c r="T54">
        <f t="shared" si="5"/>
        <v>8.4214370843104847E-2</v>
      </c>
      <c r="U54">
        <f t="shared" si="6"/>
        <v>0.11110299488677867</v>
      </c>
      <c r="V54">
        <f t="shared" si="7"/>
        <v>9.5855599554034832E-2</v>
      </c>
      <c r="W54">
        <f t="shared" si="8"/>
        <v>9.7547191572796121E-2</v>
      </c>
      <c r="X54">
        <f t="shared" si="9"/>
        <v>0.1462381300219138</v>
      </c>
      <c r="Y54">
        <f t="shared" si="10"/>
        <v>0.10053823382415132</v>
      </c>
      <c r="Z54">
        <f t="shared" si="11"/>
        <v>9.6705240090730851E-2</v>
      </c>
      <c r="AA54">
        <f t="shared" si="12"/>
        <v>0.13267463765330054</v>
      </c>
    </row>
    <row r="55" spans="1:27" x14ac:dyDescent="0.25">
      <c r="P55">
        <f>AVERAGE(P5:P54)</f>
        <v>0.36953014304134268</v>
      </c>
      <c r="Q55">
        <f t="shared" ref="Q55:AA55" si="13">AVERAGE(Q5:Q54)</f>
        <v>0.3482693001269353</v>
      </c>
      <c r="R55">
        <f t="shared" si="13"/>
        <v>0.61736770799854102</v>
      </c>
      <c r="S55" s="7">
        <f t="shared" si="13"/>
        <v>0.24915146220011283</v>
      </c>
      <c r="T55">
        <f t="shared" si="13"/>
        <v>0.2316803229318172</v>
      </c>
      <c r="U55">
        <f t="shared" si="13"/>
        <v>0.39308006740177637</v>
      </c>
      <c r="V55">
        <f t="shared" si="13"/>
        <v>0.34309001362053221</v>
      </c>
      <c r="W55">
        <f t="shared" si="13"/>
        <v>0.29595423753164884</v>
      </c>
      <c r="X55">
        <f t="shared" si="13"/>
        <v>0.50861228646437562</v>
      </c>
      <c r="Y55">
        <f t="shared" si="13"/>
        <v>0.24343086070995162</v>
      </c>
      <c r="Z55">
        <f t="shared" si="13"/>
        <v>0.2187105046171437</v>
      </c>
      <c r="AA55" s="7">
        <f t="shared" si="13"/>
        <v>0.35507330851783409</v>
      </c>
    </row>
  </sheetData>
  <mergeCells count="12">
    <mergeCell ref="P1:U1"/>
    <mergeCell ref="V1:AA1"/>
    <mergeCell ref="C1:H1"/>
    <mergeCell ref="I1:N1"/>
    <mergeCell ref="C2:E2"/>
    <mergeCell ref="F2:H2"/>
    <mergeCell ref="I2:K2"/>
    <mergeCell ref="L2:N2"/>
    <mergeCell ref="P2:R2"/>
    <mergeCell ref="S2:U2"/>
    <mergeCell ref="V2:X2"/>
    <mergeCell ref="Y2:A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IPC</vt:lpstr>
      <vt:lpstr>speedup</vt:lpstr>
      <vt:lpstr>PKI</vt:lpstr>
      <vt:lpstr>stacked_energy</vt:lpstr>
      <vt:lpstr>overprediction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2023-06-25T17:13:58Z</dcterms:modified>
</cp:coreProperties>
</file>