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720" tabRatio="500"/>
  </bookViews>
  <sheets>
    <sheet name="Лист1" sheetId="1" r:id="rId1"/>
  </sheets>
  <definedNames>
    <definedName name="_xlnm._FilterDatabase" localSheetId="0" hidden="1">Лист1!$A$1:$M$58</definedName>
  </definedNames>
  <calcPr calcId="145621" refMode="R1C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J19" i="1"/>
  <c r="J20" i="1"/>
  <c r="J21" i="1"/>
  <c r="J18" i="1"/>
  <c r="H19" i="1"/>
  <c r="H20" i="1"/>
  <c r="H21" i="1"/>
  <c r="H18" i="1"/>
  <c r="E19" i="1"/>
  <c r="E20" i="1"/>
  <c r="E21" i="1"/>
  <c r="E18" i="1"/>
  <c r="M19" i="1" l="1"/>
  <c r="M21" i="1"/>
  <c r="M20" i="1"/>
  <c r="M18" i="1"/>
  <c r="E4" i="1" l="1"/>
  <c r="E6" i="1"/>
  <c r="E7" i="1"/>
  <c r="E8" i="1"/>
  <c r="E14" i="1"/>
  <c r="E16" i="1"/>
  <c r="E28" i="1"/>
  <c r="E29" i="1"/>
  <c r="E35" i="1"/>
  <c r="E44" i="1"/>
  <c r="E58" i="1"/>
  <c r="E51" i="1"/>
  <c r="E52" i="1"/>
  <c r="E53" i="1"/>
  <c r="E54" i="1"/>
  <c r="E55" i="1"/>
  <c r="E57" i="1"/>
  <c r="E62" i="1"/>
  <c r="E63" i="1"/>
  <c r="E39" i="1"/>
  <c r="E27" i="1"/>
  <c r="E13" i="1"/>
  <c r="E38" i="1"/>
  <c r="E56" i="1"/>
  <c r="E2" i="1"/>
  <c r="E3" i="1"/>
  <c r="E5" i="1"/>
  <c r="E10" i="1"/>
  <c r="E11" i="1"/>
  <c r="E9" i="1"/>
  <c r="E12" i="1"/>
  <c r="E15" i="1"/>
  <c r="E17" i="1"/>
  <c r="E26" i="1"/>
  <c r="E25" i="1"/>
  <c r="E30" i="1"/>
  <c r="E31" i="1"/>
  <c r="E32" i="1"/>
  <c r="E33" i="1"/>
  <c r="E34" i="1"/>
  <c r="E37" i="1"/>
  <c r="E36" i="1"/>
  <c r="E40" i="1"/>
  <c r="E41" i="1"/>
  <c r="E42" i="1"/>
  <c r="E43" i="1"/>
  <c r="E45" i="1"/>
  <c r="E46" i="1"/>
  <c r="E47" i="1"/>
  <c r="E48" i="1"/>
  <c r="E49" i="1"/>
  <c r="E50" i="1"/>
  <c r="E59" i="1"/>
  <c r="E61" i="1"/>
  <c r="E60" i="1"/>
  <c r="H29" i="1"/>
  <c r="H63" i="1"/>
  <c r="H62" i="1"/>
  <c r="L13" i="1"/>
  <c r="H13" i="1"/>
  <c r="J13" i="1"/>
  <c r="M13" i="1" l="1"/>
  <c r="L32" i="1"/>
  <c r="L26" i="1"/>
  <c r="L17" i="1"/>
  <c r="L16" i="1"/>
  <c r="L63" i="1"/>
  <c r="J63" i="1"/>
  <c r="H25" i="1"/>
  <c r="H27" i="1"/>
  <c r="H26" i="1"/>
  <c r="L29" i="1"/>
  <c r="J29" i="1"/>
  <c r="M63" i="1" l="1"/>
  <c r="M29" i="1"/>
  <c r="L41" i="1"/>
  <c r="L27" i="1" l="1"/>
  <c r="M27" i="1" s="1"/>
  <c r="J27" i="1"/>
  <c r="H41" i="1" l="1"/>
  <c r="J41" i="1"/>
  <c r="M41" i="1" s="1"/>
  <c r="L58" i="1"/>
  <c r="H58" i="1"/>
  <c r="J58" i="1"/>
  <c r="M58" i="1" l="1"/>
  <c r="F27" i="1"/>
  <c r="L6" i="1" l="1"/>
  <c r="J6" i="1"/>
  <c r="H6" i="1"/>
  <c r="M6" i="1" l="1"/>
  <c r="L9" i="1" l="1"/>
  <c r="J9" i="1"/>
  <c r="H9" i="1"/>
  <c r="L8" i="1"/>
  <c r="J8" i="1"/>
  <c r="H8" i="1"/>
  <c r="L7" i="1"/>
  <c r="J7" i="1"/>
  <c r="H7" i="1"/>
  <c r="L34" i="1"/>
  <c r="J34" i="1"/>
  <c r="H34" i="1"/>
  <c r="L33" i="1"/>
  <c r="J33" i="1"/>
  <c r="H33" i="1"/>
  <c r="L61" i="1"/>
  <c r="J61" i="1"/>
  <c r="H61" i="1"/>
  <c r="L56" i="1"/>
  <c r="J56" i="1"/>
  <c r="H56" i="1"/>
  <c r="L59" i="1"/>
  <c r="J59" i="1"/>
  <c r="H59" i="1"/>
  <c r="L49" i="1"/>
  <c r="J49" i="1"/>
  <c r="H49" i="1"/>
  <c r="L48" i="1"/>
  <c r="J48" i="1"/>
  <c r="H48" i="1"/>
  <c r="L47" i="1"/>
  <c r="J47" i="1"/>
  <c r="H47" i="1"/>
  <c r="L42" i="1"/>
  <c r="J42" i="1"/>
  <c r="H42" i="1"/>
  <c r="L36" i="1"/>
  <c r="J36" i="1"/>
  <c r="H36" i="1"/>
  <c r="L39" i="1"/>
  <c r="J39" i="1"/>
  <c r="H39" i="1"/>
  <c r="L38" i="1"/>
  <c r="J38" i="1"/>
  <c r="H38" i="1"/>
  <c r="L35" i="1"/>
  <c r="J35" i="1"/>
  <c r="H35" i="1"/>
  <c r="L31" i="1"/>
  <c r="J31" i="1"/>
  <c r="H31" i="1"/>
  <c r="L15" i="1"/>
  <c r="J15" i="1"/>
  <c r="H15" i="1"/>
  <c r="L4" i="1"/>
  <c r="J4" i="1"/>
  <c r="H4" i="1"/>
  <c r="J3" i="1"/>
  <c r="H3" i="1"/>
  <c r="L60" i="1"/>
  <c r="J60" i="1"/>
  <c r="H60" i="1"/>
  <c r="L62" i="1"/>
  <c r="J62" i="1"/>
  <c r="L57" i="1"/>
  <c r="J57" i="1"/>
  <c r="H57" i="1"/>
  <c r="L55" i="1"/>
  <c r="J55" i="1"/>
  <c r="H55" i="1"/>
  <c r="L54" i="1"/>
  <c r="J54" i="1"/>
  <c r="H54" i="1"/>
  <c r="L53" i="1"/>
  <c r="J53" i="1"/>
  <c r="H53" i="1"/>
  <c r="L52" i="1"/>
  <c r="J52" i="1"/>
  <c r="H52" i="1"/>
  <c r="L51" i="1"/>
  <c r="J51" i="1"/>
  <c r="H51" i="1"/>
  <c r="L50" i="1"/>
  <c r="J50" i="1"/>
  <c r="H50" i="1"/>
  <c r="L46" i="1"/>
  <c r="J46" i="1"/>
  <c r="H46" i="1"/>
  <c r="L45" i="1"/>
  <c r="J45" i="1"/>
  <c r="H45" i="1"/>
  <c r="L44" i="1"/>
  <c r="J44" i="1"/>
  <c r="H44" i="1"/>
  <c r="L43" i="1"/>
  <c r="J43" i="1"/>
  <c r="H43" i="1"/>
  <c r="L40" i="1"/>
  <c r="J40" i="1"/>
  <c r="H40" i="1"/>
  <c r="L37" i="1"/>
  <c r="J37" i="1"/>
  <c r="H37" i="1"/>
  <c r="J32" i="1"/>
  <c r="H32" i="1"/>
  <c r="L30" i="1"/>
  <c r="J30" i="1"/>
  <c r="H30" i="1"/>
  <c r="L28" i="1"/>
  <c r="J28" i="1"/>
  <c r="H28" i="1"/>
  <c r="L25" i="1"/>
  <c r="J25" i="1"/>
  <c r="J26" i="1"/>
  <c r="J16" i="1"/>
  <c r="H16" i="1"/>
  <c r="J17" i="1"/>
  <c r="H17" i="1"/>
  <c r="L14" i="1"/>
  <c r="J14" i="1"/>
  <c r="H14" i="1"/>
  <c r="L12" i="1"/>
  <c r="M12" i="1" s="1"/>
  <c r="L11" i="1"/>
  <c r="J11" i="1"/>
  <c r="H11" i="1"/>
  <c r="L10" i="1"/>
  <c r="J10" i="1"/>
  <c r="H10" i="1"/>
  <c r="L5" i="1"/>
  <c r="J5" i="1"/>
  <c r="H5" i="1"/>
  <c r="L2" i="1"/>
  <c r="J2" i="1"/>
  <c r="H2" i="1"/>
  <c r="M2" i="1" l="1"/>
  <c r="M8" i="1"/>
  <c r="M7" i="1"/>
  <c r="M9" i="1"/>
  <c r="M14" i="1"/>
  <c r="M30" i="1"/>
  <c r="M43" i="1"/>
  <c r="M50" i="1"/>
  <c r="M54" i="1"/>
  <c r="M45" i="1"/>
  <c r="M52" i="1"/>
  <c r="M57" i="1"/>
  <c r="M37" i="1"/>
  <c r="M5" i="1"/>
  <c r="M26" i="1"/>
  <c r="M31" i="1"/>
  <c r="M36" i="1"/>
  <c r="M49" i="1"/>
  <c r="M33" i="1"/>
  <c r="M32" i="1"/>
  <c r="M44" i="1"/>
  <c r="M51" i="1"/>
  <c r="M55" i="1"/>
  <c r="M15" i="1"/>
  <c r="M39" i="1"/>
  <c r="M48" i="1"/>
  <c r="M61" i="1"/>
  <c r="M11" i="1"/>
  <c r="M60" i="1"/>
  <c r="M38" i="1"/>
  <c r="M47" i="1"/>
  <c r="M56" i="1"/>
  <c r="M10" i="1"/>
  <c r="M25" i="1"/>
  <c r="M28" i="1"/>
  <c r="M40" i="1"/>
  <c r="M46" i="1"/>
  <c r="M53" i="1"/>
  <c r="M62" i="1"/>
  <c r="M4" i="1"/>
  <c r="M35" i="1"/>
  <c r="M42" i="1"/>
  <c r="M59" i="1"/>
  <c r="M34" i="1"/>
  <c r="M16" i="1"/>
  <c r="M17" i="1"/>
  <c r="L3" i="1"/>
  <c r="M3" i="1" s="1"/>
</calcChain>
</file>

<file path=xl/sharedStrings.xml><?xml version="1.0" encoding="utf-8"?>
<sst xmlns="http://schemas.openxmlformats.org/spreadsheetml/2006/main" count="129" uniqueCount="113">
  <si>
    <t>Наименование</t>
  </si>
  <si>
    <t>МНН</t>
  </si>
  <si>
    <t>цена регистрации с НДС</t>
  </si>
  <si>
    <t>цена в 
документах
с ндс</t>
  </si>
  <si>
    <t>Цена поставки без НДС</t>
  </si>
  <si>
    <t>НДС</t>
  </si>
  <si>
    <t>сумма 
ндс</t>
  </si>
  <si>
    <t xml:space="preserve"> фин. 
Премия %</t>
  </si>
  <si>
    <t>фин. 
премия
в руб.</t>
  </si>
  <si>
    <t>цена нетто</t>
  </si>
  <si>
    <t>Аспаркам, таблетки 175 мг+175 мг (уп.яч.конт.) №56</t>
  </si>
  <si>
    <t xml:space="preserve">Калия и магния аспарагинат           </t>
  </si>
  <si>
    <t>Вазелиновое масло, масло для приема внутрь, 100 мл, №1</t>
  </si>
  <si>
    <t xml:space="preserve">Парафин жидкий           </t>
  </si>
  <si>
    <t>Гастрасан® Адванс, таблетки для рассасывания, № 30</t>
  </si>
  <si>
    <t xml:space="preserve">Алюминия гидроксид-магния карбонат+магния гидроксид											
											</t>
  </si>
  <si>
    <t>Гастрасан® Адванс, таблетки для рассасывания, № 60</t>
  </si>
  <si>
    <t xml:space="preserve">Алюминия гидроксид-магния карбонат+магния гидроксид        </t>
  </si>
  <si>
    <t>Гастрасан® Экспресс, таблетки жевательные со вкусом апельсина 680 мг + 80 мг, № 12</t>
  </si>
  <si>
    <t xml:space="preserve">Кальция карбонат+Магния карбонат           </t>
  </si>
  <si>
    <t>Гастрасан® Экспресс, таблетки жевательные со вкусом мяты 680 мг + 80 мг, № 12</t>
  </si>
  <si>
    <t xml:space="preserve">Кальция карбонат+Магния карбонат     </t>
  </si>
  <si>
    <t>Гастрасан® Экспресс, таблетки жевательные со вкусом мяты 680 мг + 80 мг, № 24</t>
  </si>
  <si>
    <t>Гексимистин®, суппозитории вагинальные 16 мг, (конт. яч. уп.), № 10</t>
  </si>
  <si>
    <t>Хлоргексидин</t>
  </si>
  <si>
    <t>Димексид, концентрат для приготовления раствора для наружного применения, 100 мл, №1</t>
  </si>
  <si>
    <t xml:space="preserve">Диметилсульфоксид           </t>
  </si>
  <si>
    <t>Йодопирон 1%, средство дезинфицирующее, 100 мл, №1 (спрей)</t>
  </si>
  <si>
    <t>Йодопирон 1%, средство дезинфицирующее, 50 мл, №1 (спрей)</t>
  </si>
  <si>
    <t>Кетоконазол, суппозитории вагинальные 400 мг, (конт. яч. уп.), № 10</t>
  </si>
  <si>
    <t>Кетоконазол</t>
  </si>
  <si>
    <t>Кетоконазол, суппозитории вагинальные 400 мг, (конт. яч. уп.), № 5</t>
  </si>
  <si>
    <t>Люголь, раствор для местного применения 1%, 50 мл, №1</t>
  </si>
  <si>
    <t xml:space="preserve">Йод+[Калия йодид+Глицерол]           </t>
  </si>
  <si>
    <t>Магния сульфат, порошок для приготовления раствора для приема
 внутрь, 25 гр, № 10 (пакет бумажный)</t>
  </si>
  <si>
    <t>Магния сульфат</t>
  </si>
  <si>
    <t>Месалазин, суппозитории ректальные, 500 мг, (конт. яч. уп.), № 10</t>
  </si>
  <si>
    <t>Месалазин</t>
  </si>
  <si>
    <t>Нимесулид, гранулы 100 мг, 2 г, № 9</t>
  </si>
  <si>
    <t>Нимесулид</t>
  </si>
  <si>
    <t>Оксиметазолин, спрей назальный 0.05%</t>
  </si>
  <si>
    <t>Оксиметазолин</t>
  </si>
  <si>
    <t>Повидон-йод раствор для местного и наружного применения 10 %, 
120 мл (флакон ПЭТ ), №1</t>
  </si>
  <si>
    <t>Повидон-йод</t>
  </si>
  <si>
    <t>Ренопроктол, суппозитории ректальные 5 мг, № 10</t>
  </si>
  <si>
    <t>Фенилэфрин</t>
  </si>
  <si>
    <t>Спазмастоп, таблетки № 10</t>
  </si>
  <si>
    <t>Метамизол натрия + Питофенон + Фенпивериния бромид</t>
  </si>
  <si>
    <t>Спазмастоп, таблетки № 20</t>
  </si>
  <si>
    <t>ФАРИНОРМ® Гексэтидин, спрей для местного применения 0,2% (фл.), 40 мл, № 1</t>
  </si>
  <si>
    <t>Гексэтидин</t>
  </si>
  <si>
    <t>Фурадонин, таблетки 100 мг, №20</t>
  </si>
  <si>
    <t>Нитрофурантоин</t>
  </si>
  <si>
    <t>Фурадонин,таблетки 50 мг, №10</t>
  </si>
  <si>
    <t>Фурадонин,таблетки 50 мг, №20</t>
  </si>
  <si>
    <t>Фуразолидон, таблетки 50 мг, №10</t>
  </si>
  <si>
    <t>Фуразолидон</t>
  </si>
  <si>
    <t>Фуразолидон, таблетки 50 мг, №20</t>
  </si>
  <si>
    <t>Фурацилин, таблетки 20 мг, №20</t>
  </si>
  <si>
    <t>Нитрофурал</t>
  </si>
  <si>
    <t>Хлоргексидин биглюконат, средство дезинфицирующее, 0,05%, 100 мл</t>
  </si>
  <si>
    <t>Циндол, суспензия для наружного применения, 12,5%,  100 гр, №1</t>
  </si>
  <si>
    <t xml:space="preserve">Цинка оксид           </t>
  </si>
  <si>
    <t>Берипракс, раствор для ингаляций, 20 мл, №1</t>
  </si>
  <si>
    <t xml:space="preserve">Фенотерол           </t>
  </si>
  <si>
    <t>Бифрадуал®, раствор для ингаляций, 0,25 мг/мл + 0,5 мг/мл, 20 мл, №1</t>
  </si>
  <si>
    <t xml:space="preserve">Ипратропия бромид+Фенотерол           </t>
  </si>
  <si>
    <t>Диметинден, капли для приема внутрь, 1 мг/мл, 20 мл, № 1</t>
  </si>
  <si>
    <t>Диметинден</t>
  </si>
  <si>
    <t>Мельдоний, капсулы 250 мг, №40</t>
  </si>
  <si>
    <t>Мельдоний</t>
  </si>
  <si>
    <t>Нафтифин, раствор для наружного применения 1%, 10 мл</t>
  </si>
  <si>
    <t>Нафтифин</t>
  </si>
  <si>
    <t>Нимесулид, гранулы 100 мг, 2 г, № 30</t>
  </si>
  <si>
    <t>Нифуроксазид, капсулы 200 мг, № 16</t>
  </si>
  <si>
    <t>Нифуроксазид</t>
  </si>
  <si>
    <t>Нимесулид, таблетки 100 мг, № 20</t>
  </si>
  <si>
    <t>Повидон-йод раствор для местного и наружного применения 10 %, 
30 мл (флакон ПЭТ ), №1</t>
  </si>
  <si>
    <t>Спиронолактон, таблетки 25 мг, № 20</t>
  </si>
  <si>
    <t>Спиронолактон</t>
  </si>
  <si>
    <t>ФАРИНОРМ® Бензидамин, спрей для местного применения
 дозированный, 0,255 мг/доза, 30 мл, №1</t>
  </si>
  <si>
    <t>Бензидамин</t>
  </si>
  <si>
    <t>ФАРИНОРМ® Бензидамин форте, спрей для местного применения
 дозированный, 0,510 мг/доза,15 мл,№1</t>
  </si>
  <si>
    <t>Фурагин, таблетки 50 мг, №30</t>
  </si>
  <si>
    <t>Фуразидин</t>
  </si>
  <si>
    <t>Фурагин, капсулы 50 мг, №30</t>
  </si>
  <si>
    <t>Хлоропирамин, таблетки 25 мг, №20</t>
  </si>
  <si>
    <t>Хлоропирамин</t>
  </si>
  <si>
    <t>МОРЕЛОР ® КСИЛО, спрей назальный, 0,1%, 10 мл, (с распылителем), №1</t>
  </si>
  <si>
    <t>Ксилометазолин</t>
  </si>
  <si>
    <t>МОРЕЛОР ® КСИЛО, спрей назальный, 0,1%, 15 мл, (с распылителем), №1</t>
  </si>
  <si>
    <t>Валидол, таблетки подъязычные, 60 мг, №10</t>
  </si>
  <si>
    <t>Левоментола раствор в ментилизовалерате</t>
  </si>
  <si>
    <t>Лаппаконитин, таблетки 25 мг, № 30</t>
  </si>
  <si>
    <t>Магния сульфат, порошок для приготовления раствора для приема внутрь, 25 гр БАД</t>
  </si>
  <si>
    <t>Перекись водорода, раствор для местного и наружного применения 3%, 100 мл</t>
  </si>
  <si>
    <t>Фенибут, таб. 250 мг (блистер), №20</t>
  </si>
  <si>
    <t>Лаппаконитина гидробромид</t>
  </si>
  <si>
    <t>Аминофенилмасляная кислота</t>
  </si>
  <si>
    <t>Водорода пероксид</t>
  </si>
  <si>
    <t>Хлоргексидин биглюконат, средство дезинфицирующее, 0,05%, 100 мл- розовый</t>
  </si>
  <si>
    <t>Дезэнтерол®, суспензия 200 мг / 5 мл, 90 мл</t>
  </si>
  <si>
    <t>РРЦ с НДС</t>
  </si>
  <si>
    <t>РРЦ без ндс</t>
  </si>
  <si>
    <t>кол-во в г/я</t>
  </si>
  <si>
    <t>Йодопирон, раствор для наружного применения 1%, 50 мл ИУ (флакон ПЭТ), №1</t>
  </si>
  <si>
    <t>Йодопирон, раствор для наружного применения 1%, 100 мл ИУ (флакон ПЭТ), №1</t>
  </si>
  <si>
    <t>Йодопирон, раствор для наружного применения 1%, 250 мл ИУ (флакон ПЭТ), №1</t>
  </si>
  <si>
    <t>Йодопирон, раствор для наружного применения 1%, 450 мл ИУ (флакон ПЭТ), №1</t>
  </si>
  <si>
    <t>Повидон-йод + Калия йодид</t>
  </si>
  <si>
    <t>Калия перманганат, средство дезинфицирующее, 3 гр</t>
  </si>
  <si>
    <t>Калия перманганат, средство дезинфицирующее, 5 гр</t>
  </si>
  <si>
    <t>Калия перманганат, средство дезинфицирующее, 15 гр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</si>
</sst>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5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4" fillId="0" borderId="0" xfId="0" applyNumberFormat="1" applyFont="1" applyAlignment="1">
      <alignment vertical="center"/>
    </xf>
    <xf numFmtId="10" fontId="4" fillId="0" borderId="1" xfId="0" applyNumberFormat="1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17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4"/>
  <sheetViews>
    <sheetView tabSelected="1" zoomScale="80" zoomScaleNormal="80" workbookViewId="0">
      <pane xSplit="1" topLeftCell="B1" activePane="topRight" state="frozen"/>
      <selection activeCell="A13" sqref="A13"/>
      <selection pane="topRight" activeCell="M1" sqref="M1"/>
    </sheetView>
  </sheetViews>
  <sheetFormatPr defaultColWidth="9.140625" defaultRowHeight="15" x14ac:dyDescent="0.25"/>
  <cols>
    <col min="1" max="1" width="54.85546875" style="1" customWidth="1"/>
    <col min="2" max="2" width="24" style="2" customWidth="1"/>
    <col min="3" max="3" width="11.28515625" style="2" customWidth="1"/>
    <col min="4" max="4" width="11.28515625" style="23" customWidth="1"/>
    <col min="5" max="5" width="11.28515625" style="6" customWidth="1"/>
    <col min="6" max="6" width="13.140625" style="2" customWidth="1"/>
    <col min="7" max="7" width="13.28515625" style="27" customWidth="1"/>
    <col min="8" max="8" width="11.5703125" style="3" customWidth="1"/>
    <col min="9" max="9" width="11.5703125" style="4" customWidth="1"/>
    <col min="10" max="10" width="11.5703125" style="3" customWidth="1"/>
    <col min="11" max="11" width="11.5703125" style="30" customWidth="1"/>
    <col min="12" max="12" width="11.5703125" style="3" customWidth="1"/>
    <col min="13" max="13" width="18.7109375" style="27" customWidth="1"/>
    <col min="14" max="14" width="17.7109375" style="5" customWidth="1"/>
    <col min="15" max="16" width="18.7109375" style="5" customWidth="1"/>
    <col min="17" max="1000" width="9.140625" style="5"/>
    <col min="1001" max="1012" width="8.7109375" customWidth="1"/>
    <col min="1013" max="1024" width="11.5703125" customWidth="1"/>
  </cols>
  <sheetData>
    <row r="1" spans="1:1024" s="2" customFormat="1" ht="54.2" customHeight="1" x14ac:dyDescent="0.25">
      <c r="A1" s="11" t="s">
        <v>0</v>
      </c>
      <c r="B1" s="11" t="s">
        <v>1</v>
      </c>
      <c r="C1" s="12" t="s">
        <v>104</v>
      </c>
      <c r="D1" s="22" t="s">
        <v>102</v>
      </c>
      <c r="E1" s="19" t="s">
        <v>103</v>
      </c>
      <c r="F1" s="12" t="s">
        <v>2</v>
      </c>
      <c r="G1" s="25" t="s">
        <v>3</v>
      </c>
      <c r="H1" s="13" t="s">
        <v>4</v>
      </c>
      <c r="I1" s="14" t="s">
        <v>5</v>
      </c>
      <c r="J1" s="13" t="s">
        <v>6</v>
      </c>
      <c r="K1" s="28" t="s">
        <v>7</v>
      </c>
      <c r="L1" s="13" t="s">
        <v>8</v>
      </c>
      <c r="M1" s="25" t="s">
        <v>9</v>
      </c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" customFormat="1" ht="42.95" customHeight="1" x14ac:dyDescent="0.25">
      <c r="A2" s="31" t="s">
        <v>10</v>
      </c>
      <c r="B2" s="22" t="s">
        <v>11</v>
      </c>
      <c r="C2" s="22">
        <v>42</v>
      </c>
      <c r="D2" s="22">
        <v>115</v>
      </c>
      <c r="E2" s="16">
        <f t="shared" ref="E2:E44" si="0">D2/1.1</f>
        <v>104.54545454545453</v>
      </c>
      <c r="F2" s="17">
        <v>82.44</v>
      </c>
      <c r="G2" s="26">
        <v>82.44</v>
      </c>
      <c r="H2" s="20">
        <f t="shared" ref="H2:H8" si="1">G2/1.1</f>
        <v>74.945454545454538</v>
      </c>
      <c r="I2" s="21">
        <v>0.1</v>
      </c>
      <c r="J2" s="20">
        <f t="shared" ref="J2:J8" si="2">G2-G2/1.1</f>
        <v>7.4945454545454595</v>
      </c>
      <c r="K2" s="29">
        <v>0.1</v>
      </c>
      <c r="L2" s="20">
        <f t="shared" ref="L2:L44" si="3">G2*K2</f>
        <v>8.2439999999999998</v>
      </c>
      <c r="M2" s="26">
        <f>G2-J2-L2</f>
        <v>66.701454545454538</v>
      </c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6.75" customHeight="1" x14ac:dyDescent="0.25">
      <c r="A3" s="31" t="s">
        <v>63</v>
      </c>
      <c r="B3" s="32" t="s">
        <v>64</v>
      </c>
      <c r="C3" s="24">
        <v>60</v>
      </c>
      <c r="D3" s="24">
        <v>310</v>
      </c>
      <c r="E3" s="16">
        <f t="shared" ref="E3:E12" si="4">D3/1.1</f>
        <v>281.81818181818181</v>
      </c>
      <c r="F3" s="17"/>
      <c r="G3" s="26">
        <v>230</v>
      </c>
      <c r="H3" s="20">
        <f t="shared" si="1"/>
        <v>209.09090909090907</v>
      </c>
      <c r="I3" s="21">
        <v>0.1</v>
      </c>
      <c r="J3" s="20">
        <f t="shared" si="2"/>
        <v>20.909090909090935</v>
      </c>
      <c r="K3" s="29">
        <v>0</v>
      </c>
      <c r="L3" s="20">
        <f>H3*K3</f>
        <v>0</v>
      </c>
      <c r="M3" s="26">
        <f>H3-L3</f>
        <v>209.09090909090907</v>
      </c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</row>
    <row r="4" spans="1:1024" ht="51.4" customHeight="1" x14ac:dyDescent="0.25">
      <c r="A4" s="33" t="s">
        <v>65</v>
      </c>
      <c r="B4" s="22" t="s">
        <v>66</v>
      </c>
      <c r="C4" s="22">
        <v>90</v>
      </c>
      <c r="D4" s="22">
        <v>261</v>
      </c>
      <c r="E4" s="16">
        <f t="shared" si="4"/>
        <v>237.27272727272725</v>
      </c>
      <c r="F4" s="17">
        <v>209</v>
      </c>
      <c r="G4" s="26">
        <v>195</v>
      </c>
      <c r="H4" s="20">
        <f t="shared" si="1"/>
        <v>177.27272727272725</v>
      </c>
      <c r="I4" s="21">
        <v>0.1</v>
      </c>
      <c r="J4" s="20">
        <f t="shared" si="2"/>
        <v>17.727272727272748</v>
      </c>
      <c r="K4" s="29">
        <v>0.2</v>
      </c>
      <c r="L4" s="20">
        <f t="shared" ref="L4:L32" si="5">G4*K4</f>
        <v>39</v>
      </c>
      <c r="M4" s="26">
        <f>G4-J4-L4</f>
        <v>138.27272727272725</v>
      </c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</row>
    <row r="5" spans="1:1024" s="2" customFormat="1" ht="42.95" customHeight="1" x14ac:dyDescent="0.25">
      <c r="A5" s="33" t="s">
        <v>12</v>
      </c>
      <c r="B5" s="24" t="s">
        <v>13</v>
      </c>
      <c r="C5" s="24">
        <v>42</v>
      </c>
      <c r="D5" s="24">
        <v>85</v>
      </c>
      <c r="E5" s="16">
        <f t="shared" si="4"/>
        <v>77.272727272727266</v>
      </c>
      <c r="F5" s="17"/>
      <c r="G5" s="26">
        <v>36.5</v>
      </c>
      <c r="H5" s="20">
        <f t="shared" si="1"/>
        <v>33.18181818181818</v>
      </c>
      <c r="I5" s="21">
        <v>0.1</v>
      </c>
      <c r="J5" s="20">
        <f t="shared" si="2"/>
        <v>3.3181818181818201</v>
      </c>
      <c r="K5" s="29">
        <v>0</v>
      </c>
      <c r="L5" s="20">
        <f>G5*K5</f>
        <v>0</v>
      </c>
      <c r="M5" s="26">
        <f>G5-J5-L5</f>
        <v>33.18181818181818</v>
      </c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" customFormat="1" ht="42.95" customHeight="1" x14ac:dyDescent="0.25">
      <c r="A6" s="31" t="s">
        <v>91</v>
      </c>
      <c r="B6" s="22" t="s">
        <v>92</v>
      </c>
      <c r="C6" s="22">
        <v>78</v>
      </c>
      <c r="D6" s="24">
        <v>35</v>
      </c>
      <c r="E6" s="16">
        <f t="shared" si="4"/>
        <v>31.818181818181817</v>
      </c>
      <c r="F6" s="17"/>
      <c r="G6" s="26">
        <v>23</v>
      </c>
      <c r="H6" s="20">
        <f t="shared" si="1"/>
        <v>20.909090909090907</v>
      </c>
      <c r="I6" s="21">
        <v>0.1</v>
      </c>
      <c r="J6" s="20">
        <f t="shared" si="2"/>
        <v>2.0909090909090935</v>
      </c>
      <c r="K6" s="29">
        <v>0</v>
      </c>
      <c r="L6" s="20">
        <f>G6*K6</f>
        <v>0</v>
      </c>
      <c r="M6" s="26">
        <f>G6-J6-L6</f>
        <v>20.909090909090907</v>
      </c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" customFormat="1" ht="42.95" customHeight="1" x14ac:dyDescent="0.25">
      <c r="A7" s="33" t="s">
        <v>18</v>
      </c>
      <c r="B7" s="22" t="s">
        <v>19</v>
      </c>
      <c r="C7" s="15"/>
      <c r="D7" s="22">
        <v>180</v>
      </c>
      <c r="E7" s="16">
        <f t="shared" si="4"/>
        <v>163.63636363636363</v>
      </c>
      <c r="F7" s="17"/>
      <c r="G7" s="26">
        <v>126</v>
      </c>
      <c r="H7" s="20">
        <f t="shared" si="1"/>
        <v>114.54545454545453</v>
      </c>
      <c r="I7" s="21">
        <v>0.1</v>
      </c>
      <c r="J7" s="20">
        <f t="shared" si="2"/>
        <v>11.454545454545467</v>
      </c>
      <c r="K7" s="29">
        <v>0</v>
      </c>
      <c r="L7" s="20">
        <f t="shared" ref="L7:L8" si="6">G7*K7</f>
        <v>0</v>
      </c>
      <c r="M7" s="26">
        <f t="shared" ref="M7:M8" si="7">G7-J7-L7</f>
        <v>114.54545454545453</v>
      </c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2" customFormat="1" ht="42.95" customHeight="1" x14ac:dyDescent="0.25">
      <c r="A8" s="33" t="s">
        <v>20</v>
      </c>
      <c r="B8" s="22" t="s">
        <v>21</v>
      </c>
      <c r="C8" s="15"/>
      <c r="D8" s="22">
        <v>180</v>
      </c>
      <c r="E8" s="16">
        <f t="shared" si="4"/>
        <v>163.63636363636363</v>
      </c>
      <c r="F8" s="17"/>
      <c r="G8" s="26">
        <v>126</v>
      </c>
      <c r="H8" s="20">
        <f t="shared" si="1"/>
        <v>114.54545454545453</v>
      </c>
      <c r="I8" s="21">
        <v>0.1</v>
      </c>
      <c r="J8" s="20">
        <f t="shared" si="2"/>
        <v>11.454545454545467</v>
      </c>
      <c r="K8" s="29">
        <v>0</v>
      </c>
      <c r="L8" s="20">
        <f t="shared" si="6"/>
        <v>0</v>
      </c>
      <c r="M8" s="26">
        <f t="shared" si="7"/>
        <v>114.54545454545453</v>
      </c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s="2" customFormat="1" ht="42.95" customHeight="1" x14ac:dyDescent="0.25">
      <c r="A9" s="33" t="s">
        <v>22</v>
      </c>
      <c r="B9" s="22" t="s">
        <v>21</v>
      </c>
      <c r="C9" s="15"/>
      <c r="D9" s="22">
        <v>320</v>
      </c>
      <c r="E9" s="16">
        <f t="shared" si="4"/>
        <v>290.90909090909088</v>
      </c>
      <c r="F9" s="17"/>
      <c r="G9" s="26">
        <v>220</v>
      </c>
      <c r="H9" s="20">
        <f t="shared" ref="H9" si="8">G9/1.1</f>
        <v>199.99999999999997</v>
      </c>
      <c r="I9" s="21">
        <v>0.1</v>
      </c>
      <c r="J9" s="20">
        <f t="shared" ref="J9" si="9">G9-G9/1.1</f>
        <v>20.000000000000028</v>
      </c>
      <c r="K9" s="29">
        <v>0</v>
      </c>
      <c r="L9" s="20">
        <f t="shared" ref="L9" si="10">G9*K9</f>
        <v>0</v>
      </c>
      <c r="M9" s="26">
        <f t="shared" ref="M9" si="11">G9-J9-L9</f>
        <v>199.99999999999997</v>
      </c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" customFormat="1" ht="42.95" customHeight="1" x14ac:dyDescent="0.25">
      <c r="A10" s="31" t="s">
        <v>14</v>
      </c>
      <c r="B10" s="39" t="s">
        <v>15</v>
      </c>
      <c r="C10" s="22">
        <v>36</v>
      </c>
      <c r="D10" s="22">
        <v>345</v>
      </c>
      <c r="E10" s="16">
        <f t="shared" si="4"/>
        <v>313.63636363636363</v>
      </c>
      <c r="F10" s="17"/>
      <c r="G10" s="26">
        <v>210</v>
      </c>
      <c r="H10" s="20">
        <f t="shared" ref="H10:H11" si="12">G10/1.1</f>
        <v>190.90909090909091</v>
      </c>
      <c r="I10" s="21">
        <v>0.1</v>
      </c>
      <c r="J10" s="20">
        <f t="shared" ref="J10:J11" si="13">G10-G10/1.1</f>
        <v>19.090909090909093</v>
      </c>
      <c r="K10" s="29">
        <v>0</v>
      </c>
      <c r="L10" s="20">
        <f>G10*K10</f>
        <v>0</v>
      </c>
      <c r="M10" s="26">
        <f>G10-J10-L10</f>
        <v>190.90909090909091</v>
      </c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2" customFormat="1" ht="42.95" customHeight="1" x14ac:dyDescent="0.25">
      <c r="A11" s="31" t="s">
        <v>16</v>
      </c>
      <c r="B11" s="39" t="s">
        <v>17</v>
      </c>
      <c r="C11" s="22">
        <v>30</v>
      </c>
      <c r="D11" s="22">
        <v>510</v>
      </c>
      <c r="E11" s="16">
        <f t="shared" si="4"/>
        <v>463.63636363636363</v>
      </c>
      <c r="F11" s="17"/>
      <c r="G11" s="26">
        <v>330</v>
      </c>
      <c r="H11" s="20">
        <f t="shared" si="12"/>
        <v>300</v>
      </c>
      <c r="I11" s="21">
        <v>0.1</v>
      </c>
      <c r="J11" s="20">
        <f t="shared" si="13"/>
        <v>30</v>
      </c>
      <c r="K11" s="29">
        <v>0</v>
      </c>
      <c r="L11" s="20">
        <f>G11*K11</f>
        <v>0</v>
      </c>
      <c r="M11" s="26">
        <f>G11-J11-L11</f>
        <v>300</v>
      </c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s="2" customFormat="1" ht="42.95" customHeight="1" x14ac:dyDescent="0.25">
      <c r="A12" s="33" t="s">
        <v>23</v>
      </c>
      <c r="B12" s="24" t="s">
        <v>24</v>
      </c>
      <c r="C12" s="24">
        <v>36</v>
      </c>
      <c r="D12" s="24">
        <v>275</v>
      </c>
      <c r="E12" s="18">
        <f t="shared" si="4"/>
        <v>249.99999999999997</v>
      </c>
      <c r="F12" s="17">
        <v>226.23</v>
      </c>
      <c r="G12" s="26">
        <v>226</v>
      </c>
      <c r="H12" s="20">
        <v>205.64</v>
      </c>
      <c r="I12" s="21">
        <v>0.1</v>
      </c>
      <c r="J12" s="20">
        <v>20.56</v>
      </c>
      <c r="K12" s="29">
        <v>0.1</v>
      </c>
      <c r="L12" s="20">
        <f t="shared" si="5"/>
        <v>22.6</v>
      </c>
      <c r="M12" s="26">
        <f>G12-J12-L12</f>
        <v>182.84</v>
      </c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s="2" customFormat="1" ht="42.95" customHeight="1" x14ac:dyDescent="0.25">
      <c r="A13" s="33" t="s">
        <v>101</v>
      </c>
      <c r="B13" s="22" t="s">
        <v>75</v>
      </c>
      <c r="C13" s="22">
        <v>42</v>
      </c>
      <c r="D13" s="24">
        <v>405</v>
      </c>
      <c r="E13" s="16">
        <f t="shared" ref="E13" si="14">D13/1.1</f>
        <v>368.18181818181813</v>
      </c>
      <c r="F13" s="17"/>
      <c r="G13" s="26">
        <v>295</v>
      </c>
      <c r="H13" s="20">
        <f t="shared" ref="H13:H31" si="15">G13/1.1</f>
        <v>268.18181818181819</v>
      </c>
      <c r="I13" s="21">
        <v>0.1</v>
      </c>
      <c r="J13" s="20">
        <f t="shared" ref="J13:J44" si="16">G13-G13/1.1</f>
        <v>26.818181818181813</v>
      </c>
      <c r="K13" s="29">
        <v>0</v>
      </c>
      <c r="L13" s="20">
        <f t="shared" si="5"/>
        <v>0</v>
      </c>
      <c r="M13" s="26">
        <f>H13-L13</f>
        <v>268.18181818181819</v>
      </c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2" customFormat="1" ht="42.95" customHeight="1" x14ac:dyDescent="0.25">
      <c r="A14" s="33" t="s">
        <v>25</v>
      </c>
      <c r="B14" s="22" t="s">
        <v>26</v>
      </c>
      <c r="C14" s="24">
        <v>42</v>
      </c>
      <c r="D14" s="24">
        <v>245</v>
      </c>
      <c r="E14" s="16">
        <f t="shared" ref="E14:E32" si="17">D14/1.1</f>
        <v>222.72727272727272</v>
      </c>
      <c r="F14" s="17"/>
      <c r="G14" s="26">
        <v>135</v>
      </c>
      <c r="H14" s="20">
        <f t="shared" si="15"/>
        <v>122.72727272727272</v>
      </c>
      <c r="I14" s="21">
        <v>0.1</v>
      </c>
      <c r="J14" s="20">
        <f t="shared" si="16"/>
        <v>12.27272727272728</v>
      </c>
      <c r="K14" s="29">
        <v>0</v>
      </c>
      <c r="L14" s="20">
        <f t="shared" si="5"/>
        <v>0</v>
      </c>
      <c r="M14" s="26">
        <f>G14-J14-L14</f>
        <v>122.72727272727272</v>
      </c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s="1" customFormat="1" ht="51.4" customHeight="1" x14ac:dyDescent="0.25">
      <c r="A15" s="33" t="s">
        <v>67</v>
      </c>
      <c r="B15" s="24" t="s">
        <v>68</v>
      </c>
      <c r="C15" s="24">
        <v>90</v>
      </c>
      <c r="D15" s="24">
        <v>320</v>
      </c>
      <c r="E15" s="18">
        <f t="shared" si="17"/>
        <v>290.90909090909088</v>
      </c>
      <c r="F15" s="17"/>
      <c r="G15" s="26">
        <v>237</v>
      </c>
      <c r="H15" s="20">
        <f t="shared" si="15"/>
        <v>215.45454545454544</v>
      </c>
      <c r="I15" s="21">
        <v>0.1</v>
      </c>
      <c r="J15" s="20">
        <f t="shared" si="16"/>
        <v>21.545454545454561</v>
      </c>
      <c r="K15" s="29">
        <v>0</v>
      </c>
      <c r="L15" s="20">
        <f t="shared" si="5"/>
        <v>0</v>
      </c>
      <c r="M15" s="26">
        <f>H15-L15</f>
        <v>215.45454545454544</v>
      </c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" customFormat="1" ht="42.95" customHeight="1" x14ac:dyDescent="0.25">
      <c r="A16" s="33" t="s">
        <v>28</v>
      </c>
      <c r="B16" s="17"/>
      <c r="C16" s="24">
        <v>36</v>
      </c>
      <c r="D16" s="24">
        <v>165</v>
      </c>
      <c r="E16" s="16">
        <f>D16/1.2</f>
        <v>137.5</v>
      </c>
      <c r="F16" s="17"/>
      <c r="G16" s="26">
        <v>102</v>
      </c>
      <c r="H16" s="20">
        <f>G16/1.2</f>
        <v>85</v>
      </c>
      <c r="I16" s="21">
        <v>0.2</v>
      </c>
      <c r="J16" s="20">
        <f>G16-G16/1.2</f>
        <v>17</v>
      </c>
      <c r="K16" s="29">
        <v>0</v>
      </c>
      <c r="L16" s="20">
        <f>G16*K16</f>
        <v>0</v>
      </c>
      <c r="M16" s="26">
        <f>G16-J16-L16</f>
        <v>85</v>
      </c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s="2" customFormat="1" ht="42.95" customHeight="1" x14ac:dyDescent="0.25">
      <c r="A17" s="33" t="s">
        <v>27</v>
      </c>
      <c r="B17" s="17"/>
      <c r="C17" s="24">
        <v>45</v>
      </c>
      <c r="D17" s="24">
        <v>265</v>
      </c>
      <c r="E17" s="16">
        <f>D17/1.2</f>
        <v>220.83333333333334</v>
      </c>
      <c r="F17" s="17"/>
      <c r="G17" s="26">
        <v>185</v>
      </c>
      <c r="H17" s="20">
        <f>G17/1.2</f>
        <v>154.16666666666669</v>
      </c>
      <c r="I17" s="21">
        <v>0.2</v>
      </c>
      <c r="J17" s="20">
        <f>G17-G17/1.2</f>
        <v>30.833333333333314</v>
      </c>
      <c r="K17" s="29">
        <v>0</v>
      </c>
      <c r="L17" s="20">
        <f>K17*G17</f>
        <v>0</v>
      </c>
      <c r="M17" s="26">
        <f>G17-J17-L17</f>
        <v>154.16666666666669</v>
      </c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2" customFormat="1" ht="42.95" customHeight="1" x14ac:dyDescent="0.25">
      <c r="A18" s="33" t="s">
        <v>105</v>
      </c>
      <c r="B18" s="22" t="s">
        <v>109</v>
      </c>
      <c r="C18" s="24">
        <v>36</v>
      </c>
      <c r="D18" s="24">
        <v>150</v>
      </c>
      <c r="E18" s="16">
        <f>D18/1.1</f>
        <v>136.36363636363635</v>
      </c>
      <c r="F18" s="17"/>
      <c r="G18" s="26">
        <v>124</v>
      </c>
      <c r="H18" s="20">
        <f>G18/1.1</f>
        <v>112.72727272727272</v>
      </c>
      <c r="I18" s="21">
        <v>0.1</v>
      </c>
      <c r="J18" s="20">
        <f>G18-G18/1.1</f>
        <v>11.27272727272728</v>
      </c>
      <c r="K18" s="29">
        <v>0</v>
      </c>
      <c r="L18" s="20">
        <f t="shared" ref="L18:L21" si="18">K18*G18</f>
        <v>0</v>
      </c>
      <c r="M18" s="26">
        <f t="shared" ref="M18:M21" si="19">G18-J18-L18</f>
        <v>112.72727272727272</v>
      </c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s="2" customFormat="1" ht="42.95" customHeight="1" x14ac:dyDescent="0.25">
      <c r="A19" s="33" t="s">
        <v>106</v>
      </c>
      <c r="B19" s="22" t="s">
        <v>109</v>
      </c>
      <c r="C19" s="24">
        <v>35</v>
      </c>
      <c r="D19" s="24">
        <v>280</v>
      </c>
      <c r="E19" s="16">
        <f t="shared" ref="E19:E21" si="20">D19/1.1</f>
        <v>254.54545454545453</v>
      </c>
      <c r="F19" s="17"/>
      <c r="G19" s="26">
        <v>205</v>
      </c>
      <c r="H19" s="20">
        <f t="shared" ref="H19:H21" si="21">G19/1.1</f>
        <v>186.36363636363635</v>
      </c>
      <c r="I19" s="21">
        <v>0.1</v>
      </c>
      <c r="J19" s="20">
        <f t="shared" ref="J19:J21" si="22">G19-G19/1.1</f>
        <v>18.636363636363654</v>
      </c>
      <c r="K19" s="29">
        <v>0</v>
      </c>
      <c r="L19" s="20">
        <f t="shared" si="18"/>
        <v>0</v>
      </c>
      <c r="M19" s="26">
        <f t="shared" si="19"/>
        <v>186.36363636363635</v>
      </c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s="2" customFormat="1" ht="42.95" customHeight="1" x14ac:dyDescent="0.25">
      <c r="A20" s="33" t="s">
        <v>107</v>
      </c>
      <c r="B20" s="22" t="s">
        <v>109</v>
      </c>
      <c r="C20" s="24">
        <v>18</v>
      </c>
      <c r="D20" s="24">
        <v>650</v>
      </c>
      <c r="E20" s="16">
        <f t="shared" si="20"/>
        <v>590.90909090909088</v>
      </c>
      <c r="F20" s="17"/>
      <c r="G20" s="26">
        <v>410</v>
      </c>
      <c r="H20" s="20">
        <f t="shared" si="21"/>
        <v>372.72727272727269</v>
      </c>
      <c r="I20" s="21">
        <v>0.1</v>
      </c>
      <c r="J20" s="20">
        <f t="shared" si="22"/>
        <v>37.272727272727309</v>
      </c>
      <c r="K20" s="29">
        <v>0</v>
      </c>
      <c r="L20" s="20">
        <f t="shared" si="18"/>
        <v>0</v>
      </c>
      <c r="M20" s="26">
        <f t="shared" si="19"/>
        <v>372.72727272727269</v>
      </c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2" customFormat="1" ht="42.95" customHeight="1" x14ac:dyDescent="0.25">
      <c r="A21" s="33" t="s">
        <v>108</v>
      </c>
      <c r="B21" s="22" t="s">
        <v>109</v>
      </c>
      <c r="C21" s="24">
        <v>12</v>
      </c>
      <c r="D21" s="24">
        <v>1050</v>
      </c>
      <c r="E21" s="16">
        <f t="shared" si="20"/>
        <v>954.5454545454545</v>
      </c>
      <c r="F21" s="17"/>
      <c r="G21" s="26">
        <v>650</v>
      </c>
      <c r="H21" s="20">
        <f t="shared" si="21"/>
        <v>590.90909090909088</v>
      </c>
      <c r="I21" s="21">
        <v>0.1</v>
      </c>
      <c r="J21" s="20">
        <f t="shared" si="22"/>
        <v>59.090909090909122</v>
      </c>
      <c r="K21" s="29">
        <v>0</v>
      </c>
      <c r="L21" s="20">
        <f t="shared" si="18"/>
        <v>0</v>
      </c>
      <c r="M21" s="26">
        <f t="shared" si="19"/>
        <v>590.90909090909088</v>
      </c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2" customFormat="1" ht="42.95" customHeight="1" x14ac:dyDescent="0.25">
      <c r="A22" s="33" t="s">
        <v>110</v>
      </c>
      <c r="B22" s="22"/>
      <c r="C22" s="24">
        <v>50</v>
      </c>
      <c r="D22" s="24"/>
      <c r="E22" s="16">
        <v>0</v>
      </c>
      <c r="F22" s="17"/>
      <c r="G22" s="26">
        <v>30.8</v>
      </c>
      <c r="H22" s="20">
        <v>25.67</v>
      </c>
      <c r="I22" s="21">
        <v>0.2</v>
      </c>
      <c r="J22" s="20">
        <v>2.8</v>
      </c>
      <c r="K22" s="29">
        <v>0</v>
      </c>
      <c r="L22" s="20">
        <v>0</v>
      </c>
      <c r="M22" s="26">
        <v>28</v>
      </c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2" customFormat="1" ht="42.95" customHeight="1" x14ac:dyDescent="0.25">
      <c r="A23" s="33" t="s">
        <v>111</v>
      </c>
      <c r="B23" s="22"/>
      <c r="C23" s="24">
        <v>50</v>
      </c>
      <c r="D23" s="24"/>
      <c r="E23" s="16">
        <v>0</v>
      </c>
      <c r="F23" s="17"/>
      <c r="G23" s="26">
        <v>38.5</v>
      </c>
      <c r="H23" s="20">
        <v>32.08</v>
      </c>
      <c r="I23" s="21">
        <v>0.2</v>
      </c>
      <c r="J23" s="20">
        <v>3.5</v>
      </c>
      <c r="K23" s="29">
        <v>0</v>
      </c>
      <c r="L23" s="20">
        <v>0</v>
      </c>
      <c r="M23" s="26">
        <v>35</v>
      </c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s="2" customFormat="1" ht="42.95" customHeight="1" x14ac:dyDescent="0.25">
      <c r="A24" s="33" t="s">
        <v>112</v>
      </c>
      <c r="B24" s="22"/>
      <c r="C24" s="24">
        <v>50</v>
      </c>
      <c r="D24" s="24"/>
      <c r="E24" s="16">
        <v>0</v>
      </c>
      <c r="F24" s="17"/>
      <c r="G24" s="26">
        <v>93</v>
      </c>
      <c r="H24" s="20">
        <v>77.5</v>
      </c>
      <c r="I24" s="21">
        <v>0.2</v>
      </c>
      <c r="J24" s="20">
        <v>8.4499999999999993</v>
      </c>
      <c r="K24" s="29">
        <v>0</v>
      </c>
      <c r="L24" s="20">
        <v>0</v>
      </c>
      <c r="M24" s="26">
        <v>84.55</v>
      </c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s="2" customFormat="1" ht="42.95" customHeight="1" x14ac:dyDescent="0.25">
      <c r="A25" s="33" t="s">
        <v>31</v>
      </c>
      <c r="B25" s="24" t="s">
        <v>30</v>
      </c>
      <c r="C25" s="24">
        <v>36</v>
      </c>
      <c r="D25" s="24">
        <v>280</v>
      </c>
      <c r="E25" s="16">
        <f>D25/1.1</f>
        <v>254.54545454545453</v>
      </c>
      <c r="F25" s="17"/>
      <c r="G25" s="26">
        <v>206</v>
      </c>
      <c r="H25" s="20">
        <f t="shared" ref="H25" si="23">G25/1.1</f>
        <v>187.27272727272725</v>
      </c>
      <c r="I25" s="21">
        <v>0.1</v>
      </c>
      <c r="J25" s="20">
        <f>G25-G25/1.1</f>
        <v>18.727272727272748</v>
      </c>
      <c r="K25" s="29">
        <v>0</v>
      </c>
      <c r="L25" s="20">
        <f>G25*K25</f>
        <v>0</v>
      </c>
      <c r="M25" s="26">
        <f>H25-L25</f>
        <v>187.27272727272725</v>
      </c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s="2" customFormat="1" ht="42.95" customHeight="1" x14ac:dyDescent="0.25">
      <c r="A26" s="33" t="s">
        <v>29</v>
      </c>
      <c r="B26" s="24" t="s">
        <v>30</v>
      </c>
      <c r="C26" s="24">
        <v>48</v>
      </c>
      <c r="D26" s="24">
        <v>485</v>
      </c>
      <c r="E26" s="16">
        <f>D26/1.1</f>
        <v>440.90909090909088</v>
      </c>
      <c r="F26" s="17"/>
      <c r="G26" s="26">
        <v>345</v>
      </c>
      <c r="H26" s="20">
        <f>G26/1.1</f>
        <v>313.63636363636363</v>
      </c>
      <c r="I26" s="21">
        <v>0.1</v>
      </c>
      <c r="J26" s="20">
        <f>G26-G26/1.1</f>
        <v>31.363636363636374</v>
      </c>
      <c r="K26" s="29">
        <v>0</v>
      </c>
      <c r="L26" s="20">
        <f>G26*K26</f>
        <v>0</v>
      </c>
      <c r="M26" s="26">
        <f>H26-L26</f>
        <v>313.63636363636363</v>
      </c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s="2" customFormat="1" ht="42.95" customHeight="1" x14ac:dyDescent="0.25">
      <c r="A27" s="33" t="s">
        <v>93</v>
      </c>
      <c r="B27" s="22" t="s">
        <v>97</v>
      </c>
      <c r="C27" s="22">
        <v>98</v>
      </c>
      <c r="D27" s="24">
        <v>555</v>
      </c>
      <c r="E27" s="16">
        <f t="shared" si="17"/>
        <v>504.5454545454545</v>
      </c>
      <c r="F27" s="16">
        <f>427.59*1.1</f>
        <v>470.34899999999999</v>
      </c>
      <c r="G27" s="26">
        <v>470</v>
      </c>
      <c r="H27" s="20">
        <f t="shared" si="15"/>
        <v>427.27272727272725</v>
      </c>
      <c r="I27" s="21">
        <v>0.1</v>
      </c>
      <c r="J27" s="20">
        <f t="shared" si="16"/>
        <v>42.727272727272748</v>
      </c>
      <c r="K27" s="29">
        <v>0.15</v>
      </c>
      <c r="L27" s="20">
        <f t="shared" si="5"/>
        <v>70.5</v>
      </c>
      <c r="M27" s="26">
        <f>H27-L27</f>
        <v>356.77272727272725</v>
      </c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" customFormat="1" ht="42.95" customHeight="1" x14ac:dyDescent="0.25">
      <c r="A28" s="33" t="s">
        <v>32</v>
      </c>
      <c r="B28" s="22" t="s">
        <v>33</v>
      </c>
      <c r="C28" s="22">
        <v>36</v>
      </c>
      <c r="D28" s="22">
        <v>110</v>
      </c>
      <c r="E28" s="16">
        <f t="shared" si="17"/>
        <v>99.999999999999986</v>
      </c>
      <c r="F28" s="17">
        <v>83.39</v>
      </c>
      <c r="G28" s="26">
        <v>83.39</v>
      </c>
      <c r="H28" s="20">
        <f t="shared" si="15"/>
        <v>75.809090909090898</v>
      </c>
      <c r="I28" s="21">
        <v>0.1</v>
      </c>
      <c r="J28" s="20">
        <f>G28-G28/1.1</f>
        <v>7.5809090909091026</v>
      </c>
      <c r="K28" s="29">
        <v>0.2</v>
      </c>
      <c r="L28" s="20">
        <f>G28*K28</f>
        <v>16.678000000000001</v>
      </c>
      <c r="M28" s="26">
        <f>G28-J28-L28</f>
        <v>59.131090909090901</v>
      </c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2" customFormat="1" ht="42.75" customHeight="1" x14ac:dyDescent="0.25">
      <c r="A29" s="33" t="s">
        <v>94</v>
      </c>
      <c r="B29" s="15"/>
      <c r="C29" s="22">
        <v>120</v>
      </c>
      <c r="D29" s="22">
        <v>35</v>
      </c>
      <c r="E29" s="16">
        <f>D29/1.2</f>
        <v>29.166666666666668</v>
      </c>
      <c r="F29" s="17"/>
      <c r="G29" s="26">
        <v>12</v>
      </c>
      <c r="H29" s="20">
        <f>G29/1.2</f>
        <v>10</v>
      </c>
      <c r="I29" s="21">
        <v>0.2</v>
      </c>
      <c r="J29" s="20">
        <f t="shared" ref="J29" si="24">G29-G29/1.1</f>
        <v>1.0909090909090917</v>
      </c>
      <c r="K29" s="29">
        <v>0</v>
      </c>
      <c r="L29" s="20">
        <f t="shared" ref="L29" si="25">G29*K29</f>
        <v>0</v>
      </c>
      <c r="M29" s="26">
        <f t="shared" ref="M29" si="26">G29-J29-L29</f>
        <v>10.909090909090908</v>
      </c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s="2" customFormat="1" ht="42.75" customHeight="1" x14ac:dyDescent="0.25">
      <c r="A30" s="33" t="s">
        <v>34</v>
      </c>
      <c r="B30" s="22" t="s">
        <v>35</v>
      </c>
      <c r="C30" s="22">
        <v>12</v>
      </c>
      <c r="D30" s="22">
        <v>195</v>
      </c>
      <c r="E30" s="16">
        <f t="shared" ref="E30" si="27">D30/1.1</f>
        <v>177.27272727272725</v>
      </c>
      <c r="F30" s="15"/>
      <c r="G30" s="26">
        <v>120</v>
      </c>
      <c r="H30" s="20">
        <f>G30/1.1</f>
        <v>109.09090909090908</v>
      </c>
      <c r="I30" s="21">
        <v>0.1</v>
      </c>
      <c r="J30" s="20">
        <f>G30-G30/1.1</f>
        <v>10.909090909090921</v>
      </c>
      <c r="K30" s="29">
        <v>0</v>
      </c>
      <c r="L30" s="20">
        <f>G30*K30</f>
        <v>0</v>
      </c>
      <c r="M30" s="26">
        <f>G30-J30-L30</f>
        <v>109.09090909090908</v>
      </c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42" customHeight="1" x14ac:dyDescent="0.25">
      <c r="A31" s="33" t="s">
        <v>69</v>
      </c>
      <c r="B31" s="24" t="s">
        <v>70</v>
      </c>
      <c r="C31" s="24">
        <v>42</v>
      </c>
      <c r="D31" s="24">
        <v>265</v>
      </c>
      <c r="E31" s="18">
        <f t="shared" si="17"/>
        <v>240.90909090909088</v>
      </c>
      <c r="F31" s="18"/>
      <c r="G31" s="26">
        <v>180</v>
      </c>
      <c r="H31" s="20">
        <f t="shared" si="15"/>
        <v>163.63636363636363</v>
      </c>
      <c r="I31" s="21">
        <v>0.1</v>
      </c>
      <c r="J31" s="20">
        <f>G31-G31/1.1</f>
        <v>16.363636363636374</v>
      </c>
      <c r="K31" s="29">
        <v>0</v>
      </c>
      <c r="L31" s="20">
        <f>G31*K31</f>
        <v>0</v>
      </c>
      <c r="M31" s="26">
        <f>H31-L31</f>
        <v>163.63636363636363</v>
      </c>
      <c r="ALM31" s="5"/>
      <c r="ALN31" s="5"/>
      <c r="ALO31" s="5"/>
      <c r="ALP31" s="5"/>
      <c r="ALQ31" s="5"/>
      <c r="ALR31" s="5"/>
      <c r="ALS31" s="5"/>
      <c r="ALT31" s="5"/>
      <c r="ALU31" s="5"/>
      <c r="ALV31" s="5"/>
      <c r="ALW31" s="5"/>
      <c r="ALX31" s="5"/>
    </row>
    <row r="32" spans="1:1024" s="2" customFormat="1" ht="42.95" customHeight="1" x14ac:dyDescent="0.25">
      <c r="A32" s="33" t="s">
        <v>36</v>
      </c>
      <c r="B32" s="24" t="s">
        <v>37</v>
      </c>
      <c r="C32" s="24">
        <v>36</v>
      </c>
      <c r="D32" s="24">
        <v>445</v>
      </c>
      <c r="E32" s="16">
        <f t="shared" si="17"/>
        <v>404.5454545454545</v>
      </c>
      <c r="F32" s="17">
        <v>371.36</v>
      </c>
      <c r="G32" s="26">
        <v>370</v>
      </c>
      <c r="H32" s="20">
        <f>G32/1.2</f>
        <v>308.33333333333337</v>
      </c>
      <c r="I32" s="21">
        <v>0.1</v>
      </c>
      <c r="J32" s="20">
        <f t="shared" si="16"/>
        <v>33.636363636363683</v>
      </c>
      <c r="K32" s="29">
        <v>0.15</v>
      </c>
      <c r="L32" s="20">
        <f t="shared" si="5"/>
        <v>55.5</v>
      </c>
      <c r="M32" s="26">
        <f>G32-J32-L32</f>
        <v>280.86363636363632</v>
      </c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42" customHeight="1" x14ac:dyDescent="0.25">
      <c r="A33" s="33" t="s">
        <v>88</v>
      </c>
      <c r="B33" s="22" t="s">
        <v>89</v>
      </c>
      <c r="C33" s="22">
        <v>50</v>
      </c>
      <c r="D33" s="22">
        <v>135</v>
      </c>
      <c r="E33" s="16">
        <f t="shared" si="0"/>
        <v>122.72727272727272</v>
      </c>
      <c r="F33" s="15">
        <v>121.96</v>
      </c>
      <c r="G33" s="25">
        <v>110</v>
      </c>
      <c r="H33" s="20">
        <f t="shared" ref="H33:H58" si="28">G33/1.1</f>
        <v>99.999999999999986</v>
      </c>
      <c r="I33" s="37">
        <v>0.1</v>
      </c>
      <c r="J33" s="20">
        <f t="shared" si="16"/>
        <v>10.000000000000014</v>
      </c>
      <c r="K33" s="28">
        <v>0.4</v>
      </c>
      <c r="L33" s="20">
        <f t="shared" si="3"/>
        <v>44</v>
      </c>
      <c r="M33" s="26">
        <f>H33-L33</f>
        <v>55.999999999999986</v>
      </c>
    </row>
    <row r="34" spans="1:1024" ht="67.150000000000006" customHeight="1" x14ac:dyDescent="0.25">
      <c r="A34" s="33" t="s">
        <v>90</v>
      </c>
      <c r="B34" s="22" t="s">
        <v>89</v>
      </c>
      <c r="C34" s="22">
        <v>50</v>
      </c>
      <c r="D34" s="22">
        <v>150</v>
      </c>
      <c r="E34" s="16">
        <f t="shared" si="0"/>
        <v>136.36363636363635</v>
      </c>
      <c r="F34" s="15">
        <v>183.45</v>
      </c>
      <c r="G34" s="25">
        <v>112</v>
      </c>
      <c r="H34" s="20">
        <f t="shared" si="28"/>
        <v>101.81818181818181</v>
      </c>
      <c r="I34" s="37">
        <v>0.1</v>
      </c>
      <c r="J34" s="20">
        <f t="shared" si="16"/>
        <v>10.181818181818187</v>
      </c>
      <c r="K34" s="28">
        <v>0.4</v>
      </c>
      <c r="L34" s="20">
        <f t="shared" si="3"/>
        <v>44.800000000000004</v>
      </c>
      <c r="M34" s="26">
        <f>H34-L34</f>
        <v>57.018181818181809</v>
      </c>
    </row>
    <row r="35" spans="1:1024" ht="42" customHeight="1" x14ac:dyDescent="0.25">
      <c r="A35" s="33" t="s">
        <v>71</v>
      </c>
      <c r="B35" s="24" t="s">
        <v>72</v>
      </c>
      <c r="C35" s="24">
        <v>90</v>
      </c>
      <c r="D35" s="24">
        <v>320</v>
      </c>
      <c r="E35" s="16">
        <f t="shared" ref="E35" si="29">D35/1.1</f>
        <v>290.90909090909088</v>
      </c>
      <c r="F35" s="17"/>
      <c r="G35" s="26">
        <v>225</v>
      </c>
      <c r="H35" s="20">
        <f t="shared" ref="H35" si="30">G35/1.1</f>
        <v>204.54545454545453</v>
      </c>
      <c r="I35" s="21">
        <v>0.1</v>
      </c>
      <c r="J35" s="20">
        <f t="shared" ref="J35:J43" si="31">G35-G35/1.1</f>
        <v>20.454545454545467</v>
      </c>
      <c r="K35" s="29">
        <v>0</v>
      </c>
      <c r="L35" s="20">
        <f t="shared" ref="L35:L43" si="32">G35*K35</f>
        <v>0</v>
      </c>
      <c r="M35" s="26">
        <f>H35-L35</f>
        <v>204.54545454545453</v>
      </c>
      <c r="ALM35" s="5"/>
      <c r="ALN35" s="5"/>
      <c r="ALO35" s="5"/>
      <c r="ALP35" s="5"/>
      <c r="ALQ35" s="5"/>
      <c r="ALR35" s="5"/>
      <c r="ALS35" s="5"/>
      <c r="ALT35" s="5"/>
      <c r="ALU35" s="5"/>
      <c r="ALV35" s="5"/>
      <c r="ALW35" s="5"/>
      <c r="ALX35" s="5"/>
    </row>
    <row r="36" spans="1:1024" ht="42" customHeight="1" x14ac:dyDescent="0.25">
      <c r="A36" s="33" t="s">
        <v>76</v>
      </c>
      <c r="B36" s="24" t="s">
        <v>39</v>
      </c>
      <c r="C36" s="24">
        <v>91</v>
      </c>
      <c r="D36" s="24">
        <v>75</v>
      </c>
      <c r="E36" s="16">
        <f>D36/1.1</f>
        <v>68.181818181818173</v>
      </c>
      <c r="F36" s="17"/>
      <c r="G36" s="26">
        <v>36.5</v>
      </c>
      <c r="H36" s="20">
        <f>G36/1.1</f>
        <v>33.18181818181818</v>
      </c>
      <c r="I36" s="21">
        <v>0.1</v>
      </c>
      <c r="J36" s="20">
        <f>G36-G36/1.1</f>
        <v>3.3181818181818201</v>
      </c>
      <c r="K36" s="29">
        <v>0</v>
      </c>
      <c r="L36" s="20">
        <f>G36*K36</f>
        <v>0</v>
      </c>
      <c r="M36" s="26">
        <f>H36-L36</f>
        <v>33.18181818181818</v>
      </c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</row>
    <row r="37" spans="1:1024" s="2" customFormat="1" ht="42.95" customHeight="1" x14ac:dyDescent="0.25">
      <c r="A37" s="35" t="s">
        <v>38</v>
      </c>
      <c r="B37" s="22" t="s">
        <v>39</v>
      </c>
      <c r="C37" s="22">
        <v>5</v>
      </c>
      <c r="D37" s="22">
        <v>220</v>
      </c>
      <c r="E37" s="16">
        <f t="shared" ref="E37:E43" si="33">D37/1.1</f>
        <v>199.99999999999997</v>
      </c>
      <c r="F37" s="15"/>
      <c r="G37" s="26">
        <v>135</v>
      </c>
      <c r="H37" s="20">
        <f t="shared" ref="H37:H43" si="34">G37/1.1</f>
        <v>122.72727272727272</v>
      </c>
      <c r="I37" s="21">
        <v>0.1</v>
      </c>
      <c r="J37" s="20">
        <f t="shared" si="31"/>
        <v>12.27272727272728</v>
      </c>
      <c r="K37" s="29">
        <v>0</v>
      </c>
      <c r="L37" s="20">
        <f t="shared" si="32"/>
        <v>0</v>
      </c>
      <c r="M37" s="26">
        <f>G37-J37-L37</f>
        <v>122.72727272727272</v>
      </c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42" customHeight="1" x14ac:dyDescent="0.25">
      <c r="A38" s="35" t="s">
        <v>73</v>
      </c>
      <c r="B38" s="22" t="s">
        <v>39</v>
      </c>
      <c r="C38" s="22">
        <v>15</v>
      </c>
      <c r="D38" s="22">
        <v>650</v>
      </c>
      <c r="E38" s="16">
        <f t="shared" si="33"/>
        <v>590.90909090909088</v>
      </c>
      <c r="F38" s="15"/>
      <c r="G38" s="26">
        <v>464</v>
      </c>
      <c r="H38" s="20">
        <f t="shared" si="34"/>
        <v>421.81818181818176</v>
      </c>
      <c r="I38" s="21">
        <v>0.1</v>
      </c>
      <c r="J38" s="20">
        <f t="shared" si="31"/>
        <v>42.181818181818244</v>
      </c>
      <c r="K38" s="29">
        <v>0</v>
      </c>
      <c r="L38" s="20">
        <f t="shared" si="32"/>
        <v>0</v>
      </c>
      <c r="M38" s="26">
        <f>H38-L38</f>
        <v>421.81818181818176</v>
      </c>
      <c r="ALM38" s="5"/>
      <c r="ALN38" s="5"/>
      <c r="ALO38" s="5"/>
      <c r="ALP38" s="5"/>
      <c r="ALQ38" s="5"/>
      <c r="ALR38" s="5"/>
      <c r="ALS38" s="5"/>
      <c r="ALT38" s="5"/>
      <c r="ALU38" s="5"/>
      <c r="ALV38" s="5"/>
      <c r="ALW38" s="5"/>
      <c r="ALX38" s="5"/>
    </row>
    <row r="39" spans="1:1024" ht="42" customHeight="1" x14ac:dyDescent="0.25">
      <c r="A39" s="35" t="s">
        <v>74</v>
      </c>
      <c r="B39" s="22" t="s">
        <v>75</v>
      </c>
      <c r="C39" s="22">
        <v>30</v>
      </c>
      <c r="D39" s="22">
        <v>345</v>
      </c>
      <c r="E39" s="16">
        <f t="shared" si="33"/>
        <v>313.63636363636363</v>
      </c>
      <c r="F39" s="15"/>
      <c r="G39" s="26">
        <v>205</v>
      </c>
      <c r="H39" s="20">
        <f t="shared" si="34"/>
        <v>186.36363636363635</v>
      </c>
      <c r="I39" s="21">
        <v>0.1</v>
      </c>
      <c r="J39" s="20">
        <f t="shared" si="31"/>
        <v>18.636363636363654</v>
      </c>
      <c r="K39" s="29">
        <v>0</v>
      </c>
      <c r="L39" s="20">
        <f t="shared" si="32"/>
        <v>0</v>
      </c>
      <c r="M39" s="26">
        <f>H39-L39</f>
        <v>186.36363636363635</v>
      </c>
      <c r="ALM39" s="5"/>
      <c r="ALN39" s="5"/>
      <c r="ALO39" s="5"/>
      <c r="ALP39" s="5"/>
      <c r="ALQ39" s="5"/>
      <c r="ALR39" s="5"/>
      <c r="ALS39" s="5"/>
      <c r="ALT39" s="5"/>
      <c r="ALU39" s="5"/>
      <c r="ALV39" s="5"/>
      <c r="ALW39" s="5"/>
      <c r="ALX39" s="5"/>
    </row>
    <row r="40" spans="1:1024" s="2" customFormat="1" ht="42.95" customHeight="1" x14ac:dyDescent="0.25">
      <c r="A40" s="31" t="s">
        <v>40</v>
      </c>
      <c r="B40" s="24" t="s">
        <v>41</v>
      </c>
      <c r="C40" s="24">
        <v>50</v>
      </c>
      <c r="D40" s="24">
        <v>220</v>
      </c>
      <c r="E40" s="16">
        <f t="shared" si="33"/>
        <v>199.99999999999997</v>
      </c>
      <c r="F40" s="36"/>
      <c r="G40" s="26">
        <v>115</v>
      </c>
      <c r="H40" s="20">
        <f t="shared" si="34"/>
        <v>104.54545454545453</v>
      </c>
      <c r="I40" s="21">
        <v>0.1</v>
      </c>
      <c r="J40" s="20">
        <f t="shared" si="31"/>
        <v>10.454545454545467</v>
      </c>
      <c r="K40" s="29">
        <v>0</v>
      </c>
      <c r="L40" s="20">
        <f t="shared" si="32"/>
        <v>0</v>
      </c>
      <c r="M40" s="26">
        <f>G40-J40-L40</f>
        <v>104.54545454545453</v>
      </c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42" customHeight="1" x14ac:dyDescent="0.25">
      <c r="A41" s="33" t="s">
        <v>95</v>
      </c>
      <c r="B41" s="24" t="s">
        <v>99</v>
      </c>
      <c r="C41" s="24">
        <v>32</v>
      </c>
      <c r="D41" s="24">
        <v>14</v>
      </c>
      <c r="E41" s="16">
        <f>D41/1.1</f>
        <v>12.727272727272727</v>
      </c>
      <c r="F41" s="18">
        <v>9.51</v>
      </c>
      <c r="G41" s="26">
        <v>9.51</v>
      </c>
      <c r="H41" s="20">
        <f>G41/1.1</f>
        <v>8.6454545454545446</v>
      </c>
      <c r="I41" s="21">
        <v>0.1</v>
      </c>
      <c r="J41" s="20">
        <f>G41-G41/1.1</f>
        <v>0.86454545454545517</v>
      </c>
      <c r="K41" s="29">
        <v>0.15</v>
      </c>
      <c r="L41" s="20">
        <f>G41*K41</f>
        <v>1.4264999999999999</v>
      </c>
      <c r="M41" s="26">
        <f>G41-J41-L41</f>
        <v>7.2189545454545447</v>
      </c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</row>
    <row r="42" spans="1:1024" ht="42" customHeight="1" x14ac:dyDescent="0.25">
      <c r="A42" s="35" t="s">
        <v>77</v>
      </c>
      <c r="B42" s="22" t="s">
        <v>43</v>
      </c>
      <c r="C42" s="22">
        <v>36</v>
      </c>
      <c r="D42" s="22">
        <v>160</v>
      </c>
      <c r="E42" s="16">
        <f t="shared" si="33"/>
        <v>145.45454545454544</v>
      </c>
      <c r="F42" s="15"/>
      <c r="G42" s="26">
        <v>125</v>
      </c>
      <c r="H42" s="20">
        <f t="shared" si="34"/>
        <v>113.63636363636363</v>
      </c>
      <c r="I42" s="21">
        <v>0.1</v>
      </c>
      <c r="J42" s="20">
        <f t="shared" si="31"/>
        <v>11.363636363636374</v>
      </c>
      <c r="K42" s="29">
        <v>0.2</v>
      </c>
      <c r="L42" s="20">
        <f t="shared" si="32"/>
        <v>25</v>
      </c>
      <c r="M42" s="26">
        <f>H42-L42</f>
        <v>88.636363636363626</v>
      </c>
      <c r="O42" s="2"/>
      <c r="ALM42" s="5"/>
      <c r="ALN42" s="5"/>
      <c r="ALO42" s="5"/>
      <c r="ALP42" s="5"/>
      <c r="ALQ42" s="5"/>
      <c r="ALR42" s="5"/>
      <c r="ALS42" s="5"/>
      <c r="ALT42" s="5"/>
      <c r="ALU42" s="5"/>
      <c r="ALV42" s="5"/>
      <c r="ALW42" s="5"/>
      <c r="ALX42" s="5"/>
    </row>
    <row r="43" spans="1:1024" s="2" customFormat="1" ht="42.95" customHeight="1" x14ac:dyDescent="0.25">
      <c r="A43" s="33" t="s">
        <v>42</v>
      </c>
      <c r="B43" s="22" t="s">
        <v>43</v>
      </c>
      <c r="C43" s="22">
        <v>35</v>
      </c>
      <c r="D43" s="22">
        <v>290</v>
      </c>
      <c r="E43" s="16">
        <f t="shared" si="33"/>
        <v>263.63636363636363</v>
      </c>
      <c r="F43" s="15">
        <v>229.07</v>
      </c>
      <c r="G43" s="26">
        <v>225</v>
      </c>
      <c r="H43" s="20">
        <f t="shared" si="34"/>
        <v>204.54545454545453</v>
      </c>
      <c r="I43" s="21">
        <v>0.1</v>
      </c>
      <c r="J43" s="20">
        <f t="shared" si="31"/>
        <v>20.454545454545467</v>
      </c>
      <c r="K43" s="29">
        <v>0.2</v>
      </c>
      <c r="L43" s="20">
        <f t="shared" si="32"/>
        <v>45</v>
      </c>
      <c r="M43" s="26">
        <f>G43-J43-L43</f>
        <v>159.54545454545453</v>
      </c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2" customFormat="1" ht="42.95" customHeight="1" x14ac:dyDescent="0.25">
      <c r="A44" s="33" t="s">
        <v>44</v>
      </c>
      <c r="B44" s="24" t="s">
        <v>45</v>
      </c>
      <c r="C44" s="24">
        <v>36</v>
      </c>
      <c r="D44" s="24">
        <v>450</v>
      </c>
      <c r="E44" s="16">
        <f t="shared" si="0"/>
        <v>409.09090909090907</v>
      </c>
      <c r="F44" s="17"/>
      <c r="G44" s="26">
        <v>330</v>
      </c>
      <c r="H44" s="20">
        <f t="shared" si="28"/>
        <v>300</v>
      </c>
      <c r="I44" s="21">
        <v>0.1</v>
      </c>
      <c r="J44" s="20">
        <f t="shared" si="16"/>
        <v>30</v>
      </c>
      <c r="K44" s="29">
        <v>0</v>
      </c>
      <c r="L44" s="20">
        <f t="shared" si="3"/>
        <v>0</v>
      </c>
      <c r="M44" s="26">
        <f>G44-J44-L44</f>
        <v>300</v>
      </c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" customFormat="1" ht="42.95" customHeight="1" x14ac:dyDescent="0.25">
      <c r="A45" s="31" t="s">
        <v>46</v>
      </c>
      <c r="B45" s="22" t="s">
        <v>47</v>
      </c>
      <c r="C45" s="22">
        <v>91</v>
      </c>
      <c r="D45" s="22">
        <v>100</v>
      </c>
      <c r="E45" s="16">
        <f t="shared" ref="E45:E58" si="35">D45/1.1</f>
        <v>90.909090909090907</v>
      </c>
      <c r="F45" s="17"/>
      <c r="G45" s="26">
        <v>62</v>
      </c>
      <c r="H45" s="20">
        <f>G45/1.1</f>
        <v>56.36363636363636</v>
      </c>
      <c r="I45" s="21">
        <v>0.1</v>
      </c>
      <c r="J45" s="20">
        <f>G45-G45/1.1</f>
        <v>5.6363636363636402</v>
      </c>
      <c r="K45" s="29">
        <v>0</v>
      </c>
      <c r="L45" s="20">
        <f t="shared" ref="L45:L55" si="36">G45*K45</f>
        <v>0</v>
      </c>
      <c r="M45" s="26">
        <f>G45-J45-L45</f>
        <v>56.36363636363636</v>
      </c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s="2" customFormat="1" ht="42.95" customHeight="1" x14ac:dyDescent="0.25">
      <c r="A46" s="31" t="s">
        <v>48</v>
      </c>
      <c r="B46" s="22" t="s">
        <v>47</v>
      </c>
      <c r="C46" s="22">
        <v>91</v>
      </c>
      <c r="D46" s="22">
        <v>190</v>
      </c>
      <c r="E46" s="16">
        <f t="shared" si="35"/>
        <v>172.72727272727272</v>
      </c>
      <c r="F46" s="17"/>
      <c r="G46" s="26">
        <v>110</v>
      </c>
      <c r="H46" s="20">
        <f>G46/1.1</f>
        <v>99.999999999999986</v>
      </c>
      <c r="I46" s="21">
        <v>0.1</v>
      </c>
      <c r="J46" s="20">
        <f>G46-G46/1.1</f>
        <v>10.000000000000014</v>
      </c>
      <c r="K46" s="29">
        <v>0</v>
      </c>
      <c r="L46" s="20">
        <f t="shared" si="36"/>
        <v>0</v>
      </c>
      <c r="M46" s="26">
        <f>G46-J46-L46</f>
        <v>99.999999999999986</v>
      </c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42" customHeight="1" x14ac:dyDescent="0.25">
      <c r="A47" s="33" t="s">
        <v>78</v>
      </c>
      <c r="B47" s="24" t="s">
        <v>79</v>
      </c>
      <c r="C47" s="24">
        <v>119</v>
      </c>
      <c r="D47" s="24">
        <v>75</v>
      </c>
      <c r="E47" s="16">
        <f t="shared" si="35"/>
        <v>68.181818181818173</v>
      </c>
      <c r="F47" s="17">
        <v>65.59</v>
      </c>
      <c r="G47" s="26">
        <v>62</v>
      </c>
      <c r="H47" s="20">
        <f>G47/1.1</f>
        <v>56.36363636363636</v>
      </c>
      <c r="I47" s="21">
        <v>0.1</v>
      </c>
      <c r="J47" s="20">
        <f>G47-G47/1.1</f>
        <v>5.6363636363636402</v>
      </c>
      <c r="K47" s="29">
        <v>0.2</v>
      </c>
      <c r="L47" s="20">
        <f t="shared" si="36"/>
        <v>12.4</v>
      </c>
      <c r="M47" s="26">
        <f>H47-L47</f>
        <v>43.963636363636361</v>
      </c>
      <c r="ALM47" s="5"/>
      <c r="ALN47" s="5"/>
      <c r="ALO47" s="5"/>
      <c r="ALP47" s="5"/>
      <c r="ALQ47" s="5"/>
      <c r="ALR47" s="5"/>
      <c r="ALS47" s="5"/>
      <c r="ALT47" s="5"/>
      <c r="ALU47" s="5"/>
      <c r="ALV47" s="5"/>
      <c r="ALW47" s="5"/>
      <c r="ALX47" s="5"/>
    </row>
    <row r="48" spans="1:1024" ht="60.6" customHeight="1" x14ac:dyDescent="0.25">
      <c r="A48" s="33" t="s">
        <v>80</v>
      </c>
      <c r="B48" s="22" t="s">
        <v>81</v>
      </c>
      <c r="C48" s="22">
        <v>42</v>
      </c>
      <c r="D48" s="22">
        <v>369</v>
      </c>
      <c r="E48" s="16">
        <f t="shared" ref="E48" si="37">D48/1.1</f>
        <v>335.45454545454544</v>
      </c>
      <c r="F48" s="15"/>
      <c r="G48" s="26">
        <v>270</v>
      </c>
      <c r="H48" s="20">
        <f>G48/1.1</f>
        <v>245.45454545454544</v>
      </c>
      <c r="I48" s="21">
        <v>0.1</v>
      </c>
      <c r="J48" s="20">
        <f>G48-G48/1.1</f>
        <v>24.545454545454561</v>
      </c>
      <c r="K48" s="29">
        <v>0</v>
      </c>
      <c r="L48" s="20">
        <f>G48*K48</f>
        <v>0</v>
      </c>
      <c r="M48" s="26">
        <f>H48-L48</f>
        <v>245.45454545454544</v>
      </c>
      <c r="ALM48" s="5"/>
      <c r="ALN48" s="5"/>
      <c r="ALO48" s="5"/>
      <c r="ALP48" s="5"/>
      <c r="ALQ48" s="5"/>
      <c r="ALR48" s="5"/>
      <c r="ALS48" s="5"/>
      <c r="ALT48" s="5"/>
      <c r="ALU48" s="5"/>
      <c r="ALV48" s="5"/>
      <c r="ALW48" s="5"/>
      <c r="ALX48" s="5"/>
    </row>
    <row r="49" spans="1:1024" ht="51.4" customHeight="1" x14ac:dyDescent="0.25">
      <c r="A49" s="33" t="s">
        <v>82</v>
      </c>
      <c r="B49" s="22" t="s">
        <v>81</v>
      </c>
      <c r="C49" s="22">
        <v>72</v>
      </c>
      <c r="D49" s="22">
        <v>395</v>
      </c>
      <c r="E49" s="16">
        <f>D49/1.1</f>
        <v>359.09090909090907</v>
      </c>
      <c r="F49" s="15"/>
      <c r="G49" s="26">
        <v>290</v>
      </c>
      <c r="H49" s="20">
        <f>G49/1.1</f>
        <v>263.63636363636363</v>
      </c>
      <c r="I49" s="21">
        <v>0.1</v>
      </c>
      <c r="J49" s="20">
        <f>G49-G49/1.1</f>
        <v>26.363636363636374</v>
      </c>
      <c r="K49" s="29">
        <v>0</v>
      </c>
      <c r="L49" s="20">
        <f>G49*K49</f>
        <v>0</v>
      </c>
      <c r="M49" s="26">
        <f>H49-L49</f>
        <v>263.63636363636363</v>
      </c>
      <c r="ALM49" s="5"/>
      <c r="ALN49" s="5"/>
      <c r="ALO49" s="5"/>
      <c r="ALP49" s="5"/>
      <c r="ALQ49" s="5"/>
      <c r="ALR49" s="5"/>
      <c r="ALS49" s="5"/>
      <c r="ALT49" s="5"/>
      <c r="ALU49" s="5"/>
      <c r="ALV49" s="5"/>
      <c r="ALW49" s="5"/>
      <c r="ALX49" s="5"/>
    </row>
    <row r="50" spans="1:1024" s="2" customFormat="1" ht="42.95" customHeight="1" x14ac:dyDescent="0.25">
      <c r="A50" s="33" t="s">
        <v>49</v>
      </c>
      <c r="B50" s="24" t="s">
        <v>50</v>
      </c>
      <c r="C50" s="24">
        <v>40</v>
      </c>
      <c r="D50" s="24">
        <v>365</v>
      </c>
      <c r="E50" s="16">
        <f t="shared" si="35"/>
        <v>331.81818181818181</v>
      </c>
      <c r="F50" s="17"/>
      <c r="G50" s="26">
        <v>250</v>
      </c>
      <c r="H50" s="20">
        <f t="shared" si="28"/>
        <v>227.27272727272725</v>
      </c>
      <c r="I50" s="21">
        <v>0.1</v>
      </c>
      <c r="J50" s="20">
        <f t="shared" ref="J50" si="38">G50-G50/1.1</f>
        <v>22.727272727272748</v>
      </c>
      <c r="K50" s="29">
        <v>0</v>
      </c>
      <c r="L50" s="20">
        <f t="shared" si="36"/>
        <v>0</v>
      </c>
      <c r="M50" s="26">
        <f t="shared" ref="M50" si="39">G50-J50-L50</f>
        <v>227.27272727272725</v>
      </c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2" customFormat="1" ht="42.95" customHeight="1" x14ac:dyDescent="0.25">
      <c r="A51" s="31" t="s">
        <v>51</v>
      </c>
      <c r="B51" s="24" t="s">
        <v>52</v>
      </c>
      <c r="C51" s="24">
        <v>119</v>
      </c>
      <c r="D51" s="24">
        <v>215</v>
      </c>
      <c r="E51" s="16">
        <f>D51/1.1</f>
        <v>195.45454545454544</v>
      </c>
      <c r="F51" s="17"/>
      <c r="G51" s="26">
        <v>105</v>
      </c>
      <c r="H51" s="20">
        <f>G51/1.1</f>
        <v>95.454545454545453</v>
      </c>
      <c r="I51" s="21">
        <v>0.1</v>
      </c>
      <c r="J51" s="20">
        <f t="shared" ref="J51:J59" si="40">G51-G51/1.1</f>
        <v>9.5454545454545467</v>
      </c>
      <c r="K51" s="29">
        <v>0</v>
      </c>
      <c r="L51" s="20">
        <f>G51*K51</f>
        <v>0</v>
      </c>
      <c r="M51" s="26">
        <f>G51-J51-L51</f>
        <v>95.454545454545453</v>
      </c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s="2" customFormat="1" ht="42.95" customHeight="1" x14ac:dyDescent="0.25">
      <c r="A52" s="33" t="s">
        <v>53</v>
      </c>
      <c r="B52" s="24" t="s">
        <v>52</v>
      </c>
      <c r="C52" s="24">
        <v>119</v>
      </c>
      <c r="D52" s="24">
        <v>60</v>
      </c>
      <c r="E52" s="16">
        <f>D52/1.1</f>
        <v>54.54545454545454</v>
      </c>
      <c r="F52" s="17"/>
      <c r="G52" s="26">
        <v>26.9</v>
      </c>
      <c r="H52" s="20">
        <f>G52/1.1</f>
        <v>24.45454545454545</v>
      </c>
      <c r="I52" s="21">
        <v>0.1</v>
      </c>
      <c r="J52" s="20">
        <f t="shared" si="40"/>
        <v>2.4454545454545489</v>
      </c>
      <c r="K52" s="29">
        <v>0</v>
      </c>
      <c r="L52" s="20">
        <f>G52*K52</f>
        <v>0</v>
      </c>
      <c r="M52" s="26">
        <f>G52-J52-L52</f>
        <v>24.45454545454545</v>
      </c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2" customFormat="1" ht="42.95" customHeight="1" x14ac:dyDescent="0.25">
      <c r="A53" s="33" t="s">
        <v>54</v>
      </c>
      <c r="B53" s="24" t="s">
        <v>52</v>
      </c>
      <c r="C53" s="24">
        <v>119</v>
      </c>
      <c r="D53" s="24">
        <v>112</v>
      </c>
      <c r="E53" s="16">
        <f>D53/1.1</f>
        <v>101.81818181818181</v>
      </c>
      <c r="F53" s="17"/>
      <c r="G53" s="26">
        <v>49.9</v>
      </c>
      <c r="H53" s="20">
        <f>G53/1.1</f>
        <v>45.36363636363636</v>
      </c>
      <c r="I53" s="21">
        <v>0.1</v>
      </c>
      <c r="J53" s="20">
        <f t="shared" si="40"/>
        <v>4.5363636363636388</v>
      </c>
      <c r="K53" s="29">
        <v>0</v>
      </c>
      <c r="L53" s="20">
        <f>G53*K53</f>
        <v>0</v>
      </c>
      <c r="M53" s="26">
        <f>G53-J53-L53</f>
        <v>45.36363636363636</v>
      </c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s="2" customFormat="1" ht="42.95" customHeight="1" x14ac:dyDescent="0.25">
      <c r="A54" s="33" t="s">
        <v>55</v>
      </c>
      <c r="B54" s="24" t="s">
        <v>56</v>
      </c>
      <c r="C54" s="24">
        <v>119</v>
      </c>
      <c r="D54" s="24">
        <v>55</v>
      </c>
      <c r="E54" s="16">
        <f>D54/1.1</f>
        <v>49.999999999999993</v>
      </c>
      <c r="F54" s="17"/>
      <c r="G54" s="26">
        <v>27</v>
      </c>
      <c r="H54" s="20">
        <f>G54/1.1</f>
        <v>24.545454545454543</v>
      </c>
      <c r="I54" s="21">
        <v>0.1</v>
      </c>
      <c r="J54" s="20">
        <f t="shared" si="40"/>
        <v>2.4545454545454568</v>
      </c>
      <c r="K54" s="29">
        <v>0</v>
      </c>
      <c r="L54" s="20">
        <f t="shared" si="36"/>
        <v>0</v>
      </c>
      <c r="M54" s="26">
        <f>G54-J54-L54</f>
        <v>24.545454545454543</v>
      </c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s="2" customFormat="1" ht="42.95" customHeight="1" x14ac:dyDescent="0.25">
      <c r="A55" s="33" t="s">
        <v>57</v>
      </c>
      <c r="B55" s="24" t="s">
        <v>56</v>
      </c>
      <c r="C55" s="24">
        <v>119</v>
      </c>
      <c r="D55" s="24">
        <v>95</v>
      </c>
      <c r="E55" s="16">
        <f>D55/1.1</f>
        <v>86.36363636363636</v>
      </c>
      <c r="F55" s="17"/>
      <c r="G55" s="26">
        <v>54.6</v>
      </c>
      <c r="H55" s="20">
        <f>G55/1.1</f>
        <v>49.636363636363633</v>
      </c>
      <c r="I55" s="21">
        <v>0.1</v>
      </c>
      <c r="J55" s="20">
        <f t="shared" si="40"/>
        <v>4.9636363636363683</v>
      </c>
      <c r="K55" s="29">
        <v>0</v>
      </c>
      <c r="L55" s="20">
        <f t="shared" si="36"/>
        <v>0</v>
      </c>
      <c r="M55" s="26">
        <f>G55-J55-L55</f>
        <v>49.636363636363633</v>
      </c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ht="51.4" customHeight="1" x14ac:dyDescent="0.25">
      <c r="A56" s="33" t="s">
        <v>85</v>
      </c>
      <c r="B56" s="24" t="s">
        <v>84</v>
      </c>
      <c r="C56" s="24">
        <v>42</v>
      </c>
      <c r="D56" s="24">
        <v>510</v>
      </c>
      <c r="E56" s="16">
        <f t="shared" si="35"/>
        <v>463.63636363636363</v>
      </c>
      <c r="F56" s="34"/>
      <c r="G56" s="26">
        <v>390</v>
      </c>
      <c r="H56" s="20">
        <f t="shared" si="28"/>
        <v>354.5454545454545</v>
      </c>
      <c r="I56" s="21">
        <v>0.1</v>
      </c>
      <c r="J56" s="20">
        <f t="shared" si="40"/>
        <v>35.454545454545496</v>
      </c>
      <c r="K56" s="29">
        <v>0</v>
      </c>
      <c r="L56" s="20">
        <f t="shared" ref="L56" si="41">G56*K56</f>
        <v>0</v>
      </c>
      <c r="M56" s="26">
        <f t="shared" ref="M56" si="42">H56-L56</f>
        <v>354.5454545454545</v>
      </c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</row>
    <row r="57" spans="1:1024" s="2" customFormat="1" ht="42.95" customHeight="1" x14ac:dyDescent="0.25">
      <c r="A57" s="33" t="s">
        <v>58</v>
      </c>
      <c r="B57" s="24" t="s">
        <v>59</v>
      </c>
      <c r="C57" s="24">
        <v>91</v>
      </c>
      <c r="D57" s="24">
        <v>60</v>
      </c>
      <c r="E57" s="16">
        <f>D57/1.1</f>
        <v>54.54545454545454</v>
      </c>
      <c r="F57" s="17"/>
      <c r="G57" s="26">
        <v>25</v>
      </c>
      <c r="H57" s="20">
        <f>G57/1.1</f>
        <v>22.727272727272727</v>
      </c>
      <c r="I57" s="21">
        <v>0.1</v>
      </c>
      <c r="J57" s="20">
        <f t="shared" si="40"/>
        <v>2.2727272727272734</v>
      </c>
      <c r="K57" s="29">
        <v>0</v>
      </c>
      <c r="L57" s="20">
        <f>G57*K57</f>
        <v>0</v>
      </c>
      <c r="M57" s="26">
        <f>G57-J57-L57</f>
        <v>22.727272727272727</v>
      </c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ht="42" customHeight="1" x14ac:dyDescent="0.25">
      <c r="A58" s="33" t="s">
        <v>96</v>
      </c>
      <c r="B58" s="22" t="s">
        <v>98</v>
      </c>
      <c r="C58" s="22">
        <v>91</v>
      </c>
      <c r="D58" s="24">
        <v>175</v>
      </c>
      <c r="E58" s="16">
        <f t="shared" si="35"/>
        <v>159.09090909090907</v>
      </c>
      <c r="F58" s="18"/>
      <c r="G58" s="26">
        <v>82</v>
      </c>
      <c r="H58" s="20">
        <f t="shared" si="28"/>
        <v>74.545454545454533</v>
      </c>
      <c r="I58" s="21">
        <v>0.1</v>
      </c>
      <c r="J58" s="20">
        <f t="shared" si="40"/>
        <v>7.4545454545454675</v>
      </c>
      <c r="K58" s="29">
        <v>0</v>
      </c>
      <c r="L58" s="20">
        <f>G58*K58</f>
        <v>0</v>
      </c>
      <c r="M58" s="26">
        <f>G58-J58-L58</f>
        <v>74.545454545454533</v>
      </c>
      <c r="ALM58" s="5"/>
      <c r="ALN58" s="5"/>
      <c r="ALO58" s="5"/>
      <c r="ALP58" s="5"/>
      <c r="ALQ58" s="5"/>
      <c r="ALR58" s="5"/>
      <c r="ALS58" s="5"/>
      <c r="ALT58" s="5"/>
      <c r="ALU58" s="5"/>
      <c r="ALV58" s="5"/>
      <c r="ALW58" s="5"/>
      <c r="ALX58" s="5"/>
    </row>
    <row r="59" spans="1:1024" ht="51.4" customHeight="1" x14ac:dyDescent="0.25">
      <c r="A59" s="33" t="s">
        <v>83</v>
      </c>
      <c r="B59" s="24" t="s">
        <v>84</v>
      </c>
      <c r="C59" s="24">
        <v>98</v>
      </c>
      <c r="D59" s="24">
        <v>130</v>
      </c>
      <c r="E59" s="16">
        <f t="shared" ref="E59" si="43">D59/1.1</f>
        <v>118.18181818181817</v>
      </c>
      <c r="F59" s="17"/>
      <c r="G59" s="26">
        <v>65.5</v>
      </c>
      <c r="H59" s="20">
        <f>G59/1.1</f>
        <v>59.54545454545454</v>
      </c>
      <c r="I59" s="21">
        <v>0.1</v>
      </c>
      <c r="J59" s="20">
        <f t="shared" si="40"/>
        <v>5.9545454545454604</v>
      </c>
      <c r="K59" s="29">
        <v>0</v>
      </c>
      <c r="L59" s="20">
        <f t="shared" ref="L59" si="44">G59*K59</f>
        <v>0</v>
      </c>
      <c r="M59" s="26">
        <f>H59-L59</f>
        <v>59.54545454545454</v>
      </c>
      <c r="O59" s="2"/>
      <c r="ALM59" s="5"/>
      <c r="ALN59" s="5"/>
      <c r="ALO59" s="5"/>
      <c r="ALP59" s="5"/>
      <c r="ALQ59" s="5"/>
      <c r="ALR59" s="5"/>
      <c r="ALS59" s="5"/>
      <c r="ALT59" s="5"/>
      <c r="ALU59" s="5"/>
      <c r="ALV59" s="5"/>
      <c r="ALW59" s="5"/>
      <c r="ALX59" s="5"/>
    </row>
    <row r="60" spans="1:1024" s="2" customFormat="1" ht="42.95" customHeight="1" x14ac:dyDescent="0.25">
      <c r="A60" s="33" t="s">
        <v>61</v>
      </c>
      <c r="B60" s="24" t="s">
        <v>62</v>
      </c>
      <c r="C60" s="24">
        <v>42</v>
      </c>
      <c r="D60" s="24">
        <v>80</v>
      </c>
      <c r="E60" s="16">
        <f>D60/1.1</f>
        <v>72.72727272727272</v>
      </c>
      <c r="F60" s="17"/>
      <c r="G60" s="26">
        <v>32</v>
      </c>
      <c r="H60" s="20">
        <f t="shared" ref="H60" si="45">G60/1.1</f>
        <v>29.09090909090909</v>
      </c>
      <c r="I60" s="21">
        <v>0.1</v>
      </c>
      <c r="J60" s="20">
        <f t="shared" ref="J60" si="46">G60-G60/1.1</f>
        <v>2.9090909090909101</v>
      </c>
      <c r="K60" s="29">
        <v>0</v>
      </c>
      <c r="L60" s="20">
        <f>G60*K60</f>
        <v>0</v>
      </c>
      <c r="M60" s="26">
        <f>G60-J60-L60</f>
        <v>29.09090909090909</v>
      </c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s="2" customFormat="1" ht="42.95" customHeight="1" x14ac:dyDescent="0.25">
      <c r="A61" s="33" t="s">
        <v>86</v>
      </c>
      <c r="B61" s="24" t="s">
        <v>87</v>
      </c>
      <c r="C61" s="24">
        <v>119</v>
      </c>
      <c r="D61" s="24">
        <v>120</v>
      </c>
      <c r="E61" s="16">
        <f>D61/1.1</f>
        <v>109.09090909090908</v>
      </c>
      <c r="F61" s="17">
        <v>95.63</v>
      </c>
      <c r="G61" s="26">
        <v>54.38</v>
      </c>
      <c r="H61" s="20">
        <f>G61/1.1</f>
        <v>49.436363636363637</v>
      </c>
      <c r="I61" s="21">
        <v>0.1</v>
      </c>
      <c r="J61" s="20">
        <f>G61-G61/1.1</f>
        <v>4.9436363636363652</v>
      </c>
      <c r="K61" s="29">
        <v>0</v>
      </c>
      <c r="L61" s="20">
        <f t="shared" ref="L61" si="47">G61*K61</f>
        <v>0</v>
      </c>
      <c r="M61" s="26">
        <f>H61-L61</f>
        <v>49.436363636363637</v>
      </c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s="2" customFormat="1" ht="42.95" customHeight="1" x14ac:dyDescent="0.25">
      <c r="A62" s="33" t="s">
        <v>60</v>
      </c>
      <c r="B62" s="17"/>
      <c r="C62" s="24">
        <v>35</v>
      </c>
      <c r="D62" s="24">
        <v>25</v>
      </c>
      <c r="E62" s="18">
        <f>D62/1.2</f>
        <v>20.833333333333336</v>
      </c>
      <c r="F62" s="17"/>
      <c r="G62" s="26">
        <v>7.5</v>
      </c>
      <c r="H62" s="20">
        <f>G62/1.2</f>
        <v>6.25</v>
      </c>
      <c r="I62" s="21">
        <v>0.2</v>
      </c>
      <c r="J62" s="20">
        <f t="shared" ref="J62" si="48">G62-G62/1.1</f>
        <v>0.68181818181818254</v>
      </c>
      <c r="K62" s="29">
        <v>0</v>
      </c>
      <c r="L62" s="20">
        <f t="shared" ref="L62" si="49">G62*K62</f>
        <v>0</v>
      </c>
      <c r="M62" s="26">
        <f t="shared" ref="M62" si="50">G62-J62-L62</f>
        <v>6.8181818181818175</v>
      </c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s="2" customFormat="1" ht="42.95" customHeight="1" x14ac:dyDescent="0.25">
      <c r="A63" s="33" t="s">
        <v>100</v>
      </c>
      <c r="B63" s="17"/>
      <c r="C63" s="24">
        <v>32</v>
      </c>
      <c r="D63" s="24">
        <v>110</v>
      </c>
      <c r="E63" s="18">
        <f>D63/1.2</f>
        <v>91.666666666666671</v>
      </c>
      <c r="F63" s="17"/>
      <c r="G63" s="26">
        <v>50</v>
      </c>
      <c r="H63" s="20">
        <f>G63/1.2</f>
        <v>41.666666666666671</v>
      </c>
      <c r="I63" s="21">
        <v>0.2</v>
      </c>
      <c r="J63" s="20">
        <f t="shared" ref="J63" si="51">G63-G63/1.1</f>
        <v>4.5454545454545467</v>
      </c>
      <c r="K63" s="29">
        <v>0</v>
      </c>
      <c r="L63" s="20">
        <f t="shared" ref="L63" si="52">G63*K63</f>
        <v>0</v>
      </c>
      <c r="M63" s="26">
        <f t="shared" ref="M63" si="53">G63-J63-L63</f>
        <v>45.454545454545453</v>
      </c>
      <c r="ALY63"/>
      <c r="ALZ63"/>
      <c r="AMA63"/>
      <c r="AMB63"/>
      <c r="AMC63"/>
      <c r="AMD63"/>
      <c r="AME63"/>
      <c r="AMF63"/>
      <c r="AMG63"/>
      <c r="AMH63"/>
      <c r="AMI63"/>
      <c r="AMJ63"/>
    </row>
    <row r="74" spans="5:12" x14ac:dyDescent="0.25">
      <c r="E74" s="10"/>
      <c r="F74" s="9"/>
      <c r="H74" s="8"/>
      <c r="I74" s="7"/>
      <c r="J74" s="8"/>
      <c r="L74" s="8"/>
    </row>
  </sheetData>
  <autoFilter ref="A1:M58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morzh morzhe</cp:lastModifiedBy>
  <cp:revision>11</cp:revision>
  <cp:lastPrinted>2023-07-14T14:05:50Z</cp:lastPrinted>
  <dcterms:created xsi:type="dcterms:W3CDTF">2015-06-05T18:19:34Z</dcterms:created>
  <dcterms:modified xsi:type="dcterms:W3CDTF">2023-08-13T07:50:36Z</dcterms:modified>
  <dc:language>ru-RU</dc:language>
</cp:coreProperties>
</file>