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os28\Downloads\"/>
    </mc:Choice>
  </mc:AlternateContent>
  <xr:revisionPtr revIDLastSave="0" documentId="13_ncr:1_{015ABB37-6DEE-4F44-9997-B5055FA45286}" xr6:coauthVersionLast="47" xr6:coauthVersionMax="47" xr10:uidLastSave="{00000000-0000-0000-0000-000000000000}"/>
  <bookViews>
    <workbookView xWindow="-120" yWindow="-120" windowWidth="20730" windowHeight="11160"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5" l="1"/>
  <c r="D13" i="5"/>
  <c r="C13" i="5"/>
  <c r="E13" i="5" s="1"/>
  <c r="D14" i="5"/>
  <c r="D15" i="5"/>
  <c r="D16" i="5"/>
  <c r="D17" i="5"/>
  <c r="D18" i="5"/>
  <c r="D19" i="5"/>
  <c r="D20" i="5"/>
  <c r="D21" i="5"/>
  <c r="D22" i="5"/>
  <c r="G5" i="6"/>
  <c r="I4" i="6"/>
  <c r="C14" i="5"/>
  <c r="C15" i="5"/>
  <c r="E15" i="5" s="1"/>
  <c r="C16" i="5"/>
  <c r="C17" i="5"/>
  <c r="C18" i="5"/>
  <c r="C19" i="5"/>
  <c r="E19" i="5" s="1"/>
  <c r="C20" i="5"/>
  <c r="C21" i="5"/>
  <c r="C22" i="5"/>
  <c r="C12" i="5"/>
  <c r="E12" i="5" s="1"/>
  <c r="H20" i="6"/>
  <c r="H21" i="6"/>
  <c r="H22" i="6"/>
  <c r="H23" i="6"/>
  <c r="H24" i="6"/>
  <c r="H25" i="6"/>
  <c r="H26" i="6"/>
  <c r="H27" i="6"/>
  <c r="H19" i="6"/>
  <c r="G23" i="6"/>
  <c r="G27" i="6"/>
  <c r="H4" i="6"/>
  <c r="H5" i="6"/>
  <c r="G8" i="6"/>
  <c r="I19" i="6"/>
  <c r="H6" i="6"/>
  <c r="H7" i="6"/>
  <c r="H8" i="6"/>
  <c r="I8" i="6" s="1"/>
  <c r="H9" i="6"/>
  <c r="H10" i="6"/>
  <c r="C21" i="2"/>
  <c r="F10" i="2"/>
  <c r="B20" i="2" s="1"/>
  <c r="C22" i="2"/>
  <c r="C23" i="2"/>
  <c r="C24" i="2"/>
  <c r="C25" i="2"/>
  <c r="C26" i="2"/>
  <c r="C27" i="2"/>
  <c r="C28" i="2"/>
  <c r="C29" i="2"/>
  <c r="C30" i="2"/>
  <c r="C31" i="2"/>
  <c r="C32" i="2"/>
  <c r="C33" i="2"/>
  <c r="C34" i="2"/>
  <c r="C35" i="2"/>
  <c r="C36" i="2"/>
  <c r="C37" i="2"/>
  <c r="C38" i="2"/>
  <c r="C39" i="2"/>
  <c r="C20" i="2"/>
  <c r="F11" i="2"/>
  <c r="F8" i="2"/>
  <c r="F9" i="2"/>
  <c r="F29" i="6"/>
  <c r="G24" i="6" s="1"/>
  <c r="F12" i="6"/>
  <c r="G9" i="6" s="1"/>
  <c r="I9" i="6" s="1"/>
  <c r="D20" i="2" l="1"/>
  <c r="E22" i="5"/>
  <c r="E18" i="5"/>
  <c r="E14" i="5"/>
  <c r="E21" i="5"/>
  <c r="E17" i="5"/>
  <c r="E20" i="5"/>
  <c r="E16" i="5"/>
  <c r="I6" i="6"/>
  <c r="G7" i="6"/>
  <c r="I7" i="6" s="1"/>
  <c r="G10" i="6"/>
  <c r="I10" i="6" s="1"/>
  <c r="G6" i="6"/>
  <c r="I5" i="6"/>
  <c r="G25" i="6"/>
  <c r="I25" i="6" s="1"/>
  <c r="G21" i="6"/>
  <c r="G26" i="6"/>
  <c r="I26" i="6" s="1"/>
  <c r="G22" i="6"/>
  <c r="I22" i="6" s="1"/>
  <c r="G20" i="6"/>
  <c r="I20" i="6" s="1"/>
  <c r="I24" i="6"/>
  <c r="I27" i="6"/>
  <c r="I23" i="6"/>
  <c r="I21" i="6"/>
  <c r="B39" i="2"/>
  <c r="D39" i="2" s="1"/>
  <c r="B35" i="2"/>
  <c r="D35" i="2" s="1"/>
  <c r="B31" i="2"/>
  <c r="D31" i="2" s="1"/>
  <c r="B27" i="2"/>
  <c r="D27" i="2" s="1"/>
  <c r="B23" i="2"/>
  <c r="D23" i="2" s="1"/>
  <c r="B38" i="2"/>
  <c r="D38" i="2" s="1"/>
  <c r="B34" i="2"/>
  <c r="D34" i="2" s="1"/>
  <c r="B30" i="2"/>
  <c r="D30" i="2" s="1"/>
  <c r="B26" i="2"/>
  <c r="D26" i="2" s="1"/>
  <c r="B22" i="2"/>
  <c r="D22" i="2" s="1"/>
  <c r="B37" i="2"/>
  <c r="D37" i="2" s="1"/>
  <c r="B33" i="2"/>
  <c r="D33" i="2" s="1"/>
  <c r="B29" i="2"/>
  <c r="D29" i="2" s="1"/>
  <c r="B25" i="2"/>
  <c r="D25" i="2" s="1"/>
  <c r="B21" i="2"/>
  <c r="D21" i="2" s="1"/>
  <c r="B36" i="2"/>
  <c r="D36" i="2" s="1"/>
  <c r="B32" i="2"/>
  <c r="D32" i="2" s="1"/>
  <c r="B28" i="2"/>
  <c r="D28" i="2" s="1"/>
  <c r="B24" i="2"/>
  <c r="D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F8" authorId="0" shapeId="0" xr:uid="{5A7A1FE9-CD6B-4D49-868A-F21DCCA8B536}">
      <text>
        <t>[Comentário encadeado]
Sua versão do Excel permite que você leia este comentário encadeado, no entanto, as edições serão removidas se o arquivo for aberto em uma versão mais recente do Excel. Saiba mais: https://go.microsoft.com/fwlink/?linkid=870924
Comentário:
    Insira fórmulas para completar a coluna B</t>
      </text>
    </comment>
    <comment ref="E19" authorId="1" shapeId="0" xr:uid="{06DD7964-9615-4853-9F0B-882D398DD50C}">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J3" authorId="0" shapeId="0" xr:uid="{4417811F-2715-45FC-8EF9-1A71AB095B6C}">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 personalizado</t>
      </text>
    </comment>
    <comment ref="J18" authorId="1" shapeId="0" xr:uid="{3F57C2CD-5926-47C7-ABDE-E55D3F364E80}">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F11" authorId="0" shapeId="0" xr:uid="{5D1336F4-217F-4581-A916-0659D2F45202}">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sharedStrings.xml><?xml version="1.0" encoding="utf-8"?>
<sst xmlns="http://schemas.openxmlformats.org/spreadsheetml/2006/main" count="50" uniqueCount="33">
  <si>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</si>
  <si>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</si>
  <si>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</si>
  <si>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</si>
  <si>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</si>
  <si>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</si>
  <si>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</si>
  <si>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</si>
  <si>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</si>
  <si>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</si>
  <si>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</si>
  <si>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</si>
  <si>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</si>
  <si>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</si>
  <si>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</si>
  <si>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</si>
  <si>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</si>
  <si>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</si>
  <si>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</si>
  <si>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</si>
  <si>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</si>
  <si>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</si>
  <si>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</si>
  <si>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</si>
  <si>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</si>
  <si>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</si>
  <si>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</si>
  <si>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Produto B</t>
  </si>
  <si>
    <t>Custo variável de A</t>
  </si>
  <si>
    <t>Preço de Venda</t>
  </si>
  <si>
    <t>Custos Indiretos</t>
  </si>
  <si>
    <t>Custo variável de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</si>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</sst>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10"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sz val="11"/>
      <color theme="0"/>
      <name val="Calibri"/>
      <family val="2"/>
      <scheme val="minor"/>
    </font>
    <font>
      <sz val="14"/>
      <color theme="0"/>
      <name val="Arial"/>
      <family val="2"/>
    </font>
    <font>
      <sz val="18"/>
      <color theme="1"/>
      <name val="Arial"/>
      <family val="2"/>
    </font>
  </fonts>
  <fills count="9">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3"/>
        <bgColor indexed="64"/>
      </patternFill>
    </fill>
    <fill>
      <patternFill patternType="solid">
        <fgColor theme="5" tint="-0.249977111117893"/>
        <bgColor indexed="64"/>
      </patternFill>
    </fill>
    <fill>
      <patternFill patternType="solid">
        <fgColor theme="3"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52">
    <xf numFmtId="0" fontId="0" fillId="0" borderId="0" xfId="0"/>
    <xf numFmtId="0" fontId="3" fillId="0" borderId="0" xfId="0" applyFont="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2" fillId="0" borderId="7" xfId="0" applyFont="1" applyBorder="1" applyAlignment="1">
      <alignment horizontal="left" vertical="center"/>
    </xf>
    <xf numFmtId="0" fontId="5" fillId="4" borderId="8" xfId="0" applyFont="1" applyFill="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vertical="center" wrapText="1"/>
    </xf>
    <xf numFmtId="9" fontId="0" fillId="0" borderId="0" xfId="0" applyNumberFormat="1"/>
    <xf numFmtId="0" fontId="4" fillId="0" borderId="0" xfId="0" applyFont="1" applyAlignment="1">
      <alignment horizontal="center" vertical="center" wrapText="1"/>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3" fillId="5" borderId="1" xfId="0" applyFont="1" applyFill="1" applyBorder="1" applyAlignment="1">
      <alignment horizontal="center" vertical="center" wrapText="1"/>
    </xf>
    <xf numFmtId="0" fontId="8" fillId="6" borderId="11" xfId="0" applyFont="1" applyFill="1" applyBorder="1" applyAlignment="1">
      <alignment horizontal="center" vertical="center"/>
    </xf>
    <xf numFmtId="0" fontId="8" fillId="6" borderId="11" xfId="0" applyFont="1" applyFill="1" applyBorder="1" applyAlignment="1">
      <alignment horizontal="center" vertical="center" wrapText="1"/>
    </xf>
    <xf numFmtId="0" fontId="0" fillId="0" borderId="11" xfId="0" applyBorder="1" applyAlignment="1">
      <alignment horizontal="center"/>
    </xf>
    <xf numFmtId="166" fontId="0" fillId="0" borderId="11" xfId="0" applyNumberFormat="1" applyBorder="1" applyAlignment="1">
      <alignment horizontal="center"/>
    </xf>
    <xf numFmtId="166" fontId="7" fillId="6" borderId="12" xfId="0" applyNumberFormat="1" applyFont="1" applyFill="1" applyBorder="1"/>
    <xf numFmtId="0" fontId="7" fillId="6" borderId="12" xfId="0" applyFont="1" applyFill="1" applyBorder="1"/>
    <xf numFmtId="0" fontId="8" fillId="7" borderId="11" xfId="0" applyFont="1" applyFill="1" applyBorder="1" applyAlignment="1">
      <alignment horizontal="center" vertical="center"/>
    </xf>
    <xf numFmtId="0" fontId="8" fillId="7" borderId="11" xfId="0" applyFont="1" applyFill="1" applyBorder="1" applyAlignment="1">
      <alignment horizontal="center" vertical="center" wrapText="1"/>
    </xf>
    <xf numFmtId="166" fontId="7" fillId="7" borderId="11" xfId="0" applyNumberFormat="1" applyFont="1" applyFill="1" applyBorder="1"/>
    <xf numFmtId="0" fontId="7" fillId="7" borderId="11" xfId="0" applyFont="1" applyFill="1" applyBorder="1"/>
    <xf numFmtId="0" fontId="8" fillId="8" borderId="11" xfId="0" applyFont="1" applyFill="1" applyBorder="1" applyAlignment="1">
      <alignment horizontal="center" vertical="center" wrapText="1"/>
    </xf>
    <xf numFmtId="166" fontId="0" fillId="0" borderId="11" xfId="0" applyNumberFormat="1" applyBorder="1"/>
    <xf numFmtId="0" fontId="2" fillId="5" borderId="1" xfId="0" applyFont="1" applyFill="1" applyBorder="1" applyAlignment="1">
      <alignment horizontal="center" vertical="center"/>
    </xf>
    <xf numFmtId="0" fontId="2" fillId="0" borderId="0" xfId="0" applyFont="1" applyAlignment="1">
      <alignment vertical="center"/>
    </xf>
    <xf numFmtId="165" fontId="2" fillId="2" borderId="1" xfId="1" applyNumberFormat="1" applyFont="1" applyFill="1" applyBorder="1" applyAlignment="1">
      <alignment horizontal="right" vertical="center"/>
    </xf>
    <xf numFmtId="165" fontId="2" fillId="0" borderId="1" xfId="1" applyNumberFormat="1" applyFont="1" applyBorder="1" applyAlignment="1">
      <alignment horizontal="right" vertical="center"/>
    </xf>
    <xf numFmtId="165" fontId="2" fillId="0" borderId="7" xfId="1" applyNumberFormat="1" applyFont="1" applyBorder="1" applyAlignment="1">
      <alignment horizontal="right" vertical="center"/>
    </xf>
    <xf numFmtId="0" fontId="0" fillId="0" borderId="0" xfId="0" applyAlignment="1">
      <alignment vertical="center"/>
    </xf>
    <xf numFmtId="0" fontId="2" fillId="0" borderId="0" xfId="0" applyFont="1" applyAlignment="1">
      <alignment vertical="center" wrapText="1"/>
    </xf>
    <xf numFmtId="166" fontId="2" fillId="3" borderId="1" xfId="0" applyNumberFormat="1" applyFont="1" applyFill="1" applyBorder="1" applyAlignment="1">
      <alignment vertical="center" wrapText="1"/>
    </xf>
    <xf numFmtId="0" fontId="3" fillId="0" borderId="0" xfId="0" applyFont="1" applyAlignment="1">
      <alignment vertical="center"/>
    </xf>
    <xf numFmtId="0" fontId="3" fillId="0" borderId="1" xfId="0" applyFont="1" applyBorder="1" applyAlignment="1">
      <alignment horizontal="center" vertical="center"/>
    </xf>
    <xf numFmtId="166"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5" fillId="0" borderId="0" xfId="0" applyFont="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Gráfico</a:t>
            </a:r>
            <a:r>
              <a:rPr lang="pt-BR" sz="1600" baseline="0"/>
              <a:t> - Fabricação de Panelas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Panelas_pressao!$B$19</c:f>
              <c:strCache>
                <c:ptCount val="1"/>
                <c:pt idx="0">
                  <c:v>Custo de Fabricação f(x)</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Panelas_pressao!$A$20:$A$38</c:f>
              <c:numCache>
                <c:formatCode>General</c:formatCode>
                <c:ptCount val="19"/>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numCache>
            </c:numRef>
          </c:xVal>
          <c:yVal>
            <c:numRef>
              <c:f>Panelas_pressao!$B$20:$B$38</c:f>
              <c:numCache>
                <c:formatCode>_-[$R$-416]* #,##0.00_-;\-[$R$-416]* #,##0.00_-;_-[$R$-416]* "-"??_-;_-@_-</c:formatCode>
                <c:ptCount val="19"/>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numCache>
            </c:numRef>
          </c:yVal>
          <c:smooth val="0"/>
          <c:extLst>
            <c:ext xmlns:c16="http://schemas.microsoft.com/office/drawing/2014/chart" uri="{C3380CC4-5D6E-409C-BE32-E72D297353CC}">
              <c16:uniqueId val="{00000000-B361-422E-875B-91D70408D6FA}"/>
            </c:ext>
          </c:extLst>
        </c:ser>
        <c:ser>
          <c:idx val="1"/>
          <c:order val="1"/>
          <c:tx>
            <c:strRef>
              <c:f>Panelas_pressao!$C$19</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Panelas_pressao!$A$20:$A$38</c:f>
              <c:numCache>
                <c:formatCode>General</c:formatCode>
                <c:ptCount val="19"/>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numCache>
            </c:numRef>
          </c:xVal>
          <c:yVal>
            <c:numRef>
              <c:f>Panelas_pressao!$C$20:$C$38</c:f>
              <c:numCache>
                <c:formatCode>"R$"#,##0.00</c:formatCode>
                <c:ptCount val="19"/>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numCache>
            </c:numRef>
          </c:yVal>
          <c:smooth val="0"/>
          <c:extLst>
            <c:ext xmlns:c16="http://schemas.microsoft.com/office/drawing/2014/chart" uri="{C3380CC4-5D6E-409C-BE32-E72D297353CC}">
              <c16:uniqueId val="{00000001-B361-422E-875B-91D70408D6FA}"/>
            </c:ext>
          </c:extLst>
        </c:ser>
        <c:ser>
          <c:idx val="2"/>
          <c:order val="2"/>
          <c:tx>
            <c:strRef>
              <c:f>Panelas_pressao!$D$19</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Panelas_pressao!$A$20:$A$38</c:f>
              <c:numCache>
                <c:formatCode>General</c:formatCode>
                <c:ptCount val="19"/>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numCache>
            </c:numRef>
          </c:xVal>
          <c:yVal>
            <c:numRef>
              <c:f>Panelas_pressao!$D$20:$D$38</c:f>
              <c:numCache>
                <c:formatCode>_-"R$"* #,##0.00_-;\-"R$"* #,##0.00_-;_-"R$"* "-"??_-;_-@_-</c:formatCode>
                <c:ptCount val="19"/>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numCache>
            </c:numRef>
          </c:yVal>
          <c:smooth val="0"/>
          <c:extLst>
            <c:ext xmlns:c16="http://schemas.microsoft.com/office/drawing/2014/chart" uri="{C3380CC4-5D6E-409C-BE32-E72D297353CC}">
              <c16:uniqueId val="{00000002-B361-422E-875B-91D70408D6FA}"/>
            </c:ext>
          </c:extLst>
        </c:ser>
        <c:dLbls>
          <c:showLegendKey val="0"/>
          <c:showVal val="0"/>
          <c:showCatName val="0"/>
          <c:showSerName val="0"/>
          <c:showPercent val="0"/>
          <c:showBubbleSize val="0"/>
        </c:dLbls>
        <c:axId val="992736607"/>
        <c:axId val="992737087"/>
      </c:scatterChart>
      <c:valAx>
        <c:axId val="99273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92737087"/>
        <c:crosses val="autoZero"/>
        <c:crossBetween val="midCat"/>
      </c:valAx>
      <c:valAx>
        <c:axId val="99273708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927366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Produto 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Produtos!$G$3</c:f>
              <c:strCache>
                <c:ptCount val="1"/>
                <c:pt idx="0">
                  <c:v>Custo de Fabricação</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Produtos!$F$4:$F$10</c:f>
              <c:numCache>
                <c:formatCode>General</c:formatCode>
                <c:ptCount val="7"/>
                <c:pt idx="0">
                  <c:v>0</c:v>
                </c:pt>
                <c:pt idx="1">
                  <c:v>1000</c:v>
                </c:pt>
                <c:pt idx="2">
                  <c:v>2000</c:v>
                </c:pt>
                <c:pt idx="3">
                  <c:v>3000</c:v>
                </c:pt>
                <c:pt idx="4">
                  <c:v>4000</c:v>
                </c:pt>
                <c:pt idx="5">
                  <c:v>5000</c:v>
                </c:pt>
                <c:pt idx="6">
                  <c:v>6000</c:v>
                </c:pt>
              </c:numCache>
            </c:numRef>
          </c:xVal>
          <c:yVal>
            <c:numRef>
              <c:f>Produtos!$G$4:$G$10</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EBE9-4610-BC56-F1B0A8BEEC2D}"/>
            </c:ext>
          </c:extLst>
        </c:ser>
        <c:ser>
          <c:idx val="1"/>
          <c:order val="1"/>
          <c:tx>
            <c:strRef>
              <c:f>Produtos!$H$3</c:f>
              <c:strCache>
                <c:ptCount val="1"/>
                <c:pt idx="0">
                  <c:v>Receita</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Produtos!$F$4:$F$10</c:f>
              <c:numCache>
                <c:formatCode>General</c:formatCode>
                <c:ptCount val="7"/>
                <c:pt idx="0">
                  <c:v>0</c:v>
                </c:pt>
                <c:pt idx="1">
                  <c:v>1000</c:v>
                </c:pt>
                <c:pt idx="2">
                  <c:v>2000</c:v>
                </c:pt>
                <c:pt idx="3">
                  <c:v>3000</c:v>
                </c:pt>
                <c:pt idx="4">
                  <c:v>4000</c:v>
                </c:pt>
                <c:pt idx="5">
                  <c:v>5000</c:v>
                </c:pt>
                <c:pt idx="6">
                  <c:v>6000</c:v>
                </c:pt>
              </c:numCache>
            </c:numRef>
          </c:xVal>
          <c:yVal>
            <c:numRef>
              <c:f>Produtos!$H$4:$H$10</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EBE9-4610-BC56-F1B0A8BEEC2D}"/>
            </c:ext>
          </c:extLst>
        </c:ser>
        <c:ser>
          <c:idx val="2"/>
          <c:order val="2"/>
          <c:tx>
            <c:strRef>
              <c:f>Produtos!$I$3</c:f>
              <c:strCache>
                <c:ptCount val="1"/>
                <c:pt idx="0">
                  <c:v>Lucro</c:v>
                </c:pt>
              </c:strCache>
            </c:strRef>
          </c:tx>
          <c:spPr>
            <a:ln w="9525" cap="rnd">
              <a:solidFill>
                <a:srgbClr val="FF0000"/>
              </a:solidFill>
              <a:round/>
            </a:ln>
            <a:effectLst>
              <a:outerShdw blurRad="57150" dist="19050" dir="4800000" algn="ctr" rotWithShape="0">
                <a:srgbClr val="000000">
                  <a:alpha val="61000"/>
                </a:srgbClr>
              </a:outerShdw>
            </a:effectLst>
          </c:spPr>
          <c:marker>
            <c:symbol val="circle"/>
            <c:size val="6"/>
            <c:spPr>
              <a:solidFill>
                <a:srgbClr val="FF0000"/>
              </a:solidFill>
              <a:ln w="9525" cap="rnd">
                <a:solidFill>
                  <a:srgbClr val="FF0000"/>
                </a:solidFill>
                <a:round/>
              </a:ln>
              <a:effectLst>
                <a:outerShdw blurRad="57150" dist="19050" dir="4800000" algn="ctr" rotWithShape="0">
                  <a:srgbClr val="000000">
                    <a:alpha val="61000"/>
                  </a:srgbClr>
                </a:outerShdw>
              </a:effectLst>
            </c:spPr>
          </c:marker>
          <c:xVal>
            <c:numRef>
              <c:f>Produtos!$F$4:$F$10</c:f>
              <c:numCache>
                <c:formatCode>General</c:formatCode>
                <c:ptCount val="7"/>
                <c:pt idx="0">
                  <c:v>0</c:v>
                </c:pt>
                <c:pt idx="1">
                  <c:v>1000</c:v>
                </c:pt>
                <c:pt idx="2">
                  <c:v>2000</c:v>
                </c:pt>
                <c:pt idx="3">
                  <c:v>3000</c:v>
                </c:pt>
                <c:pt idx="4">
                  <c:v>4000</c:v>
                </c:pt>
                <c:pt idx="5">
                  <c:v>5000</c:v>
                </c:pt>
                <c:pt idx="6">
                  <c:v>6000</c:v>
                </c:pt>
              </c:numCache>
            </c:numRef>
          </c:xVal>
          <c:yVal>
            <c:numRef>
              <c:f>Produtos!$I$4:$I$10</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EBE9-4610-BC56-F1B0A8BEEC2D}"/>
            </c:ext>
          </c:extLst>
        </c:ser>
        <c:dLbls>
          <c:showLegendKey val="0"/>
          <c:showVal val="0"/>
          <c:showCatName val="0"/>
          <c:showSerName val="0"/>
          <c:showPercent val="0"/>
          <c:showBubbleSize val="0"/>
        </c:dLbls>
        <c:axId val="2064142288"/>
        <c:axId val="2064142768"/>
      </c:scatterChart>
      <c:valAx>
        <c:axId val="2064142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064142768"/>
        <c:crosses val="autoZero"/>
        <c:crossBetween val="midCat"/>
      </c:valAx>
      <c:valAx>
        <c:axId val="2064142768"/>
        <c:scaling>
          <c:orientation val="minMax"/>
        </c:scaling>
        <c:delete val="0"/>
        <c:axPos val="l"/>
        <c:majorGridlines>
          <c:spPr>
            <a:ln w="9525" cap="flat" cmpd="sng" algn="ctr">
              <a:solidFill>
                <a:schemeClr val="lt1">
                  <a:lumMod val="95000"/>
                  <a:alpha val="10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064142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Produto B</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Produtos!$G$18</c:f>
              <c:strCache>
                <c:ptCount val="1"/>
                <c:pt idx="0">
                  <c:v>Custo de Fabricação</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Produtos!$F$19:$F$27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Produtos!$G$19:$G$27</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1EAA-4F45-8EE0-BE308EC5C344}"/>
            </c:ext>
          </c:extLst>
        </c:ser>
        <c:ser>
          <c:idx val="1"/>
          <c:order val="1"/>
          <c:tx>
            <c:strRef>
              <c:f>Produtos!$H$18</c:f>
              <c:strCache>
                <c:ptCount val="1"/>
                <c:pt idx="0">
                  <c:v>Receita</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Produtos!$F$19:$F$27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Produtos!$H$19:$H$27</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1EAA-4F45-8EE0-BE308EC5C344}"/>
            </c:ext>
          </c:extLst>
        </c:ser>
        <c:ser>
          <c:idx val="2"/>
          <c:order val="2"/>
          <c:tx>
            <c:strRef>
              <c:f>Produtos!$I$18</c:f>
              <c:strCache>
                <c:ptCount val="1"/>
                <c:pt idx="0">
                  <c:v>Lucro</c:v>
                </c:pt>
              </c:strCache>
            </c:strRef>
          </c:tx>
          <c:spPr>
            <a:ln w="95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cap="rnd">
                <a:solidFill>
                  <a:srgbClr val="FF0000"/>
                </a:solidFill>
                <a:round/>
              </a:ln>
              <a:effectLst>
                <a:outerShdw blurRad="57150" dist="19050" dir="5400000" algn="ctr" rotWithShape="0">
                  <a:srgbClr val="000000">
                    <a:alpha val="63000"/>
                  </a:srgbClr>
                </a:outerShdw>
              </a:effectLst>
            </c:spPr>
          </c:marker>
          <c:xVal>
            <c:numRef>
              <c:f>Produtos!$F$19:$F$27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Produtos!$I$19:$I$27</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1EAA-4F45-8EE0-BE308EC5C344}"/>
            </c:ext>
          </c:extLst>
        </c:ser>
        <c:dLbls>
          <c:showLegendKey val="0"/>
          <c:showVal val="0"/>
          <c:showCatName val="0"/>
          <c:showSerName val="0"/>
          <c:showPercent val="0"/>
          <c:showBubbleSize val="0"/>
        </c:dLbls>
        <c:axId val="2069349840"/>
        <c:axId val="2069334000"/>
      </c:scatterChart>
      <c:valAx>
        <c:axId val="20693498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069334000"/>
        <c:crosses val="autoZero"/>
        <c:crossBetween val="midCat"/>
      </c:valAx>
      <c:valAx>
        <c:axId val="2069334000"/>
        <c:scaling>
          <c:orientation val="minMax"/>
        </c:scaling>
        <c:delete val="0"/>
        <c:axPos val="l"/>
        <c:majorGridlines>
          <c:spPr>
            <a:ln w="9525" cap="flat" cmpd="sng" algn="ctr">
              <a:solidFill>
                <a:schemeClr val="lt1">
                  <a:lumMod val="95000"/>
                  <a:alpha val="10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069349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 Gestores S/A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Sorvete!$C$11</c:f>
              <c:strCache>
                <c:ptCount val="1"/>
                <c:pt idx="0">
                  <c:v>Receita</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Sorvete!$B$12:$B$22</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Sorvete!$C$12:$C$22</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942B-4FAA-A5CB-6802B496D76A}"/>
            </c:ext>
          </c:extLst>
        </c:ser>
        <c:ser>
          <c:idx val="1"/>
          <c:order val="1"/>
          <c:tx>
            <c:strRef>
              <c:f>Sorvete!$D$11</c:f>
              <c:strCache>
                <c:ptCount val="1"/>
                <c:pt idx="0">
                  <c:v>Lucro</c:v>
                </c:pt>
              </c:strCache>
            </c:strRef>
          </c:tx>
          <c:spPr>
            <a:ln w="95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cap="rnd">
                <a:solidFill>
                  <a:srgbClr val="FF0000"/>
                </a:solidFill>
                <a:round/>
              </a:ln>
              <a:effectLst>
                <a:outerShdw blurRad="57150" dist="19050" dir="5400000" algn="ctr" rotWithShape="0">
                  <a:srgbClr val="000000">
                    <a:alpha val="63000"/>
                  </a:srgbClr>
                </a:outerShdw>
              </a:effectLst>
            </c:spPr>
          </c:marker>
          <c:xVal>
            <c:numRef>
              <c:f>Sorvete!$B$12:$B$22</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Sorvete!$D$12:$D$22</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942B-4FAA-A5CB-6802B496D76A}"/>
            </c:ext>
          </c:extLst>
        </c:ser>
        <c:ser>
          <c:idx val="2"/>
          <c:order val="2"/>
          <c:tx>
            <c:strRef>
              <c:f>Sorvete!$E$11</c:f>
              <c:strCache>
                <c:ptCount val="1"/>
                <c:pt idx="0">
                  <c:v>Custo</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Sorvete!$B$12:$B$22</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Sorvete!$E$12:$E$22</c:f>
              <c:numCache>
                <c:formatCode>_-[$R$-416]* #,##0.00_-;\-[$R$-416]* #,##0.00_-;_-[$R$-416]* "-"??_-;_-@_-</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yVal>
          <c:smooth val="0"/>
          <c:extLst>
            <c:ext xmlns:c16="http://schemas.microsoft.com/office/drawing/2014/chart" uri="{C3380CC4-5D6E-409C-BE32-E72D297353CC}">
              <c16:uniqueId val="{00000002-942B-4FAA-A5CB-6802B496D76A}"/>
            </c:ext>
          </c:extLst>
        </c:ser>
        <c:dLbls>
          <c:showLegendKey val="0"/>
          <c:showVal val="0"/>
          <c:showCatName val="0"/>
          <c:showSerName val="0"/>
          <c:showPercent val="0"/>
          <c:showBubbleSize val="0"/>
        </c:dLbls>
        <c:axId val="778074368"/>
        <c:axId val="778075328"/>
      </c:scatterChart>
      <c:valAx>
        <c:axId val="778074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778075328"/>
        <c:crosses val="autoZero"/>
        <c:crossBetween val="midCat"/>
      </c:valAx>
      <c:valAx>
        <c:axId val="778075328"/>
        <c:scaling>
          <c:orientation val="minMax"/>
        </c:scaling>
        <c:delete val="0"/>
        <c:axPos val="l"/>
        <c:majorGridlines>
          <c:spPr>
            <a:ln w="9525" cap="flat" cmpd="sng" algn="ctr">
              <a:solidFill>
                <a:schemeClr val="lt1">
                  <a:lumMod val="95000"/>
                  <a:alpha val="10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778074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244077</xdr:colOff>
      <xdr:row>18</xdr:row>
      <xdr:rowOff>3571</xdr:rowOff>
    </xdr:from>
    <xdr:to>
      <xdr:col>17</xdr:col>
      <xdr:colOff>428625</xdr:colOff>
      <xdr:row>39</xdr:row>
      <xdr:rowOff>11906</xdr:rowOff>
    </xdr:to>
    <xdr:graphicFrame macro="">
      <xdr:nvGraphicFramePr>
        <xdr:cNvPr id="3" name="Gráfico 2">
          <a:extLst>
            <a:ext uri="{FF2B5EF4-FFF2-40B4-BE49-F238E27FC236}">
              <a16:creationId xmlns:a16="http://schemas.microsoft.com/office/drawing/2014/main" id="{07CF062D-8FA7-BE12-6C62-8B3E6FAD2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226307</xdr:colOff>
      <xdr:row>1</xdr:row>
      <xdr:rowOff>229378</xdr:rowOff>
    </xdr:from>
    <xdr:to>
      <xdr:col>4</xdr:col>
      <xdr:colOff>361561</xdr:colOff>
      <xdr:row>12</xdr:row>
      <xdr:rowOff>181753</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226307" y="423766"/>
          <a:ext cx="2584540" cy="2391941"/>
        </a:xfrm>
        <a:prstGeom prst="rect">
          <a:avLst/>
        </a:prstGeom>
      </xdr:spPr>
    </xdr:pic>
    <xdr:clientData/>
  </xdr:twoCellAnchor>
  <xdr:twoCellAnchor>
    <xdr:from>
      <xdr:col>9</xdr:col>
      <xdr:colOff>268255</xdr:colOff>
      <xdr:row>1</xdr:row>
      <xdr:rowOff>224420</xdr:rowOff>
    </xdr:from>
    <xdr:to>
      <xdr:col>16</xdr:col>
      <xdr:colOff>411130</xdr:colOff>
      <xdr:row>14</xdr:row>
      <xdr:rowOff>162508</xdr:rowOff>
    </xdr:to>
    <xdr:graphicFrame macro="">
      <xdr:nvGraphicFramePr>
        <xdr:cNvPr id="8" name="Gráfico 7">
          <a:extLst>
            <a:ext uri="{FF2B5EF4-FFF2-40B4-BE49-F238E27FC236}">
              <a16:creationId xmlns:a16="http://schemas.microsoft.com/office/drawing/2014/main" id="{88604B4E-6C7A-0F5A-DC7B-C1A6C867E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258535</xdr:colOff>
      <xdr:row>16</xdr:row>
      <xdr:rowOff>223837</xdr:rowOff>
    </xdr:from>
    <xdr:to>
      <xdr:col>16</xdr:col>
      <xdr:colOff>447091</xdr:colOff>
      <xdr:row>29</xdr:row>
      <xdr:rowOff>106913</xdr:rowOff>
    </xdr:to>
    <xdr:graphicFrame macro="">
      <xdr:nvGraphicFramePr>
        <xdr:cNvPr id="10" name="Gráfico 9">
          <a:extLst>
            <a:ext uri="{FF2B5EF4-FFF2-40B4-BE49-F238E27FC236}">
              <a16:creationId xmlns:a16="http://schemas.microsoft.com/office/drawing/2014/main" id="{AF4ED0BC-04F1-24F3-7309-BC9F755A3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245746</xdr:colOff>
      <xdr:row>16</xdr:row>
      <xdr:rowOff>161925</xdr:rowOff>
    </xdr:from>
    <xdr:to>
      <xdr:col>4</xdr:col>
      <xdr:colOff>381000</xdr:colOff>
      <xdr:row>27</xdr:row>
      <xdr:rowOff>114301</xdr:rowOff>
    </xdr:to>
    <xdr:pic>
      <xdr:nvPicPr>
        <xdr:cNvPr id="11" name="Imagem 10">
          <a:extLst>
            <a:ext uri="{FF2B5EF4-FFF2-40B4-BE49-F238E27FC236}">
              <a16:creationId xmlns:a16="http://schemas.microsoft.com/office/drawing/2014/main" id="{5FFE93A0-3F18-4DDF-AA7D-5C24A67D2D96}"/>
            </a:ext>
          </a:extLst>
        </xdr:cNvPr>
        <xdr:cNvPicPr/>
      </xdr:nvPicPr>
      <xdr:blipFill>
        <a:blip xmlns:r="http://schemas.openxmlformats.org/officeDocument/2006/relationships" r:embed="rId1"/>
        <a:stretch>
          <a:fillRect/>
        </a:stretch>
      </xdr:blipFill>
      <xdr:spPr>
        <a:xfrm>
          <a:off x="245746" y="3324225"/>
          <a:ext cx="2573654" cy="2352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219076</xdr:colOff>
      <xdr:row>0</xdr:row>
      <xdr:rowOff>95251</xdr:rowOff>
    </xdr:from>
    <xdr:to>
      <xdr:col>4</xdr:col>
      <xdr:colOff>1495424</xdr:colOff>
      <xdr:row>9</xdr:row>
      <xdr:rowOff>104775</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219076" y="95251"/>
          <a:ext cx="6124573" cy="1724024"/>
        </a:xfrm>
        <a:prstGeom prst="rect">
          <a:avLst/>
        </a:prstGeom>
      </xdr:spPr>
    </xdr:pic>
    <xdr:clientData/>
  </xdr:twoCellAnchor>
  <xdr:twoCellAnchor>
    <xdr:from>
      <xdr:col>5</xdr:col>
      <xdr:colOff>419100</xdr:colOff>
      <xdr:row>9</xdr:row>
      <xdr:rowOff>185737</xdr:rowOff>
    </xdr:from>
    <xdr:to>
      <xdr:col>13</xdr:col>
      <xdr:colOff>190500</xdr:colOff>
      <xdr:row>22</xdr:row>
      <xdr:rowOff>28575</xdr:rowOff>
    </xdr:to>
    <xdr:graphicFrame macro="">
      <xdr:nvGraphicFramePr>
        <xdr:cNvPr id="7" name="Gráfico 6">
          <a:extLst>
            <a:ext uri="{FF2B5EF4-FFF2-40B4-BE49-F238E27FC236}">
              <a16:creationId xmlns:a16="http://schemas.microsoft.com/office/drawing/2014/main" id="{D08970CF-D156-7189-9675-76B1DFFBD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8" dT="2019-09-15T00:53:28.43" personId="{EE583F45-CC94-4CDC-ABB7-A3AFEA7C20DD}" id="{5A7A1FE9-CD6B-4D49-868A-F21DCCA8B536}">
    <text>Insira fórmulas para completar a coluna B</text>
  </threadedComment>
  <threadedComment ref="E19"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J3" dT="2019-09-15T01:08:17.82" personId="{EE583F45-CC94-4CDC-ABB7-A3AFEA7C20DD}" id="{4417811F-2715-45FC-8EF9-1A71AB095B6C}">
    <text>Inserir as fórmulas correspondentes e fazer um gráfico de dispersão personalizado</text>
  </threadedComment>
  <threadedComment ref="J18"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showGridLines="0" zoomScale="70" zoomScaleNormal="70" workbookViewId="0">
      <selection activeCell="L6" sqref="L6"/>
    </sheetView>
  </sheetViews>
  <sheetFormatPr defaultRowHeight="15" x14ac:dyDescent="0.25"/>
  <cols>
    <col min="1" max="1" width="28.28515625" style="34" customWidth="1"/>
    <col min="2" max="2" width="28.140625" style="34" bestFit="1" customWidth="1"/>
    <col min="3" max="3" width="23.7109375" style="34" customWidth="1"/>
    <col min="4" max="4" width="20" style="34" customWidth="1"/>
    <col min="5" max="5" width="27.5703125" style="34" customWidth="1"/>
    <col min="6" max="6" width="24.5703125" style="34" customWidth="1"/>
    <col min="7" max="16384" width="9.140625" style="34"/>
  </cols>
  <sheetData>
    <row r="1" spans="1:6" ht="14.45" customHeight="1" x14ac:dyDescent="0.25">
      <c r="A1" s="42" t="s">
        <v>0</v>
      </c>
      <c r="B1" s="43"/>
      <c r="C1" s="44"/>
    </row>
    <row r="2" spans="1:6" ht="14.45" customHeight="1" x14ac:dyDescent="0.25">
      <c r="A2" s="45"/>
      <c r="B2" s="46"/>
      <c r="C2" s="47"/>
    </row>
    <row r="3" spans="1:6" ht="14.45" customHeight="1" x14ac:dyDescent="0.25">
      <c r="A3" s="45"/>
      <c r="B3" s="46"/>
      <c r="C3" s="47"/>
    </row>
    <row r="4" spans="1:6" ht="14.45" customHeight="1" x14ac:dyDescent="0.25">
      <c r="A4" s="45"/>
      <c r="B4" s="46"/>
      <c r="C4" s="47"/>
    </row>
    <row r="5" spans="1:6" x14ac:dyDescent="0.25">
      <c r="A5" s="48"/>
      <c r="B5" s="49"/>
      <c r="C5" s="50"/>
    </row>
    <row r="6" spans="1:6" ht="21" customHeight="1" thickBot="1" x14ac:dyDescent="0.3">
      <c r="A6" s="13"/>
      <c r="B6" s="13"/>
      <c r="C6" s="13"/>
    </row>
    <row r="7" spans="1:6" s="30" customFormat="1" ht="72.75" thickBot="1" x14ac:dyDescent="0.3">
      <c r="A7" s="8" t="s">
        <v>1</v>
      </c>
      <c r="B7" s="14" t="s">
        <v>2</v>
      </c>
      <c r="C7" s="15" t="s">
        <v>3</v>
      </c>
      <c r="E7" s="10" t="s">
        <v>14</v>
      </c>
      <c r="F7" s="31">
        <v>75</v>
      </c>
    </row>
    <row r="8" spans="1:6" s="30" customFormat="1" ht="72" x14ac:dyDescent="0.25">
      <c r="A8" s="5" t="s">
        <v>4</v>
      </c>
      <c r="B8" s="32">
        <v>15</v>
      </c>
      <c r="C8" s="2" t="s">
        <v>5</v>
      </c>
      <c r="E8" s="5" t="s">
        <v>15</v>
      </c>
      <c r="F8" s="9">
        <f>COUNTIF($C$8:$C$15,"mensal")</f>
        <v>4</v>
      </c>
    </row>
    <row r="9" spans="1:6" s="30" customFormat="1" ht="36" x14ac:dyDescent="0.25">
      <c r="A9" s="5" t="s">
        <v>6</v>
      </c>
      <c r="B9" s="32">
        <v>15000</v>
      </c>
      <c r="C9" s="2" t="s">
        <v>7</v>
      </c>
      <c r="E9" s="5" t="s">
        <v>16</v>
      </c>
      <c r="F9" s="9">
        <f>COUNTIF($C$8:$C$15,"por unidade")</f>
        <v>4</v>
      </c>
    </row>
    <row r="10" spans="1:6" s="30" customFormat="1" ht="54" x14ac:dyDescent="0.25">
      <c r="A10" s="5" t="s">
        <v>8</v>
      </c>
      <c r="B10" s="32">
        <v>25000</v>
      </c>
      <c r="C10" s="2" t="s">
        <v>7</v>
      </c>
      <c r="E10" s="11" t="s">
        <v>17</v>
      </c>
      <c r="F10" s="36">
        <f>SUMIF($C$8:$C$15,"mensal",$B$8:$B$15)</f>
        <v>100000</v>
      </c>
    </row>
    <row r="11" spans="1:6" s="30" customFormat="1" ht="36" x14ac:dyDescent="0.25">
      <c r="A11" s="5" t="s">
        <v>9</v>
      </c>
      <c r="B11" s="32">
        <v>10</v>
      </c>
      <c r="C11" s="2" t="s">
        <v>5</v>
      </c>
      <c r="E11" s="11" t="s">
        <v>18</v>
      </c>
      <c r="F11" s="36">
        <f>SUMIF($C$8:$C$15,"por unidade",$B$8:$B$15)</f>
        <v>50</v>
      </c>
    </row>
    <row r="12" spans="1:6" s="30" customFormat="1" ht="18.75" x14ac:dyDescent="0.25">
      <c r="A12" s="6" t="s">
        <v>10</v>
      </c>
      <c r="B12" s="33">
        <v>40000</v>
      </c>
      <c r="C12" s="7" t="s">
        <v>7</v>
      </c>
    </row>
    <row r="13" spans="1:6" s="30" customFormat="1" ht="55.5" customHeight="1" x14ac:dyDescent="0.25">
      <c r="A13" s="5" t="s">
        <v>11</v>
      </c>
      <c r="B13" s="32">
        <v>15</v>
      </c>
      <c r="C13" s="2" t="s">
        <v>5</v>
      </c>
    </row>
    <row r="14" spans="1:6" s="30" customFormat="1" ht="18.75" x14ac:dyDescent="0.25">
      <c r="A14" s="5" t="s">
        <v>12</v>
      </c>
      <c r="B14" s="32">
        <v>20000</v>
      </c>
      <c r="C14" s="2" t="s">
        <v>7</v>
      </c>
    </row>
    <row r="15" spans="1:6" s="30" customFormat="1" ht="18.75" x14ac:dyDescent="0.25">
      <c r="A15" s="5" t="s">
        <v>13</v>
      </c>
      <c r="B15" s="32">
        <v>10</v>
      </c>
      <c r="C15" s="2" t="s">
        <v>5</v>
      </c>
    </row>
    <row r="16" spans="1:6" s="30" customFormat="1" ht="18.75" x14ac:dyDescent="0.25">
      <c r="A16" s="1"/>
      <c r="B16" s="3"/>
      <c r="C16" s="4"/>
    </row>
    <row r="17" spans="1:5" s="35" customFormat="1" ht="18.75" x14ac:dyDescent="0.25"/>
    <row r="18" spans="1:5" s="30" customFormat="1" ht="18.75" x14ac:dyDescent="0.25">
      <c r="A18" s="37"/>
    </row>
    <row r="19" spans="1:5" s="30" customFormat="1" ht="35.25" customHeight="1" x14ac:dyDescent="0.25">
      <c r="A19" s="16" t="s">
        <v>19</v>
      </c>
      <c r="B19" s="29" t="s">
        <v>20</v>
      </c>
      <c r="C19" s="29" t="s">
        <v>21</v>
      </c>
      <c r="D19" s="29" t="s">
        <v>22</v>
      </c>
    </row>
    <row r="20" spans="1:5" s="30" customFormat="1" ht="18.75" x14ac:dyDescent="0.25">
      <c r="A20" s="38">
        <v>0</v>
      </c>
      <c r="B20" s="39">
        <f>$F$10+$F$11*A20</f>
        <v>100000</v>
      </c>
      <c r="C20" s="40">
        <f>$F$7*A20</f>
        <v>0</v>
      </c>
      <c r="D20" s="41">
        <f>C20-B20</f>
        <v>-100000</v>
      </c>
    </row>
    <row r="21" spans="1:5" s="30" customFormat="1" ht="18.75" x14ac:dyDescent="0.25">
      <c r="A21" s="38">
        <v>500</v>
      </c>
      <c r="B21" s="39">
        <f>$F$10+$F$11*A21</f>
        <v>125000</v>
      </c>
      <c r="C21" s="40">
        <f>$F$7*A21</f>
        <v>37500</v>
      </c>
      <c r="D21" s="41">
        <f t="shared" ref="D21:D38" si="0">C21-B21</f>
        <v>-87500</v>
      </c>
    </row>
    <row r="22" spans="1:5" s="30" customFormat="1" ht="18.75" x14ac:dyDescent="0.25">
      <c r="A22" s="38">
        <v>1000</v>
      </c>
      <c r="B22" s="39">
        <f>$F$10+$F$11*A22</f>
        <v>150000</v>
      </c>
      <c r="C22" s="40">
        <f>$F$7*A22</f>
        <v>75000</v>
      </c>
      <c r="D22" s="41">
        <f t="shared" si="0"/>
        <v>-75000</v>
      </c>
    </row>
    <row r="23" spans="1:5" s="30" customFormat="1" ht="18.75" x14ac:dyDescent="0.25">
      <c r="A23" s="38">
        <v>1500</v>
      </c>
      <c r="B23" s="39">
        <f>$F$10+$F$11*A23</f>
        <v>175000</v>
      </c>
      <c r="C23" s="40">
        <f>$F$7*A23</f>
        <v>112500</v>
      </c>
      <c r="D23" s="41">
        <f t="shared" si="0"/>
        <v>-62500</v>
      </c>
    </row>
    <row r="24" spans="1:5" s="30" customFormat="1" ht="18.75" x14ac:dyDescent="0.25">
      <c r="A24" s="38">
        <v>2000</v>
      </c>
      <c r="B24" s="39">
        <f>$F$10+$F$11*A24</f>
        <v>200000</v>
      </c>
      <c r="C24" s="40">
        <f>$F$7*A24</f>
        <v>150000</v>
      </c>
      <c r="D24" s="41">
        <f t="shared" si="0"/>
        <v>-50000</v>
      </c>
    </row>
    <row r="25" spans="1:5" s="30" customFormat="1" ht="18.75" x14ac:dyDescent="0.25">
      <c r="A25" s="38">
        <v>2500</v>
      </c>
      <c r="B25" s="39">
        <f>$F$10+$F$11*A25</f>
        <v>225000</v>
      </c>
      <c r="C25" s="40">
        <f>$F$7*A25</f>
        <v>187500</v>
      </c>
      <c r="D25" s="41">
        <f t="shared" si="0"/>
        <v>-37500</v>
      </c>
    </row>
    <row r="26" spans="1:5" s="30" customFormat="1" ht="18.75" x14ac:dyDescent="0.25">
      <c r="A26" s="38">
        <v>3000</v>
      </c>
      <c r="B26" s="39">
        <f>$F$10+$F$11*A26</f>
        <v>250000</v>
      </c>
      <c r="C26" s="40">
        <f>$F$7*A26</f>
        <v>225000</v>
      </c>
      <c r="D26" s="41">
        <f t="shared" si="0"/>
        <v>-25000</v>
      </c>
    </row>
    <row r="27" spans="1:5" s="30" customFormat="1" ht="18.75" x14ac:dyDescent="0.25">
      <c r="A27" s="38">
        <v>3500</v>
      </c>
      <c r="B27" s="39">
        <f>$F$10+$F$11*A27</f>
        <v>275000</v>
      </c>
      <c r="C27" s="40">
        <f>$F$7*A27</f>
        <v>262500</v>
      </c>
      <c r="D27" s="41">
        <f t="shared" si="0"/>
        <v>-12500</v>
      </c>
    </row>
    <row r="28" spans="1:5" s="30" customFormat="1" ht="18.75" x14ac:dyDescent="0.25">
      <c r="A28" s="38">
        <v>4000</v>
      </c>
      <c r="B28" s="39">
        <f>$F$10+$F$11*A28</f>
        <v>300000</v>
      </c>
      <c r="C28" s="40">
        <f>$F$7*A28</f>
        <v>300000</v>
      </c>
      <c r="D28" s="41">
        <f t="shared" si="0"/>
        <v>0</v>
      </c>
    </row>
    <row r="29" spans="1:5" s="30" customFormat="1" ht="18.75" x14ac:dyDescent="0.25">
      <c r="A29" s="38">
        <v>4500</v>
      </c>
      <c r="B29" s="39">
        <f>$F$10+$F$11*A29</f>
        <v>325000</v>
      </c>
      <c r="C29" s="40">
        <f>$F$7*A29</f>
        <v>337500</v>
      </c>
      <c r="D29" s="41">
        <f t="shared" si="0"/>
        <v>12500</v>
      </c>
    </row>
    <row r="30" spans="1:5" s="30" customFormat="1" ht="18.75" x14ac:dyDescent="0.25">
      <c r="A30" s="38">
        <v>5000</v>
      </c>
      <c r="B30" s="39">
        <f>$F$10+$F$11*A30</f>
        <v>350000</v>
      </c>
      <c r="C30" s="40">
        <f>$F$7*A30</f>
        <v>375000</v>
      </c>
      <c r="D30" s="41">
        <f t="shared" si="0"/>
        <v>25000</v>
      </c>
    </row>
    <row r="31" spans="1:5" s="30" customFormat="1" ht="18.75" x14ac:dyDescent="0.25">
      <c r="A31" s="38">
        <v>5500</v>
      </c>
      <c r="B31" s="39">
        <f>$F$10+$F$11*A31</f>
        <v>375000</v>
      </c>
      <c r="C31" s="40">
        <f>$F$7*A31</f>
        <v>412500</v>
      </c>
      <c r="D31" s="41">
        <f t="shared" si="0"/>
        <v>37500</v>
      </c>
    </row>
    <row r="32" spans="1:5" s="30" customFormat="1" ht="18.75" x14ac:dyDescent="0.25">
      <c r="A32" s="38">
        <v>6000</v>
      </c>
      <c r="B32" s="39">
        <f>$F$10+$F$11*A32</f>
        <v>400000</v>
      </c>
      <c r="C32" s="40">
        <f>$F$7*A32</f>
        <v>450000</v>
      </c>
      <c r="D32" s="41">
        <f t="shared" si="0"/>
        <v>50000</v>
      </c>
    </row>
    <row r="33" spans="1:4" s="30" customFormat="1" ht="18.75" x14ac:dyDescent="0.25">
      <c r="A33" s="38">
        <v>6500</v>
      </c>
      <c r="B33" s="39">
        <f>$F$10+$F$11*A33</f>
        <v>425000</v>
      </c>
      <c r="C33" s="40">
        <f>$F$7*A33</f>
        <v>487500</v>
      </c>
      <c r="D33" s="41">
        <f t="shared" si="0"/>
        <v>62500</v>
      </c>
    </row>
    <row r="34" spans="1:4" s="30" customFormat="1" ht="18.75" x14ac:dyDescent="0.25">
      <c r="A34" s="38">
        <v>7000</v>
      </c>
      <c r="B34" s="39">
        <f>$F$10+$F$11*A34</f>
        <v>450000</v>
      </c>
      <c r="C34" s="40">
        <f>$F$7*A34</f>
        <v>525000</v>
      </c>
      <c r="D34" s="41">
        <f t="shared" si="0"/>
        <v>75000</v>
      </c>
    </row>
    <row r="35" spans="1:4" s="30" customFormat="1" ht="18.75" x14ac:dyDescent="0.25">
      <c r="A35" s="38">
        <v>7500</v>
      </c>
      <c r="B35" s="39">
        <f>$F$10+$F$11*A35</f>
        <v>475000</v>
      </c>
      <c r="C35" s="40">
        <f>$F$7*A35</f>
        <v>562500</v>
      </c>
      <c r="D35" s="41">
        <f t="shared" si="0"/>
        <v>87500</v>
      </c>
    </row>
    <row r="36" spans="1:4" s="30" customFormat="1" ht="18.75" x14ac:dyDescent="0.25">
      <c r="A36" s="38">
        <v>8000</v>
      </c>
      <c r="B36" s="39">
        <f>$F$10+$F$11*A36</f>
        <v>500000</v>
      </c>
      <c r="C36" s="40">
        <f>$F$7*A36</f>
        <v>600000</v>
      </c>
      <c r="D36" s="41">
        <f t="shared" si="0"/>
        <v>100000</v>
      </c>
    </row>
    <row r="37" spans="1:4" s="30" customFormat="1" ht="18.75" x14ac:dyDescent="0.25">
      <c r="A37" s="38">
        <v>8500</v>
      </c>
      <c r="B37" s="39">
        <f>$F$10+$F$11*A37</f>
        <v>525000</v>
      </c>
      <c r="C37" s="40">
        <f>$F$7*A37</f>
        <v>637500</v>
      </c>
      <c r="D37" s="41">
        <f t="shared" si="0"/>
        <v>112500</v>
      </c>
    </row>
    <row r="38" spans="1:4" s="30" customFormat="1" ht="18.75" x14ac:dyDescent="0.25">
      <c r="A38" s="38">
        <v>9000</v>
      </c>
      <c r="B38" s="39">
        <f>$F$10+$F$11*A38</f>
        <v>550000</v>
      </c>
      <c r="C38" s="40">
        <f>$F$7*A38</f>
        <v>675000</v>
      </c>
      <c r="D38" s="41">
        <f t="shared" si="0"/>
        <v>125000</v>
      </c>
    </row>
    <row r="39" spans="1:4" s="30" customFormat="1" ht="18.75" x14ac:dyDescent="0.25">
      <c r="A39" s="38">
        <v>9500</v>
      </c>
      <c r="B39" s="39">
        <f>$F$10+$F$11*A39</f>
        <v>575000</v>
      </c>
      <c r="C39" s="40">
        <f>$F$7*A39</f>
        <v>712500</v>
      </c>
      <c r="D39" s="41">
        <f t="shared" ref="D39" si="1">B39-C39</f>
        <v>-137500</v>
      </c>
    </row>
    <row r="50" spans="11:11" x14ac:dyDescent="0.25">
      <c r="K50" s="34"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F2:J31"/>
  <sheetViews>
    <sheetView showGridLines="0" tabSelected="1" zoomScale="98" zoomScaleNormal="98" workbookViewId="0">
      <selection activeCell="R14" sqref="R14"/>
    </sheetView>
  </sheetViews>
  <sheetFormatPr defaultRowHeight="15" x14ac:dyDescent="0.25"/>
  <cols>
    <col min="6" max="6" width="13.85546875" bestFit="1" customWidth="1"/>
    <col min="7" max="7" width="18.140625" bestFit="1" customWidth="1"/>
    <col min="8" max="8" width="16.140625" customWidth="1"/>
    <col min="9" max="9" width="18.28515625" customWidth="1"/>
  </cols>
  <sheetData>
    <row r="2" spans="6:10" ht="18" x14ac:dyDescent="0.25">
      <c r="F2" s="51" t="s">
        <v>24</v>
      </c>
      <c r="G2" s="51"/>
      <c r="H2" s="51"/>
      <c r="I2" s="51"/>
    </row>
    <row r="3" spans="6:10" ht="36" x14ac:dyDescent="0.25">
      <c r="F3" s="17" t="s">
        <v>25</v>
      </c>
      <c r="G3" s="18" t="s">
        <v>26</v>
      </c>
      <c r="H3" s="18" t="s">
        <v>21</v>
      </c>
      <c r="I3" s="18" t="s">
        <v>22</v>
      </c>
    </row>
    <row r="4" spans="6:10" x14ac:dyDescent="0.25">
      <c r="F4" s="19">
        <v>0</v>
      </c>
      <c r="G4" s="20">
        <v>132000</v>
      </c>
      <c r="H4" s="20">
        <f>$F$13*F4</f>
        <v>0</v>
      </c>
      <c r="I4" s="20">
        <f>H4-G4</f>
        <v>-132000</v>
      </c>
    </row>
    <row r="5" spans="6:10" x14ac:dyDescent="0.25">
      <c r="F5" s="19">
        <v>1000</v>
      </c>
      <c r="G5" s="20">
        <f>$G$4+$F$12*F5</f>
        <v>192000</v>
      </c>
      <c r="H5" s="20">
        <f>$F$13*F5</f>
        <v>120000</v>
      </c>
      <c r="I5" s="20">
        <f>H5-G5</f>
        <v>-72000</v>
      </c>
    </row>
    <row r="6" spans="6:10" x14ac:dyDescent="0.25">
      <c r="F6" s="19">
        <v>2000</v>
      </c>
      <c r="G6" s="20">
        <f t="shared" ref="G6:G10" si="0">$G$4+$F$12*F6</f>
        <v>252000</v>
      </c>
      <c r="H6" s="20">
        <f>$F$13*F6</f>
        <v>240000</v>
      </c>
      <c r="I6" s="20">
        <f t="shared" ref="I6:I10" si="1">H6-G6</f>
        <v>-12000</v>
      </c>
    </row>
    <row r="7" spans="6:10" x14ac:dyDescent="0.25">
      <c r="F7" s="19">
        <v>3000</v>
      </c>
      <c r="G7" s="20">
        <f t="shared" si="0"/>
        <v>312000</v>
      </c>
      <c r="H7" s="20">
        <f t="shared" ref="H7:H10" si="2">$F$13*F7</f>
        <v>360000</v>
      </c>
      <c r="I7" s="20">
        <f t="shared" si="1"/>
        <v>48000</v>
      </c>
    </row>
    <row r="8" spans="6:10" x14ac:dyDescent="0.25">
      <c r="F8" s="19">
        <v>4000</v>
      </c>
      <c r="G8" s="20">
        <f t="shared" si="0"/>
        <v>372000</v>
      </c>
      <c r="H8" s="20">
        <f t="shared" si="2"/>
        <v>480000</v>
      </c>
      <c r="I8" s="20">
        <f t="shared" si="1"/>
        <v>108000</v>
      </c>
    </row>
    <row r="9" spans="6:10" x14ac:dyDescent="0.25">
      <c r="F9" s="19">
        <v>5000</v>
      </c>
      <c r="G9" s="20">
        <f t="shared" si="0"/>
        <v>432000</v>
      </c>
      <c r="H9" s="20">
        <f t="shared" si="2"/>
        <v>600000</v>
      </c>
      <c r="I9" s="20">
        <f t="shared" si="1"/>
        <v>168000</v>
      </c>
    </row>
    <row r="10" spans="6:10" x14ac:dyDescent="0.25">
      <c r="F10" s="19">
        <v>6000</v>
      </c>
      <c r="G10" s="20">
        <f t="shared" si="0"/>
        <v>492000</v>
      </c>
      <c r="H10" s="20">
        <f t="shared" si="2"/>
        <v>720000</v>
      </c>
      <c r="I10" s="20">
        <f t="shared" si="1"/>
        <v>228000</v>
      </c>
    </row>
    <row r="12" spans="6:10" x14ac:dyDescent="0.25">
      <c r="F12" s="21">
        <f>(300000+60000)/6000</f>
        <v>60</v>
      </c>
      <c r="G12" s="22" t="s">
        <v>28</v>
      </c>
      <c r="I12" s="12"/>
    </row>
    <row r="13" spans="6:10" x14ac:dyDescent="0.25">
      <c r="F13" s="21">
        <v>120</v>
      </c>
      <c r="G13" s="22" t="s">
        <v>29</v>
      </c>
    </row>
    <row r="14" spans="6:10" x14ac:dyDescent="0.25">
      <c r="F14" s="21">
        <v>132000</v>
      </c>
      <c r="G14" s="22" t="s">
        <v>30</v>
      </c>
    </row>
    <row r="17" spans="6:10" ht="18" x14ac:dyDescent="0.25">
      <c r="F17" s="51" t="s">
        <v>27</v>
      </c>
      <c r="G17" s="51"/>
      <c r="H17" s="51"/>
      <c r="I17" s="51"/>
    </row>
    <row r="18" spans="6:10" ht="36" x14ac:dyDescent="0.25">
      <c r="F18" s="23" t="s">
        <v>25</v>
      </c>
      <c r="G18" s="24" t="s">
        <v>26</v>
      </c>
      <c r="H18" s="24" t="s">
        <v>21</v>
      </c>
      <c r="I18" s="24" t="s">
        <v>22</v>
      </c>
    </row>
    <row r="19" spans="6:10" x14ac:dyDescent="0.25">
      <c r="F19" s="19">
        <v>0</v>
      </c>
      <c r="G19" s="20">
        <v>44000</v>
      </c>
      <c r="H19" s="20">
        <f>$F$30*F19</f>
        <v>0</v>
      </c>
      <c r="I19" s="20">
        <f>H19-G19</f>
        <v>-44000</v>
      </c>
    </row>
    <row r="20" spans="6:10" x14ac:dyDescent="0.25">
      <c r="F20" s="19">
        <v>250</v>
      </c>
      <c r="G20" s="20">
        <f>$G$19+$F$29*F20</f>
        <v>59000</v>
      </c>
      <c r="H20" s="20">
        <f t="shared" ref="H20:H27" si="3">$F$30*F20</f>
        <v>25000</v>
      </c>
      <c r="I20" s="20">
        <f t="shared" ref="I20:I27" si="4">H20-G20</f>
        <v>-34000</v>
      </c>
    </row>
    <row r="21" spans="6:10" x14ac:dyDescent="0.25">
      <c r="F21" s="19">
        <v>500</v>
      </c>
      <c r="G21" s="20">
        <f t="shared" ref="G21:G27" si="5">$G$19+$F$29*F21</f>
        <v>74000</v>
      </c>
      <c r="H21" s="20">
        <f t="shared" si="3"/>
        <v>50000</v>
      </c>
      <c r="I21" s="20">
        <f t="shared" si="4"/>
        <v>-24000</v>
      </c>
    </row>
    <row r="22" spans="6:10" x14ac:dyDescent="0.25">
      <c r="F22" s="19">
        <v>750</v>
      </c>
      <c r="G22" s="20">
        <f t="shared" si="5"/>
        <v>89000</v>
      </c>
      <c r="H22" s="20">
        <f t="shared" si="3"/>
        <v>75000</v>
      </c>
      <c r="I22" s="20">
        <f t="shared" si="4"/>
        <v>-14000</v>
      </c>
    </row>
    <row r="23" spans="6:10" x14ac:dyDescent="0.25">
      <c r="F23" s="19">
        <v>1000</v>
      </c>
      <c r="G23" s="20">
        <f t="shared" si="5"/>
        <v>104000</v>
      </c>
      <c r="H23" s="20">
        <f t="shared" si="3"/>
        <v>100000</v>
      </c>
      <c r="I23" s="20">
        <f t="shared" si="4"/>
        <v>-4000</v>
      </c>
    </row>
    <row r="24" spans="6:10" x14ac:dyDescent="0.25">
      <c r="F24" s="19">
        <v>1250</v>
      </c>
      <c r="G24" s="20">
        <f t="shared" si="5"/>
        <v>119000</v>
      </c>
      <c r="H24" s="20">
        <f t="shared" si="3"/>
        <v>125000</v>
      </c>
      <c r="I24" s="20">
        <f t="shared" si="4"/>
        <v>6000</v>
      </c>
    </row>
    <row r="25" spans="6:10" x14ac:dyDescent="0.25">
      <c r="F25" s="19">
        <v>1500</v>
      </c>
      <c r="G25" s="20">
        <f t="shared" si="5"/>
        <v>134000</v>
      </c>
      <c r="H25" s="20">
        <f t="shared" si="3"/>
        <v>150000</v>
      </c>
      <c r="I25" s="20">
        <f t="shared" si="4"/>
        <v>16000</v>
      </c>
    </row>
    <row r="26" spans="6:10" x14ac:dyDescent="0.25">
      <c r="F26" s="19">
        <v>1750</v>
      </c>
      <c r="G26" s="20">
        <f t="shared" si="5"/>
        <v>149000</v>
      </c>
      <c r="H26" s="20">
        <f t="shared" si="3"/>
        <v>175000</v>
      </c>
      <c r="I26" s="20">
        <f t="shared" si="4"/>
        <v>26000</v>
      </c>
    </row>
    <row r="27" spans="6:10" x14ac:dyDescent="0.25">
      <c r="F27" s="19">
        <v>2000</v>
      </c>
      <c r="G27" s="20">
        <f t="shared" si="5"/>
        <v>164000</v>
      </c>
      <c r="H27" s="20">
        <f t="shared" si="3"/>
        <v>200000</v>
      </c>
      <c r="I27" s="20">
        <f t="shared" si="4"/>
        <v>36000</v>
      </c>
    </row>
    <row r="29" spans="6:10" x14ac:dyDescent="0.25">
      <c r="F29" s="25">
        <f>(80000+40000)/2000</f>
        <v>60</v>
      </c>
      <c r="G29" s="26" t="s">
        <v>31</v>
      </c>
    </row>
    <row r="30" spans="6:10" x14ac:dyDescent="0.25">
      <c r="F30" s="25">
        <v>100</v>
      </c>
      <c r="G30" s="26" t="s">
        <v>29</v>
      </c>
    </row>
    <row r="31" spans="6:10" x14ac:dyDescent="0.25">
      <c r="F31" s="25">
        <v>44000</v>
      </c>
      <c r="G31" s="26" t="s">
        <v>30</v>
      </c>
    </row>
  </sheetData>
  <mergeCells count="2">
    <mergeCell ref="F17:I17"/>
    <mergeCell ref="F2:I2"/>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1:F22"/>
  <sheetViews>
    <sheetView showGridLines="0" workbookViewId="0">
      <selection activeCell="P11" sqref="P11"/>
    </sheetView>
  </sheetViews>
  <sheetFormatPr defaultRowHeight="15" x14ac:dyDescent="0.25"/>
  <cols>
    <col min="1" max="1" width="6.140625" customWidth="1"/>
    <col min="2" max="2" width="21.140625" customWidth="1"/>
    <col min="3" max="5" width="22.7109375" customWidth="1"/>
  </cols>
  <sheetData>
    <row r="11" spans="2:6" ht="54" x14ac:dyDescent="0.25">
      <c r="B11" s="27" t="s">
        <v>32</v>
      </c>
      <c r="C11" s="27" t="s">
        <v>21</v>
      </c>
      <c r="D11" s="27" t="s">
        <v>22</v>
      </c>
      <c r="E11" s="27" t="s">
        <v>2</v>
      </c>
    </row>
    <row r="12" spans="2:6" x14ac:dyDescent="0.25">
      <c r="B12" s="19">
        <v>0</v>
      </c>
      <c r="C12" s="28">
        <f>3*B12</f>
        <v>0</v>
      </c>
      <c r="D12" s="28">
        <f>1.25*B12</f>
        <v>0</v>
      </c>
      <c r="E12" s="28">
        <f>C12-D12</f>
        <v>0</v>
      </c>
    </row>
    <row r="13" spans="2:6" x14ac:dyDescent="0.25">
      <c r="B13" s="19">
        <v>500</v>
      </c>
      <c r="C13" s="28">
        <f>3*B13</f>
        <v>1500</v>
      </c>
      <c r="D13" s="28">
        <f>1.25*B13</f>
        <v>625</v>
      </c>
      <c r="E13" s="28">
        <f t="shared" ref="E13:E22" si="0">C13-D13</f>
        <v>875</v>
      </c>
    </row>
    <row r="14" spans="2:6" x14ac:dyDescent="0.25">
      <c r="B14" s="19">
        <v>1000</v>
      </c>
      <c r="C14" s="28">
        <f t="shared" ref="C14:C22" si="1">3*B14</f>
        <v>3000</v>
      </c>
      <c r="D14" s="28">
        <f t="shared" ref="D14:D22" si="2">1.25*B14</f>
        <v>1250</v>
      </c>
      <c r="E14" s="28">
        <f t="shared" si="0"/>
        <v>1750</v>
      </c>
    </row>
    <row r="15" spans="2:6" x14ac:dyDescent="0.25">
      <c r="B15" s="19">
        <v>1500</v>
      </c>
      <c r="C15" s="28">
        <f t="shared" si="1"/>
        <v>4500</v>
      </c>
      <c r="D15" s="28">
        <f t="shared" si="2"/>
        <v>1875</v>
      </c>
      <c r="E15" s="28">
        <f t="shared" si="0"/>
        <v>2625</v>
      </c>
    </row>
    <row r="16" spans="2:6" x14ac:dyDescent="0.25">
      <c r="B16" s="19">
        <v>2000</v>
      </c>
      <c r="C16" s="28">
        <f t="shared" si="1"/>
        <v>6000</v>
      </c>
      <c r="D16" s="28">
        <f t="shared" si="2"/>
        <v>2500</v>
      </c>
      <c r="E16" s="28">
        <f t="shared" si="0"/>
        <v>3500</v>
      </c>
    </row>
    <row r="17" spans="2:5" x14ac:dyDescent="0.25">
      <c r="B17" s="19">
        <v>2500</v>
      </c>
      <c r="C17" s="28">
        <f t="shared" si="1"/>
        <v>7500</v>
      </c>
      <c r="D17" s="28">
        <f t="shared" si="2"/>
        <v>3125</v>
      </c>
      <c r="E17" s="28">
        <f t="shared" si="0"/>
        <v>4375</v>
      </c>
    </row>
    <row r="18" spans="2:5" x14ac:dyDescent="0.25">
      <c r="B18" s="19">
        <v>3000</v>
      </c>
      <c r="C18" s="28">
        <f t="shared" si="1"/>
        <v>9000</v>
      </c>
      <c r="D18" s="28">
        <f t="shared" si="2"/>
        <v>3750</v>
      </c>
      <c r="E18" s="28">
        <f t="shared" si="0"/>
        <v>5250</v>
      </c>
    </row>
    <row r="19" spans="2:5" x14ac:dyDescent="0.25">
      <c r="B19" s="19">
        <v>3500</v>
      </c>
      <c r="C19" s="28">
        <f t="shared" si="1"/>
        <v>10500</v>
      </c>
      <c r="D19" s="28">
        <f t="shared" si="2"/>
        <v>4375</v>
      </c>
      <c r="E19" s="28">
        <f t="shared" si="0"/>
        <v>6125</v>
      </c>
    </row>
    <row r="20" spans="2:5" x14ac:dyDescent="0.25">
      <c r="B20" s="19">
        <v>4000</v>
      </c>
      <c r="C20" s="28">
        <f t="shared" si="1"/>
        <v>12000</v>
      </c>
      <c r="D20" s="28">
        <f t="shared" si="2"/>
        <v>5000</v>
      </c>
      <c r="E20" s="28">
        <f t="shared" si="0"/>
        <v>7000</v>
      </c>
    </row>
    <row r="21" spans="2:5" x14ac:dyDescent="0.25">
      <c r="B21" s="19">
        <v>4500</v>
      </c>
      <c r="C21" s="28">
        <f t="shared" si="1"/>
        <v>13500</v>
      </c>
      <c r="D21" s="28">
        <f t="shared" si="2"/>
        <v>5625</v>
      </c>
      <c r="E21" s="28">
        <f t="shared" si="0"/>
        <v>7875</v>
      </c>
    </row>
    <row r="22" spans="2:5" x14ac:dyDescent="0.25">
      <c r="B22" s="19">
        <v>5000</v>
      </c>
      <c r="C22" s="28">
        <f t="shared" si="1"/>
        <v>15000</v>
      </c>
      <c r="D22" s="28">
        <f t="shared" si="2"/>
        <v>6250</v>
      </c>
      <c r="E22" s="28">
        <f t="shared" si="0"/>
        <v>8750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31EF8D21B89E489E02760682E7ACE0" ma:contentTypeVersion="7" ma:contentTypeDescription="Create a new document." ma:contentTypeScope="" ma:versionID="cc6e545132cacd3ed255a6ea17fb8cc6">
  <xsd:schema xmlns:xsd="http://www.w3.org/2001/XMLSchema" xmlns:xs="http://www.w3.org/2001/XMLSchema" xmlns:p="http://schemas.microsoft.com/office/2006/metadata/properties" xmlns:ns2="68fcbebd-d32a-4506-993e-5507abf60213" targetNamespace="http://schemas.microsoft.com/office/2006/metadata/properties" ma:root="true" ma:fieldsID="3dd13599adea214b0d6c1132fc527275" ns2:_="">
    <xsd:import namespace="68fcbebd-d32a-4506-993e-5507abf6021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cbebd-d32a-4506-993e-5507abf60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CB9FDC7-D27C-41FC-8F28-C55FEBCD79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cbebd-d32a-4506-993e-5507abf602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Marcilio Oliveira</cp:lastModifiedBy>
  <cp:revision/>
  <dcterms:created xsi:type="dcterms:W3CDTF">2019-09-11T19:52:07Z</dcterms:created>
  <dcterms:modified xsi:type="dcterms:W3CDTF">2025-06-16T19:46:47Z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0x010100EC31EF8D21B89E489E02760682E7ACE0</vt:lpwstr>
  </property>
</Properties>
</file>