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OwnerPC\Desktop\Mozez Project\MACHINE LEARNING\from Udacity\"/>
    </mc:Choice>
  </mc:AlternateContent>
  <xr:revisionPtr revIDLastSave="0" documentId="13_ncr:1_{227AAC4C-2944-470A-911E-0727F386DEF6}" xr6:coauthVersionLast="43" xr6:coauthVersionMax="43" xr10:uidLastSave="{00000000-0000-0000-0000-000000000000}"/>
  <bookViews>
    <workbookView xWindow="23880" yWindow="-120" windowWidth="23130" windowHeight="13740" xr2:uid="{E4DAB8F9-AD20-4A6F-9D76-BED6F838EDAD}"/>
  </bookViews>
  <sheets>
    <sheet name="Catatan" sheetId="1" r:id="rId1"/>
    <sheet name="Fungsi dan skill yang digunaka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20" i="1" l="1"/>
  <c r="O621" i="1"/>
  <c r="S618" i="1"/>
  <c r="S617" i="1"/>
  <c r="T552" i="1" l="1"/>
  <c r="U552" i="1"/>
  <c r="V552" i="1"/>
  <c r="S552" i="1"/>
  <c r="W552" i="1" l="1"/>
  <c r="Q472" i="1"/>
  <c r="M473" i="1"/>
  <c r="M472" i="1"/>
  <c r="T469" i="1"/>
  <c r="T468" i="1"/>
  <c r="X101" i="1" l="1"/>
  <c r="V101" i="1"/>
  <c r="X99" i="1"/>
  <c r="X100" i="1" s="1"/>
  <c r="V99" i="1"/>
  <c r="V100" i="1" s="1"/>
  <c r="X98" i="1"/>
  <c r="V98" i="1"/>
  <c r="V104" i="1" l="1"/>
  <c r="V105" i="1" s="1"/>
  <c r="V103" i="1"/>
  <c r="V107" i="1" s="1"/>
</calcChain>
</file>

<file path=xl/sharedStrings.xml><?xml version="1.0" encoding="utf-8"?>
<sst xmlns="http://schemas.openxmlformats.org/spreadsheetml/2006/main" count="1006" uniqueCount="990">
  <si>
    <t>Common Stock vs Preferred Stock</t>
  </si>
  <si>
    <t>Debt Securities / fixed income securities</t>
  </si>
  <si>
    <t>Derivative securities : Options and futures contracts</t>
  </si>
  <si>
    <t>Stock:</t>
  </si>
  <si>
    <t>Securities:</t>
  </si>
  <si>
    <t>Equity Securities : Asset - Liabilities (Public vs Private Equity)</t>
  </si>
  <si>
    <t>python command</t>
  </si>
  <si>
    <t>import pandas as pd</t>
  </si>
  <si>
    <t>price_df = pd.read_csv('prices.csv')</t>
  </si>
  <si>
    <t>price_df = pd.read_csv('prices.csv', names=['ticker', 'date', 'open', 'high', 'low',</t>
  </si>
  <si>
    <t xml:space="preserve">                                             'close', 'volume', 'adj_close', 'adj_volume'])</t>
  </si>
  <si>
    <t>reading the CSV files</t>
  </si>
  <si>
    <t>give heading to files</t>
  </si>
  <si>
    <t>price_df.median()</t>
  </si>
  <si>
    <t>price_df.groupby('ticker').median()</t>
  </si>
  <si>
    <t>open_prices = price_df.pivot(index='date', columns='ticker', values='open')</t>
  </si>
  <si>
    <t>high_prices = price_df.pivot(index='date', columns='ticker', values='high')</t>
  </si>
  <si>
    <t>low_prices = price_df.pivot(index='date', columns='ticker', values='low')</t>
  </si>
  <si>
    <t>close_prices = price_df.pivot(index='date', columns='ticker', values='close')</t>
  </si>
  <si>
    <t>volume = price_df.pivot(index='date', columns='ticker', values='volume')</t>
  </si>
  <si>
    <t>adj_close_prices = price_df.pivot(index='date', columns='ticker', values='adj_close')</t>
  </si>
  <si>
    <t>adj_volume = price_df.pivot(index='date', columns='ticker', values='adj_volume')</t>
  </si>
  <si>
    <t>open_prices.T.mean()</t>
  </si>
  <si>
    <t>transposing data</t>
  </si>
  <si>
    <t>Reshape data (produce a “pivot” table) based on column values. Uses unique values from index / columns to form axes of the resulting DataFrame.</t>
  </si>
  <si>
    <t>liquidity</t>
  </si>
  <si>
    <t>arbitrage</t>
  </si>
  <si>
    <t>klo stock itu bisa kita trade di dua market yang berbeda</t>
  </si>
  <si>
    <t>tick vs OHLC</t>
  </si>
  <si>
    <t>function to capture part of data :</t>
  </si>
  <si>
    <t>documentation needed</t>
  </si>
  <si>
    <t>https://pandas.pydata.org/pandas-docs/version/0.21.1/generated/pandas.read_csv.html</t>
  </si>
  <si>
    <t>https://pandas.pydata.org/pandas-docs/version/0.21/api.html#api-dataframe-stats</t>
  </si>
  <si>
    <t>dataframe functions</t>
  </si>
  <si>
    <t>dataframe selections</t>
  </si>
  <si>
    <t>https://pandas.pydata.org/pandas-docs/version/0.21/api.html#id5</t>
  </si>
  <si>
    <t>dataframe resampling</t>
  </si>
  <si>
    <t>https://pandas.pydata.org/pandas-docs/version/0.21/generated/pandas.DataFrame.resample.html</t>
  </si>
  <si>
    <t>http://pandas.pydata.org/pandas-docs/stable/user_guide/timeseries.html</t>
  </si>
  <si>
    <t>date time functions</t>
  </si>
  <si>
    <t>we used iloc instead</t>
  </si>
  <si>
    <t>can only be used if index is time related class, for other</t>
  </si>
  <si>
    <t xml:space="preserve">grabbing values, summary/ first value/ </t>
  </si>
  <si>
    <t>computations/ descriptive stats</t>
  </si>
  <si>
    <t>https://pandas.pydata.org/pandas-docs/version/0.21.0/api.html#id44</t>
  </si>
  <si>
    <t>Quiz #2</t>
  </si>
  <si>
    <t>selecting, bagging and sampling data</t>
  </si>
  <si>
    <t>Quiz #1</t>
  </si>
  <si>
    <t>Pivoting table, cleaning, layouting table</t>
  </si>
  <si>
    <t>Market/ Tick Data</t>
  </si>
  <si>
    <t>Time Stamps</t>
  </si>
  <si>
    <t>Corporate Actions : Stock Splits and Dividend, must learn how to normalize price</t>
  </si>
  <si>
    <t>technical indicators.</t>
  </si>
  <si>
    <t>Missing Values: fill the gaps with same ohlc to the closest period/ average etc…</t>
  </si>
  <si>
    <t>Survivor bias trap</t>
  </si>
  <si>
    <t>Fundamental information</t>
  </si>
  <si>
    <t>P/E ratio</t>
  </si>
  <si>
    <t>ETF</t>
  </si>
  <si>
    <t>Index vs ETF</t>
  </si>
  <si>
    <t>Alternative data</t>
  </si>
  <si>
    <t>Returns</t>
  </si>
  <si>
    <t>Returns and log returns, continuos returns</t>
  </si>
  <si>
    <t>becarefull of arithmetic underflow</t>
  </si>
  <si>
    <t>Distributions of returns and prices</t>
  </si>
  <si>
    <t>Even short term are normally distributed, long term aren't</t>
  </si>
  <si>
    <t>Ini udah Mulai masuk ke kon sep2 statistik..</t>
  </si>
  <si>
    <t>Numpy to simulate return overtime</t>
  </si>
  <si>
    <t xml:space="preserve">Must read : why lognormal… </t>
  </si>
  <si>
    <t>so price movement in OSCI juga lognormally distributed / alias klo nermally distributed it always ranging!</t>
  </si>
  <si>
    <t>Log returns can be interpreted as continuously compounded returns.</t>
  </si>
  <si>
    <t>Log returns are time-additive. The multi-period log return is simply the sum of single period log returns.</t>
  </si>
  <si>
    <t>The use of log returns prevents security prices from becoming negative in models of security returns.</t>
  </si>
  <si>
    <t>For many purposes, log returns of a security can be reasonably modeled as distributed according to a normal distribution.</t>
  </si>
  <si>
    <t>When returns and log returns are small (their absolute values are much less than 1), their values are approximately equal.</t>
  </si>
  <si>
    <t>Logarithms can help make an algorithm more numerically stable.</t>
  </si>
  <si>
    <t>Designing Trading Strategy</t>
  </si>
  <si>
    <t>Momentum based signals</t>
  </si>
  <si>
    <t>Trading strategy</t>
  </si>
  <si>
    <t>Using datatype manipulation as switch/ trading signal generation</t>
  </si>
  <si>
    <t>Choose same field of stock</t>
  </si>
  <si>
    <t>Compare top performer vs weak performer</t>
  </si>
  <si>
    <t>get daily closing price</t>
  </si>
  <si>
    <t>resample daily prices, month end prices, compute log returns</t>
  </si>
  <si>
    <t>rank month end returns</t>
  </si>
  <si>
    <t>compute long and short portofolio returns</t>
  </si>
  <si>
    <t>combine portofolio returns = average long vs average short</t>
  </si>
  <si>
    <t>continue for each month and period for momentum trading strategy</t>
  </si>
  <si>
    <t>another quiz..</t>
  </si>
  <si>
    <t>find top and worst performer.. This is important to find the answer..</t>
  </si>
  <si>
    <t>Statistical anaysis : t -test.</t>
  </si>
  <si>
    <t>testing our hypotesis</t>
  </si>
  <si>
    <t>t = xbar /SEx</t>
  </si>
  <si>
    <t>SEx = std Dev/ akar.n</t>
  </si>
  <si>
    <t>xbar = mean return</t>
  </si>
  <si>
    <t>P value</t>
  </si>
  <si>
    <t>&gt; alpha</t>
  </si>
  <si>
    <t>mean return may actually 0 = reject H0</t>
  </si>
  <si>
    <t xml:space="preserve">pValue &lt; alpha </t>
  </si>
  <si>
    <t>mean return may actually 0 &gt; hypothesis accepted</t>
  </si>
  <si>
    <t>p value default value to conclude that our mean not 0 = 0.1</t>
  </si>
  <si>
    <t>istilahnya ini cuman bandingin value vs std deviasi, klo masih di dalam standard deviasi artinya cuman kebetulasn , dan startegy kita itu gak ada edge nya..</t>
  </si>
  <si>
    <t>alpha default value = 0.1</t>
  </si>
  <si>
    <t>t = signal/ noise</t>
  </si>
  <si>
    <t>SEx = noise</t>
  </si>
  <si>
    <t>signal = difference between group mean, klo di trading ini antara 0 dan measured hypothesis. 0.53%</t>
  </si>
  <si>
    <t>noise = Akar Variance quadrat dibagi n</t>
  </si>
  <si>
    <t>example: ada 2 field : hipotesis awal field no2 more bountyfull karena menghasilkan..</t>
  </si>
  <si>
    <t>Field 1</t>
  </si>
  <si>
    <t>Field 2</t>
  </si>
  <si>
    <t>mean</t>
  </si>
  <si>
    <t>stdev</t>
  </si>
  <si>
    <t>variance</t>
  </si>
  <si>
    <t>n</t>
  </si>
  <si>
    <t>signal =</t>
  </si>
  <si>
    <t>noise kuadrat=</t>
  </si>
  <si>
    <t>noise=</t>
  </si>
  <si>
    <t>t-value=</t>
  </si>
  <si>
    <t>harusnya dibuat absolut</t>
  </si>
  <si>
    <t>Lanjut ke t test</t>
  </si>
  <si>
    <t>find critical value</t>
  </si>
  <si>
    <t>dari  tabel, butuh data n dan confidence level</t>
  </si>
  <si>
    <t>p value dari tabel juga</t>
  </si>
  <si>
    <t>degree of freedom = jumlah sample pool1 minus 1 + jumlah sample pool n minus 1</t>
  </si>
  <si>
    <t>10. Alpha value</t>
  </si>
  <si>
    <t>In finance, alpha refers to multiple distinct but somewhat related ideas. The common thread among these definitions is that alpha is the extra value that an investment professional can add to the performance of an investment.</t>
  </si>
  <si>
    <t xml:space="preserve">In mathematics, you’ll see alpha refer to the significance level of a hypothesis test. </t>
  </si>
  <si>
    <t>In regression, you’ll see alpha refer to the y-intercept of a straight line.</t>
  </si>
  <si>
    <t>One specific definition of alpha is the extra return that an actively managed fund can deliver, that exceeds the performance of passively investing (buy and hold) in a portfolio of stocks.</t>
  </si>
  <si>
    <t>alpha vector</t>
  </si>
  <si>
    <t>std deviations  = sigma((x - xBar)^2)/  (n-1)</t>
  </si>
  <si>
    <t>std error = std deviations / Akarn</t>
  </si>
  <si>
    <t>common criteria for low p value is 5% for one tail, 10% for double tail</t>
  </si>
  <si>
    <t>remember p value is pdf for tail</t>
  </si>
  <si>
    <t>10.3 Quant workflow: hypotesis --&gt; Alpha --&gt; backtesting</t>
  </si>
  <si>
    <t>10.4 Flavors of trading : Single assets, Pairwise, Cross - sectional strategies, Alternative ( satelite data,social media, Geolocation, consumer transaction data)</t>
  </si>
  <si>
    <t>10.5 Anatomy of strategy</t>
  </si>
  <si>
    <t>Data</t>
  </si>
  <si>
    <t>Risk Model</t>
  </si>
  <si>
    <t>Universe Definition</t>
  </si>
  <si>
    <t>Alpha 1, Alpha2, Alpha 3</t>
  </si>
  <si>
    <t>Alpha Combination</t>
  </si>
  <si>
    <t>Objective Function</t>
  </si>
  <si>
    <t>Constraints</t>
  </si>
  <si>
    <t>Ideal Portofolio</t>
  </si>
  <si>
    <t>Portofolio Construction</t>
  </si>
  <si>
    <t>Trade List</t>
  </si>
  <si>
    <t>LIVE trading</t>
  </si>
  <si>
    <t>Prior Portofolio</t>
  </si>
  <si>
    <t xml:space="preserve">First: </t>
  </si>
  <si>
    <t>Choose Data/ Datasets to choose</t>
  </si>
  <si>
    <t>Hypothesis</t>
  </si>
  <si>
    <t>Subsets of categories:  based on universe, Volume, Correlation, This is when our idea NEEDED</t>
  </si>
  <si>
    <t>About alphas:</t>
  </si>
  <si>
    <t>Analysis of return vs position of each stock/ open trades</t>
  </si>
  <si>
    <t>Alpha values vs Alpha Vector</t>
  </si>
  <si>
    <t xml:space="preserve">Alpha Vector: value of that vector of each stock direct proportion </t>
  </si>
  <si>
    <t>to the rank of its return at future time across universe of stocks</t>
  </si>
  <si>
    <t>uses rank to put which stock to put in BUY vs SELL</t>
  </si>
  <si>
    <t>the LOGIC as the alpha, the IDEA</t>
  </si>
  <si>
    <t>the RANK as Alpha Vector</t>
  </si>
  <si>
    <t>research is the most important phase</t>
  </si>
  <si>
    <t>model stacking / ensembling</t>
  </si>
  <si>
    <t>REMEMBER : ALWAYS COMBINE ALPHAS to INCREASE the EFFECTIVENES</t>
  </si>
  <si>
    <t>Sector specific risks : inherent to sector</t>
  </si>
  <si>
    <t>Systematic risks : unherent to entire marketinflation, recession, interest rates, GDP</t>
  </si>
  <si>
    <t xml:space="preserve">Idiosyncratic risk: inherent to individual stocks : labor strike, managerial change, </t>
  </si>
  <si>
    <t>example : maximize expected return, lower return variance</t>
  </si>
  <si>
    <t>Trying to eliminate outliers and create more " general approach trading"</t>
  </si>
  <si>
    <t>factor to consider:</t>
  </si>
  <si>
    <t>market Cap</t>
  </si>
  <si>
    <t>market crash</t>
  </si>
  <si>
    <t>traded volume</t>
  </si>
  <si>
    <t>Spotting outliers :</t>
  </si>
  <si>
    <t>missing data: dates, volumes, price etc</t>
  </si>
  <si>
    <t>large changes in data, price, volum etc</t>
  </si>
  <si>
    <t>Raw data</t>
  </si>
  <si>
    <t>Return data</t>
  </si>
  <si>
    <t>4. black swan, etc</t>
  </si>
  <si>
    <t>Data preprocessing/ Filtering data</t>
  </si>
  <si>
    <t>NOTE: Lookahead Bias filling the value by using mean/ average, in theory better but in practical we cant fill missing data with future value( its only looks good on chart/ backtesting)</t>
  </si>
  <si>
    <t>using normal distribution table is good indication of eyeballing outliers or our return ( our return should have distribution that look like SMOOTH NORMAL DISTRIBUTION, not jagged/ jumpy</t>
  </si>
  <si>
    <t>Good return should have distribution that has positive mean return, and skewed toward positive value</t>
  </si>
  <si>
    <t>THE POINT IS to cross check if our strategy has positive means, with as little anomaly as possible.</t>
  </si>
  <si>
    <t>check QQ plot, check splitting or data based on normal distribution. The closer to normal distribution QQ plot should closer to straight lines.</t>
  </si>
  <si>
    <t>for finding alphas</t>
  </si>
  <si>
    <t>handling Outliers:</t>
  </si>
  <si>
    <t>using previous close data</t>
  </si>
  <si>
    <t>use average data</t>
  </si>
  <si>
    <t>remove data (if genuine missing not an actual event)</t>
  </si>
  <si>
    <t>Isolate data/ finding background of those data</t>
  </si>
  <si>
    <t>LESSON 9: Quant Workflow</t>
  </si>
  <si>
    <t xml:space="preserve">LESSON 10: </t>
  </si>
  <si>
    <t>LESSON 7 : Momentum Trading Strategy</t>
  </si>
  <si>
    <t>LESSON 6: STOCK RETURNS</t>
  </si>
  <si>
    <t>LESSON 5: DATA PROCESSING</t>
  </si>
  <si>
    <t>LESSON 4 : Market mechanics</t>
  </si>
  <si>
    <t>LESSON 3: Stock Prices</t>
  </si>
  <si>
    <t xml:space="preserve">LESSON 11: </t>
  </si>
  <si>
    <t>Regressions:</t>
  </si>
  <si>
    <t>Most popular analysis assume data is normally distributed, the problem is not all data esp finance is normally distributed, but is closely near to lognormal</t>
  </si>
  <si>
    <t>ve can visualize distribution to give initial idea of the best suited distribvution for our data</t>
  </si>
  <si>
    <t xml:space="preserve">std distribution: </t>
  </si>
  <si>
    <t>mean ==0 std dev ==1</t>
  </si>
  <si>
    <t>SHAPIRO WILK</t>
  </si>
  <si>
    <t>D'AGOSTINO - PEARSON</t>
  </si>
  <si>
    <t>testing for noremlity H0== normal</t>
  </si>
  <si>
    <t>standard p &gt; 0.05</t>
  </si>
  <si>
    <t>KOLMOGOROV SMIRNOV TEST</t>
  </si>
  <si>
    <t>testing the similarities between 2 PDF</t>
  </si>
  <si>
    <t>Hetero skedascity</t>
  </si>
  <si>
    <t>Variance changes overtime</t>
  </si>
  <si>
    <t>ex: Forex</t>
  </si>
  <si>
    <t>Homo skedascity</t>
  </si>
  <si>
    <t xml:space="preserve">Variance same overtime </t>
  </si>
  <si>
    <t>ex: weather forecast</t>
  </si>
  <si>
    <t>BREUSCH - PAGAN TEST for this</t>
  </si>
  <si>
    <t>H0 == data is homo scedastic</t>
  </si>
  <si>
    <t>To Normalize data:</t>
  </si>
  <si>
    <t>To Homoscedastic -ing data :</t>
  </si>
  <si>
    <t>Data --&gt; Log transform/ function --&gt; more normalized</t>
  </si>
  <si>
    <t>Looking for time difference == looking for Rate of Change --&gt; log function --&gt; Log return</t>
  </si>
  <si>
    <t>BOX - COX Transformation :</t>
  </si>
  <si>
    <t>Monotonic Transformation :</t>
  </si>
  <si>
    <t>Change value but preserve the order</t>
  </si>
  <si>
    <t>there lambda constant that we can choose if lambda == 0,  T(x) = ln(x), (chhose lambda value that gives more normal distribution?)</t>
  </si>
  <si>
    <t>transforming data :</t>
  </si>
  <si>
    <t>INI OSCI..</t>
  </si>
  <si>
    <t>Find the best line to fit the data, which reduces the distance between data point to "regression line" (OSCI)</t>
  </si>
  <si>
    <t>residual/ error terms : can be plotted to regression line to check what type of distribution its make. ( The problem with osci its still repaints</t>
  </si>
  <si>
    <t>Multiple regression: check R- Squared value</t>
  </si>
  <si>
    <t>Adjusted R-squared value</t>
  </si>
  <si>
    <t>find the minimum combination of independent variables that most relevant to our model</t>
  </si>
  <si>
    <t>F- Test :</t>
  </si>
  <si>
    <t>Check if our coefficients and intercepts are non  zero, so we can draw meaning from it</t>
  </si>
  <si>
    <t>if p &lt; 0.05, parameters is not zero, which we faound meaningful relationships</t>
  </si>
  <si>
    <t>We can also predict more than ONE Dependent variable at the same time</t>
  </si>
  <si>
    <t>Multivariate regression :</t>
  </si>
  <si>
    <t xml:space="preserve">Multiple multivariate regression : </t>
  </si>
  <si>
    <t>REMEMBER : regression is fundamental building block for neural nest and deep learning</t>
  </si>
  <si>
    <t xml:space="preserve">LESSON 12: </t>
  </si>
  <si>
    <t>TIME SERIES MODELING</t>
  </si>
  <si>
    <t>Autoregressive Models</t>
  </si>
  <si>
    <t>MA Models</t>
  </si>
  <si>
    <t>Advanced Time Seiries Models</t>
  </si>
  <si>
    <t>ARMA &amp; ARIMA</t>
  </si>
  <si>
    <t>Kalman Filter</t>
  </si>
  <si>
    <t>Particle Filter</t>
  </si>
  <si>
    <t>Recurrent NN</t>
  </si>
  <si>
    <t>Coefficients : factoring &amp; weighing independent variable</t>
  </si>
  <si>
    <t>Intercept : Valuer that independent of previous value</t>
  </si>
  <si>
    <t xml:space="preserve">error: </t>
  </si>
  <si>
    <t>unpredictable movement</t>
  </si>
  <si>
    <t>Lag : period of calculations</t>
  </si>
  <si>
    <t xml:space="preserve">GOAL: </t>
  </si>
  <si>
    <t>finding meaningfull relationship from independent variable</t>
  </si>
  <si>
    <t>find optimun lag, how far back itu should see</t>
  </si>
  <si>
    <t xml:space="preserve">Evaluation: </t>
  </si>
  <si>
    <t>Adjusted R squared</t>
  </si>
  <si>
    <t>vector AR:</t>
  </si>
  <si>
    <t>finding correlation from another AR</t>
  </si>
  <si>
    <t>Calculation :</t>
  </si>
  <si>
    <t>Previous mean + residual errore</t>
  </si>
  <si>
    <t>Correlation can be used to evaluate factor that affecting pricces..</t>
  </si>
  <si>
    <t>ARMA : autoregressive MA</t>
  </si>
  <si>
    <t>ARMA (p,Q): y = ARp + MAq</t>
  </si>
  <si>
    <t>ARIMA : Auto regressive Integrated MA</t>
  </si>
  <si>
    <t>taking derivative/ time diifferent summarize Change of data</t>
  </si>
  <si>
    <t>NON STATIONARY DATA:</t>
  </si>
  <si>
    <t xml:space="preserve">Var </t>
  </si>
  <si>
    <t>Covariance</t>
  </si>
  <si>
    <t>use the rate of change or period pewr period comparison for finding insights</t>
  </si>
  <si>
    <t>AUGMENTED DICKEY FULLER TEST:</t>
  </si>
  <si>
    <t>if p&lt;0.05, time series is stationary</t>
  </si>
  <si>
    <t>if not we can take value from time difference and test again to see</t>
  </si>
  <si>
    <t>1x time difference == order 0</t>
  </si>
  <si>
    <t>1x time difference == order 1</t>
  </si>
  <si>
    <t>original time series is always one order higher</t>
  </si>
  <si>
    <t>we can take time difference multiple times, until it stationary, to find the order of original data as integrated of order D</t>
  </si>
  <si>
    <t>ONCE we found STATIONARY we can modelil with ARMA</t>
  </si>
  <si>
    <t>ARMA (from statsmodels)</t>
  </si>
  <si>
    <t>ARIMA(from statmodels)</t>
  </si>
  <si>
    <t>https://www.statsmodels.org/dev/generated/statsmodels.tsa.arima_model.ARMA.html</t>
  </si>
  <si>
    <t>http://www.statsmodels.org/0.6.1/generated/statsmodels.tsa.arima_model.ARMAResults.html</t>
  </si>
  <si>
    <t>http://www.statsmodels.org/0.6.1/generated/statsmodels.tsa.arima_model.ARIMA.html</t>
  </si>
  <si>
    <t>yang ini yang dipake di contoh</t>
  </si>
  <si>
    <t>more general Kalman filter</t>
  </si>
  <si>
    <t>Single - state represents the past</t>
  </si>
  <si>
    <t>better for noisy indirect measurements, ITS noise reduction</t>
  </si>
  <si>
    <t>the concept : Prediction and measurement update step looping to update itself</t>
  </si>
  <si>
    <t>is type of genetic algo</t>
  </si>
  <si>
    <t>so multiple factor can be put into regression together, if all converge to specific price level it means we have more confidence, of disperse our prediction is less accurate</t>
  </si>
  <si>
    <t>Can be used with data with Non-Normal distribution</t>
  </si>
  <si>
    <t>Non linear relationships</t>
  </si>
  <si>
    <t>perceptron --&gt; hidden neuron --&gt; output</t>
  </si>
  <si>
    <t>for training its neuron:</t>
  </si>
  <si>
    <t>Gradient descent</t>
  </si>
  <si>
    <t>LSTM cells</t>
  </si>
  <si>
    <t>in hidden neuron, the output goes to output nodes , but it also updates itself</t>
  </si>
  <si>
    <t>LESSON 13: Volatility</t>
  </si>
  <si>
    <t>Volatility</t>
  </si>
  <si>
    <t>Historical Volatility</t>
  </si>
  <si>
    <t>Annualized Volatility</t>
  </si>
  <si>
    <t>The simplest way is calculate STD dev of log returns.</t>
  </si>
  <si>
    <t>for stocks typical STD dev daily is around 0.006 - 0.03</t>
  </si>
  <si>
    <t>weekly : 0.01 - 0.07</t>
  </si>
  <si>
    <t>draw estimated of yearly log return from different timeframe, with formula:</t>
  </si>
  <si>
    <t>STD dev year = akar kuadrat 252 x STDday</t>
  </si>
  <si>
    <t>STD dev year = akar kuadrat 12 x STDmonth</t>
  </si>
  <si>
    <t>sum of 12 x monthly log return = annual return</t>
  </si>
  <si>
    <t>REMEMBER: summing variance independent variable Var(A+B) = Var(A) + Var(B)</t>
  </si>
  <si>
    <t>LESSON 1</t>
  </si>
  <si>
    <t>LESSON 13:</t>
  </si>
  <si>
    <t>exponentially weighted moving window </t>
  </si>
  <si>
    <t>Function</t>
  </si>
  <si>
    <t>Description</t>
  </si>
  <si>
    <t>mean()</t>
  </si>
  <si>
    <t>EW moving average</t>
  </si>
  <si>
    <t>var()</t>
  </si>
  <si>
    <t>EW moving variance</t>
  </si>
  <si>
    <t>std()</t>
  </si>
  <si>
    <t>EW moving standard deviation</t>
  </si>
  <si>
    <t>corr()</t>
  </si>
  <si>
    <t>EW moving correlation</t>
  </si>
  <si>
    <t>cov()</t>
  </si>
  <si>
    <t>EW moving covariance</t>
  </si>
  <si>
    <t>4 until 9</t>
  </si>
  <si>
    <t>Rolling Windows and Exponentially weighted average</t>
  </si>
  <si>
    <t>Forecasting volatility</t>
  </si>
  <si>
    <t>Easier to predict volatility than price, it tend to stick out and repeat</t>
  </si>
  <si>
    <t>ARCH = autoregressive Conditionally Heteroscedastic</t>
  </si>
  <si>
    <t>GARCH = Generalized ARCH</t>
  </si>
  <si>
    <t>Market and Volatility</t>
  </si>
  <si>
    <t>Volatility tends to be higher when amrket goes down, used of gauge of fear..</t>
  </si>
  <si>
    <t>VIX Index : 30 day volatility S&amp;P options</t>
  </si>
  <si>
    <t>Most volatility causes by the trading itself</t>
  </si>
  <si>
    <t>VVIX = volatility for VIX</t>
  </si>
  <si>
    <t>Volatility for Equity trading</t>
  </si>
  <si>
    <t>Higher volatility attracts   more people</t>
  </si>
  <si>
    <t>MISTERY : Low volatility stock outperforms Higher volatility stocks?</t>
  </si>
  <si>
    <t>USES off VOLATILITY:</t>
  </si>
  <si>
    <t>Limit Risk</t>
  </si>
  <si>
    <t>Normalize Volatility</t>
  </si>
  <si>
    <t>Sizing</t>
  </si>
  <si>
    <t>Position Size=</t>
  </si>
  <si>
    <t>R/( dau x M x Last Close)</t>
  </si>
  <si>
    <t>R = $ to risk</t>
  </si>
  <si>
    <t>dau = annualized volatility of the security/ strategy in question</t>
  </si>
  <si>
    <t>M = trader - defined Integer</t>
  </si>
  <si>
    <t>last Close = last closing price of the security</t>
  </si>
  <si>
    <t>Lot Size</t>
  </si>
  <si>
    <t>13. Breakout Strategy:</t>
  </si>
  <si>
    <t>IDEa :</t>
  </si>
  <si>
    <t>Using bollinger band/ osci.</t>
  </si>
  <si>
    <t>if trending the price will almost never touch the upper band/ lower band.</t>
  </si>
  <si>
    <t>Buy when price hit the rolling Max of Price, and Vbice v ersa</t>
  </si>
  <si>
    <t>LESSON 14: Pairs trading and Mean Reversion</t>
  </si>
  <si>
    <t>Divergence from mean is temporary</t>
  </si>
  <si>
    <t>DRIFT and VOLATILITY model:</t>
  </si>
  <si>
    <t>Drift = trends/ slope, Volatility = Randomness</t>
  </si>
  <si>
    <t>Pairs Trading</t>
  </si>
  <si>
    <t>Delta price =  drift term (Price, mean miu and dt) + Volatility term ( current price, std dev sigma, random noise factor epsilon and square root of change in time..)</t>
  </si>
  <si>
    <t>Economic links:</t>
  </si>
  <si>
    <t>same sector, location etc</t>
  </si>
  <si>
    <t xml:space="preserve">principle of mean reversion, </t>
  </si>
  <si>
    <t>relative difference between pair of stocks : Spread and Hedge ratio</t>
  </si>
  <si>
    <t>Hedge ratio: Cancel each outher out by holding 2 instrument</t>
  </si>
  <si>
    <t>Price ratio = B/A</t>
  </si>
  <si>
    <t>regression B = regresion of A</t>
  </si>
  <si>
    <t>Spread:</t>
  </si>
  <si>
    <t>Delta between B and estimates of B</t>
  </si>
  <si>
    <t>its residual/ error term</t>
  </si>
  <si>
    <t>3 &amp; 4</t>
  </si>
  <si>
    <t>Govt Policy</t>
  </si>
  <si>
    <t>Supply Chain</t>
  </si>
  <si>
    <t>Time Zones</t>
  </si>
  <si>
    <t>Check if spread is stationary, mean, variance, co variance stable overtime</t>
  </si>
  <si>
    <t>Cointegration</t>
  </si>
  <si>
    <t xml:space="preserve">integrated of order one: </t>
  </si>
  <si>
    <t>if we take time difference we can get stationary series</t>
  </si>
  <si>
    <t>order 0</t>
  </si>
  <si>
    <t>Log price Series: l(1)</t>
  </si>
  <si>
    <t>When series is stationary</t>
  </si>
  <si>
    <t>ADF and Roots</t>
  </si>
  <si>
    <t>Engle Granger Test</t>
  </si>
  <si>
    <t>Augmented Dickey fuller test</t>
  </si>
  <si>
    <t>reegression :   Yt = B1Yt + …...... + Bt Yt +Error</t>
  </si>
  <si>
    <t>put all non error factor to one side. (Characteristic equation)</t>
  </si>
  <si>
    <t>use  Backward Shift Notation : B^n Yt = Yt-n</t>
  </si>
  <si>
    <t>Yt-1 = B^1Yt</t>
  </si>
  <si>
    <t>Yt-2 = B^2Yt</t>
  </si>
  <si>
    <t>Factor out Yt and find the value of B</t>
  </si>
  <si>
    <t>Penting untuk ngetest karakteristik dari sebuah harga, korelasi dll</t>
  </si>
  <si>
    <t>if B = 1 = stationary --&gt; Random Walk, each bar is independent</t>
  </si>
  <si>
    <t>B = unit root/ "equals unity"</t>
  </si>
  <si>
    <t>if B &gt; 1 == stationary</t>
  </si>
  <si>
    <t>if p value less tha 0.05 = reject H0.</t>
  </si>
  <si>
    <t>H0 = Series is random walk/ Not stationary</t>
  </si>
  <si>
    <t>calculate hedge ratio by running one series against another</t>
  </si>
  <si>
    <t>Yt = BXt</t>
  </si>
  <si>
    <t>B = Hedge Ratio</t>
  </si>
  <si>
    <r>
      <t>Second, we take </t>
    </r>
    <r>
      <rPr>
        <sz val="13.3"/>
        <color rgb="FF4F4F4F"/>
        <rFont val="Times New Roman"/>
        <family val="1"/>
      </rPr>
      <t>y_t - \beta x_t</t>
    </r>
    <r>
      <rPr>
        <i/>
        <sz val="13.3"/>
        <color rgb="FF4F4F4F"/>
        <rFont val="KaTeX_Math"/>
      </rPr>
      <t>y</t>
    </r>
    <r>
      <rPr>
        <i/>
        <sz val="7.7"/>
        <color rgb="FF4F4F4F"/>
        <rFont val="KaTeX_Math"/>
      </rPr>
      <t>t</t>
    </r>
    <r>
      <rPr>
        <sz val="1"/>
        <color rgb="FF4F4F4F"/>
        <rFont val="Times New Roman"/>
        <family val="1"/>
      </rPr>
      <t>​</t>
    </r>
    <r>
      <rPr>
        <sz val="13.3"/>
        <color rgb="FF4F4F4F"/>
        <rFont val="Times New Roman"/>
        <family val="1"/>
      </rPr>
      <t>−</t>
    </r>
    <r>
      <rPr>
        <i/>
        <sz val="13.3"/>
        <color rgb="FF4F4F4F"/>
        <rFont val="KaTeX_Math"/>
      </rPr>
      <t>βx</t>
    </r>
    <r>
      <rPr>
        <i/>
        <sz val="7.7"/>
        <color rgb="FF4F4F4F"/>
        <rFont val="KaTeX_Math"/>
      </rPr>
      <t>t</t>
    </r>
    <r>
      <rPr>
        <sz val="1"/>
        <color rgb="FF4F4F4F"/>
        <rFont val="Times New Roman"/>
        <family val="1"/>
      </rPr>
      <t>​</t>
    </r>
    <r>
      <rPr>
        <sz val="12"/>
        <color rgb="FF4F4F4F"/>
        <rFont val="Arial"/>
        <family val="2"/>
      </rPr>
      <t> to create a series that may be stationary. We’ll call this new series </t>
    </r>
    <r>
      <rPr>
        <sz val="13.3"/>
        <color rgb="FF4F4F4F"/>
        <rFont val="Times New Roman"/>
        <family val="1"/>
      </rPr>
      <t>z_t</t>
    </r>
    <r>
      <rPr>
        <i/>
        <sz val="13.3"/>
        <color rgb="FF4F4F4F"/>
        <rFont val="KaTeX_Math"/>
      </rPr>
      <t>z</t>
    </r>
    <r>
      <rPr>
        <i/>
        <sz val="7.7"/>
        <color rgb="FF4F4F4F"/>
        <rFont val="KaTeX_Math"/>
      </rPr>
      <t>t</t>
    </r>
    <r>
      <rPr>
        <sz val="1"/>
        <color rgb="FF4F4F4F"/>
        <rFont val="Times New Roman"/>
        <family val="1"/>
      </rPr>
      <t>​</t>
    </r>
    <r>
      <rPr>
        <sz val="12"/>
        <color rgb="FF4F4F4F"/>
        <rFont val="Arial"/>
        <family val="2"/>
      </rPr>
      <t>.</t>
    </r>
  </si>
  <si>
    <t>we use the ADF test to check if that series z_tz, stationary, if stationary, x and y are co integrated</t>
  </si>
  <si>
    <t>Clustering Stocks</t>
  </si>
  <si>
    <t>BY sector, industries, location , etc etc</t>
  </si>
  <si>
    <t>Use Unsupervised Machine Learning ( Clustering), to find hidden cointegration</t>
  </si>
  <si>
    <t>Trade Pair of Stocks</t>
  </si>
  <si>
    <t>try to find spread between stocks, spread narrow, going long the spread. Spread Widen we short the spread</t>
  </si>
  <si>
    <t>Quiz using ADF:</t>
  </si>
  <si>
    <t>Variations of Pairs Trading</t>
  </si>
  <si>
    <t>The Johansen test</t>
  </si>
  <si>
    <r>
      <t>w</t>
    </r>
    <r>
      <rPr>
        <sz val="7.7"/>
        <color rgb="FF4F4F4F"/>
        <rFont val="Inherit"/>
      </rPr>
      <t>1</t>
    </r>
    <r>
      <rPr>
        <sz val="1"/>
        <color rgb="FF4F4F4F"/>
        <rFont val="Inherit"/>
      </rPr>
      <t>​</t>
    </r>
    <r>
      <rPr>
        <sz val="15"/>
        <color rgb="FF4F4F4F"/>
        <rFont val="Times New Roman"/>
        <family val="1"/>
      </rPr>
      <t>×</t>
    </r>
    <r>
      <rPr>
        <i/>
        <sz val="15"/>
        <color rgb="FF4F4F4F"/>
        <rFont val="KaTeX_Math"/>
      </rPr>
      <t>stock</t>
    </r>
    <r>
      <rPr>
        <sz val="7.7"/>
        <color rgb="FF4F4F4F"/>
        <rFont val="Inherit"/>
      </rPr>
      <t>1</t>
    </r>
    <r>
      <rPr>
        <sz val="1"/>
        <color rgb="FF4F4F4F"/>
        <rFont val="Inherit"/>
      </rPr>
      <t>​</t>
    </r>
    <r>
      <rPr>
        <sz val="15"/>
        <color rgb="FF4F4F4F"/>
        <rFont val="Times New Roman"/>
        <family val="1"/>
      </rPr>
      <t>+</t>
    </r>
    <r>
      <rPr>
        <i/>
        <sz val="15"/>
        <color rgb="FF4F4F4F"/>
        <rFont val="KaTeX_Math"/>
      </rPr>
      <t>w</t>
    </r>
    <r>
      <rPr>
        <sz val="7.7"/>
        <color rgb="FF4F4F4F"/>
        <rFont val="Inherit"/>
      </rPr>
      <t>2</t>
    </r>
    <r>
      <rPr>
        <sz val="1"/>
        <color rgb="FF4F4F4F"/>
        <rFont val="Inherit"/>
      </rPr>
      <t>​</t>
    </r>
    <r>
      <rPr>
        <sz val="15"/>
        <color rgb="FF4F4F4F"/>
        <rFont val="Times New Roman"/>
        <family val="1"/>
      </rPr>
      <t>×</t>
    </r>
    <r>
      <rPr>
        <i/>
        <sz val="15"/>
        <color rgb="FF4F4F4F"/>
        <rFont val="KaTeX_Math"/>
      </rPr>
      <t>stock</t>
    </r>
    <r>
      <rPr>
        <sz val="7.7"/>
        <color rgb="FF4F4F4F"/>
        <rFont val="Inherit"/>
      </rPr>
      <t>2</t>
    </r>
    <r>
      <rPr>
        <sz val="1"/>
        <color rgb="FF4F4F4F"/>
        <rFont val="Inherit"/>
      </rPr>
      <t>​</t>
    </r>
    <r>
      <rPr>
        <sz val="15"/>
        <color rgb="FF4F4F4F"/>
        <rFont val="Times New Roman"/>
        <family val="1"/>
      </rPr>
      <t>=</t>
    </r>
    <r>
      <rPr>
        <i/>
        <sz val="15"/>
        <color rgb="FF4F4F4F"/>
        <rFont val="KaTeX_Math"/>
      </rPr>
      <t>spread</t>
    </r>
  </si>
  <si>
    <t>Johanssen test..</t>
  </si>
  <si>
    <t>LESSON 15: BREAKOUT STGRATEGY</t>
  </si>
  <si>
    <t>LESSON 16: STOCK INDICES AND FUNDS</t>
  </si>
  <si>
    <t>PROJECT 2</t>
  </si>
  <si>
    <t>Indices</t>
  </si>
  <si>
    <t>Market Cap</t>
  </si>
  <si>
    <t>Growth vs Value</t>
  </si>
  <si>
    <t>Ratio</t>
  </si>
  <si>
    <t>Growth: New growing company,</t>
  </si>
  <si>
    <t>Value: Mature Stable Company</t>
  </si>
  <si>
    <t>P/ E , P/Sales, P/Book(book value)</t>
  </si>
  <si>
    <t>Book Values = Accounting Values</t>
  </si>
  <si>
    <t>Market Value = Usually Market Cap</t>
  </si>
  <si>
    <t>Growth : Higher Ratio</t>
  </si>
  <si>
    <t>mature : Lower ratio ( maybe also lower risk)</t>
  </si>
  <si>
    <t>Index Categories:</t>
  </si>
  <si>
    <t>EX:</t>
  </si>
  <si>
    <t>S&amp;P 500</t>
  </si>
  <si>
    <t>S&amp;P 500 Growth</t>
  </si>
  <si>
    <t>S&amp;P 500 Value</t>
  </si>
  <si>
    <t>S&amp;P MidCap 400</t>
  </si>
  <si>
    <t>S&amp;P MidCap 400 Growth</t>
  </si>
  <si>
    <t>S&amp;P MidCap 400 Value</t>
  </si>
  <si>
    <t>S&amp;P SmallCap 600</t>
  </si>
  <si>
    <t>S&amp;P SmallCap 600 Growth</t>
  </si>
  <si>
    <t>S&amp;P SmallCap 600 Value</t>
  </si>
  <si>
    <t>Price Weighing</t>
  </si>
  <si>
    <t>By specified index</t>
  </si>
  <si>
    <t>market Cap Weighing</t>
  </si>
  <si>
    <t>By Market Cap</t>
  </si>
  <si>
    <t>Adding/ Removing  Index</t>
  </si>
  <si>
    <t>Index Construction</t>
  </si>
  <si>
    <t>BY Sum market caps, Adding / deleting affected by market cap/ delta price</t>
  </si>
  <si>
    <t>Free float: readily available shares to trade, excluding provately held/ employee held</t>
  </si>
  <si>
    <t>Funds</t>
  </si>
  <si>
    <t>Active</t>
  </si>
  <si>
    <t>Passive</t>
  </si>
  <si>
    <t>Create active decision to find alpha, actively try to outperform its benchmark</t>
  </si>
  <si>
    <t>Usually tracking index performance, follow benchmark</t>
  </si>
  <si>
    <t>Smart Beta</t>
  </si>
  <si>
    <t>Half/ combo kind of fund</t>
  </si>
  <si>
    <t>Mutual Funds</t>
  </si>
  <si>
    <t>Hedge Funds</t>
  </si>
  <si>
    <t>Everyday, usually long only, NO lockout</t>
  </si>
  <si>
    <t>Institution, Long Short, Derivatives</t>
  </si>
  <si>
    <t>Relative &amp; Absolute Returns</t>
  </si>
  <si>
    <t>Absolute : Vs Free risk asset : interest, goovt bond etc.</t>
  </si>
  <si>
    <t>Relative : Vs Benchmark, usually Index</t>
  </si>
  <si>
    <t>Tracking Error, difference of return from its benchmark</t>
  </si>
  <si>
    <t>Hedging Strategies.</t>
  </si>
  <si>
    <t>Buying Derivatives</t>
  </si>
  <si>
    <t>Long Short, etc</t>
  </si>
  <si>
    <t>Net Asset Value: (AUM-Expenses)/(num of shares)</t>
  </si>
  <si>
    <t>Expenses ratio</t>
  </si>
  <si>
    <t>Gross Expense Ratio: Expenses / AUM</t>
  </si>
  <si>
    <t xml:space="preserve">AUM: Assets Under Management  </t>
  </si>
  <si>
    <t>Net Expense Ratio: (Expenses - Discounts) / AUM</t>
  </si>
  <si>
    <t>Discount usually for customer, not pemanent, for promo</t>
  </si>
  <si>
    <t>Open End Mutual Funds</t>
  </si>
  <si>
    <t>New investment after funds starts</t>
  </si>
  <si>
    <t>Withdraw directly from funds</t>
  </si>
  <si>
    <t>Handling withdrawals :</t>
  </si>
  <si>
    <t>Keep Working capital</t>
  </si>
  <si>
    <t>Holding Cash:</t>
  </si>
  <si>
    <t>Weighted avg of portofolio/ based on allocation of funds</t>
  </si>
  <si>
    <t>beware of overfillting !</t>
  </si>
  <si>
    <t>Find alpha from general data, don’t over fit with the results</t>
  </si>
  <si>
    <t>In the absence of news or significant investor trading interest, stocks oscillate in a range.</t>
  </si>
  <si>
    <t>Traders seek to capitalize on this range-bound behaviour periodically by selling/shorting at the top of the range and buying/covering at the bottom of the range. This behaviour reinforces the existence of the range.</t>
  </si>
  <si>
    <t>When stocks break out of the range, due to, e.g., a significant news release or from market pressure from a large investor:</t>
  </si>
  <si>
    <t>the liquidity traders who have been providing liquidity at the bounds of the range seek to cover their positions to mitigate losses, thus magnifying the move out of the range, and</t>
  </si>
  <si>
    <t>the move out of the range attracts other investor interest; these investors, due to the behavioural bias of herding (e.g., Herd Behavior) build positions which favor continuation of the trend.</t>
  </si>
  <si>
    <t>in this project, we assume that the first three steps area done ("observe &amp; research", "form hypothesis", "validate hypothesis"). The hypothesis you'll be using for this project is the following:</t>
  </si>
  <si>
    <t>a</t>
  </si>
  <si>
    <t>b</t>
  </si>
  <si>
    <t>S/L trigger:</t>
  </si>
  <si>
    <t>Herd breakout.</t>
  </si>
  <si>
    <t>Close end Mutual Funds:</t>
  </si>
  <si>
    <t>Accept money initially, no new investment no direct wihdrawals</t>
  </si>
  <si>
    <t>if we want to get cash back we can sell "shares", just like stocks</t>
  </si>
  <si>
    <t>Brokerage fees</t>
  </si>
  <si>
    <t>Moving of price, because large volume can cause price executed at less optimum level.</t>
  </si>
  <si>
    <t xml:space="preserve">Transaction Costs: </t>
  </si>
  <si>
    <t>Breaking up order, put different seller on different exchanges</t>
  </si>
  <si>
    <t>portofolio rebalancing</t>
  </si>
  <si>
    <t>LESSON 17 ETF:</t>
  </si>
  <si>
    <t>Shotcoming mutual funds</t>
  </si>
  <si>
    <t>How ETF used</t>
  </si>
  <si>
    <t>Hedging</t>
  </si>
  <si>
    <t>ETF Sponsors</t>
  </si>
  <si>
    <t>Authorized Participants</t>
  </si>
  <si>
    <t>Redeeming Shares</t>
  </si>
  <si>
    <t>Lower Operational Cost &amp; Taxes.</t>
  </si>
  <si>
    <t>Arbitrage for efficient ETF pricing</t>
  </si>
  <si>
    <t>Premium Price etc..</t>
  </si>
  <si>
    <t>Lesson 18 : Portofolio RR</t>
  </si>
  <si>
    <t>Diversification</t>
  </si>
  <si>
    <t>Portofolio mean, Variance, Reducing Risk</t>
  </si>
  <si>
    <t>Covariance Matrix and Quadratic form</t>
  </si>
  <si>
    <t>Calculate Covariance Matrix</t>
  </si>
  <si>
    <t>np.  ov</t>
  </si>
  <si>
    <t>EFFICIENT Frontier</t>
  </si>
  <si>
    <t>Capital Market Line:</t>
  </si>
  <si>
    <t>Finding most efficietn under curve</t>
  </si>
  <si>
    <t>Sharpe Ratio: Ratio of reward to volatility, dengan mempertimbangkan adanya Risk free Return.</t>
  </si>
  <si>
    <t>Sharpe Ratio = (Rrisky - R free)/ variance excess return</t>
  </si>
  <si>
    <t>variance excess return = risk premium ( risky investment usually has bigger varuiance)</t>
  </si>
  <si>
    <t>Calculate mean and std deviation of Dt. (over certain time periods)</t>
  </si>
  <si>
    <t>Std Dev = Sqrt of Variance</t>
  </si>
  <si>
    <t>Sarpe Ratio = Dmean / Std Dev of D</t>
  </si>
  <si>
    <t>Dt == Risk Premium = Risky return - Riskfree return ( over certain time period )</t>
  </si>
  <si>
    <t>Dmean = Avg Dt (over certain time period)</t>
  </si>
  <si>
    <t>Sharpe Ratio = Slope of capital market Line.</t>
  </si>
  <si>
    <t>REMEMBER the MOST EFFICIENT POSSIBLE RETURN IS TANGET BETWEEN CAPITAL MARKET LINE &amp; EFFICIENT FRONTIER.</t>
  </si>
  <si>
    <t>Sharpe Ratio annualized = Sqrt 252 * Sharpe Ratio day</t>
  </si>
  <si>
    <t>Therefore: Sharpe ratio annually = Sqrt 252* Sharpe ratio Daily</t>
  </si>
  <si>
    <t>Retrun annually = 252* Return Daily</t>
  </si>
  <si>
    <t>Other risk measures:</t>
  </si>
  <si>
    <t>Semi - Deviation :</t>
  </si>
  <si>
    <t xml:space="preserve">Value - at - Risk (VaR) : </t>
  </si>
  <si>
    <t>motivation for semi-deviation measure of risk is to measure downside risk specifically, rather than any kind of volatility (Orang lebih khawatir klo stock ga ada nilainya)</t>
  </si>
  <si>
    <t>emi-deviation is calculated in a similar way as standard deviation, except it only includes observations that are less than the mean</t>
  </si>
  <si>
    <t>CUMAN NGITUNG YANG DIBAWAH RATA2</t>
  </si>
  <si>
    <t>how much money a portfolio manager’s fund may potentially lose over a certain time period. Corporations also estimate their own VaR to decide how much cash they should during a worst case scenario</t>
  </si>
  <si>
    <t xml:space="preserve">hold to avoid bankruptcy </t>
  </si>
  <si>
    <t>example, if the 95% one month VaR is $1 million, there is 95% confidence that the portfolio will not lose more than $1 million next month</t>
  </si>
  <si>
    <t>Investor:</t>
  </si>
  <si>
    <t>time value</t>
  </si>
  <si>
    <t>excess risk</t>
  </si>
  <si>
    <t>Compensated by risk free returns</t>
  </si>
  <si>
    <t>B x (RiskMarket - Risk free rate)</t>
  </si>
  <si>
    <t>Beta is just multiplier / magnitude relationship between market movement and instrument movement.</t>
  </si>
  <si>
    <t>Security Market Line = little different with Capital market Line</t>
  </si>
  <si>
    <t>SML = Return vs Beta</t>
  </si>
  <si>
    <t>CML = Retun vs Risk</t>
  </si>
  <si>
    <t>To Find undervalue/ overvalue stock. Above line = undervalued, it means stock have higher return for its price(its systematic risk). Vice versa</t>
  </si>
  <si>
    <t>Capital Asset Pricing Model (capM)</t>
  </si>
  <si>
    <t>LESSON 19: OPTIMIZING PORTOFOLIO:</t>
  </si>
  <si>
    <t>Basic: Finding slope where it zero, we find slope by 1 xderivative of the function and set it to zero.</t>
  </si>
  <si>
    <t>1 x derivative</t>
  </si>
  <si>
    <t>2 x derivative untuk finding ultimate minima/ maxima</t>
  </si>
  <si>
    <t>Klo hasil dari 2 x derivative &gt; 0 artinay we found minimum, karena selain itu dimana2 slope +</t>
  </si>
  <si>
    <t>Klo hasil dari 2 x derivative &lt; 0 artinay we found maximum, karena selain itu dimana2 slope -</t>
  </si>
  <si>
    <t>klo == o artinya inconclusive.</t>
  </si>
  <si>
    <t>Klo fungsi 2 variable, must use matrix</t>
  </si>
  <si>
    <t xml:space="preserve">Hessian matrix </t>
  </si>
  <si>
    <t>determinant  = ad - bc</t>
  </si>
  <si>
    <t>Hessian matri contains all the possible secon d derivative of function</t>
  </si>
  <si>
    <t>if function have 2 variable it will be 2x2, if 3 variable it will be 3x3</t>
  </si>
  <si>
    <t>Optimization with constraints.</t>
  </si>
  <si>
    <t>function that we try to minimize:</t>
  </si>
  <si>
    <t>Min/ Max ing</t>
  </si>
  <si>
    <t>Objective/ cost function</t>
  </si>
  <si>
    <t>Goals:</t>
  </si>
  <si>
    <t>Functions:</t>
  </si>
  <si>
    <t>variable we try to optimize:</t>
  </si>
  <si>
    <t>verctor of weights:</t>
  </si>
  <si>
    <t>constraints:</t>
  </si>
  <si>
    <t>in equality:</t>
  </si>
  <si>
    <t>equality :</t>
  </si>
  <si>
    <t>f &lt; 0</t>
  </si>
  <si>
    <t>f &gt; 0</t>
  </si>
  <si>
    <t>h = 0</t>
  </si>
  <si>
    <t>etc…</t>
  </si>
  <si>
    <t>Domain = Default x axis, where objective and all constraints, are defined.</t>
  </si>
  <si>
    <t>Feasible set = part of the domain that satisfy all the constraints.</t>
  </si>
  <si>
    <t>Unboundeed below: when objective function reached negative infinity or infinity</t>
  </si>
  <si>
    <t>CONVEX FUNCTIONS: if we draw straight line</t>
  </si>
  <si>
    <t>CONVEX FUNCTIONS curved upward everywhere, no wiggly parts</t>
  </si>
  <si>
    <t xml:space="preserve">CONVEX FUNCTION = only have local minimum, the minimum </t>
  </si>
  <si>
    <t>if only hav e one solution</t>
  </si>
  <si>
    <t>2 asset portofolio optimization:</t>
  </si>
  <si>
    <t xml:space="preserve">Bobot A = </t>
  </si>
  <si>
    <t>varianceB</t>
  </si>
  <si>
    <t>variance = Std Dev^2</t>
  </si>
  <si>
    <t>volatility = std dev..</t>
  </si>
  <si>
    <t xml:space="preserve"> . - .</t>
  </si>
  <si>
    <t>volat A * VolatB * Correlation AB</t>
  </si>
  <si>
    <t xml:space="preserve">Variance A + Variance B - </t>
  </si>
  <si>
    <t>2* Volat A * Volat B * Corr AB</t>
  </si>
  <si>
    <t>Volat A</t>
  </si>
  <si>
    <t>Example:</t>
  </si>
  <si>
    <t>Volat B</t>
  </si>
  <si>
    <t xml:space="preserve">Corr AB </t>
  </si>
  <si>
    <t>Var B</t>
  </si>
  <si>
    <t>Var A</t>
  </si>
  <si>
    <t>0.0025 - (0.1 * 0.05 * 0.25)</t>
  </si>
  <si>
    <t>0.0025 + 0.01 - 2 * (0.1 * 0.05 * 0.25)</t>
  </si>
  <si>
    <t xml:space="preserve">0.0025 - </t>
  </si>
  <si>
    <t xml:space="preserve">0.0125 - </t>
  </si>
  <si>
    <t>NB : This is to minimize volatility only without ngitung return.</t>
  </si>
  <si>
    <t>Formulating Portofolio Optimization Problems</t>
  </si>
  <si>
    <t>Common Constraints</t>
  </si>
  <si>
    <t>no short selling so weight of the portofolio not negative.</t>
  </si>
  <si>
    <t>sector limits: use discretion to set values max</t>
  </si>
  <si>
    <t>filter by minimum return.</t>
  </si>
  <si>
    <t>Maximizing portofolio return.</t>
  </si>
  <si>
    <t>Focus on maxing return instead limiting variance.</t>
  </si>
  <si>
    <t>remember usualy minimize risk is more important than maximizing returns.</t>
  </si>
  <si>
    <t>c</t>
  </si>
  <si>
    <t>b parameter ( maxing return, minimizing risk)</t>
  </si>
  <si>
    <t>b = tradeoff parameter</t>
  </si>
  <si>
    <t>d</t>
  </si>
  <si>
    <t>L2 _ Norm:</t>
  </si>
  <si>
    <t>Minimize the difference between two quantities</t>
  </si>
  <si>
    <t>Measure the difference.</t>
  </si>
  <si>
    <t>generalize into many dimensions, each dimension == asset of the portofolio</t>
  </si>
  <si>
    <t>L2 Norm == Euclidan Norm, measuring distance between 2 vector == Sqrt of the squared differences (try to find jarak between 2 spots).</t>
  </si>
  <si>
    <t>which equal to pythagorean in 2 dimensions.</t>
  </si>
  <si>
    <t>e</t>
  </si>
  <si>
    <t xml:space="preserve">Use L2 and minimize the difference, between fector of portofolio weights and set of predefined targets X*, try to reach target within constraints </t>
  </si>
  <si>
    <t>Targets = Alpha Vector (proportional to future returns for each asset)</t>
  </si>
  <si>
    <t xml:space="preserve">f </t>
  </si>
  <si>
    <t>Minimizing portofolio &amp; Tracking an Index:</t>
  </si>
  <si>
    <t>portofolio variance and relationship between portofolio weights and index weights q.</t>
  </si>
  <si>
    <t>simple ways: minimizing distance between portofolio weights and index weights, tradeoff is denoted by LAMBDA.</t>
  </si>
  <si>
    <t>cvxpy</t>
  </si>
  <si>
    <t>python package to solve convex optimizations</t>
  </si>
  <si>
    <t>How to use it</t>
  </si>
  <si>
    <t>declare variable = cvx.variable(n)     n = vector length , var can be scalars, vectors or matrices</t>
  </si>
  <si>
    <t>objective = cvx.Minimize (Function x)</t>
  </si>
  <si>
    <t>cvx. Maximize (Function x) , etc.</t>
  </si>
  <si>
    <t>specify constraints : create list of constraints [const 1, conts2]</t>
  </si>
  <si>
    <t>specify constraints individually</t>
  </si>
  <si>
    <t xml:space="preserve">cvx.quad_form( ), quadratic form </t>
  </si>
  <si>
    <t>Rebalancing portofolio</t>
  </si>
  <si>
    <t>a.</t>
  </si>
  <si>
    <t>can based on percentage we choose</t>
  </si>
  <si>
    <t>b.</t>
  </si>
  <si>
    <t>remember: transaction cost, taxes, time and labor</t>
  </si>
  <si>
    <t>transaction cost can be assumed to be proprtional to account size of holdings</t>
  </si>
  <si>
    <t>Rebalancing strategies</t>
  </si>
  <si>
    <t>Sum total of the cCHNAGES in the weight of all assets</t>
  </si>
  <si>
    <t>annulaized turnover: (sum total turnover/ num total rebalancing events ) * num rebalancing events per year</t>
  </si>
  <si>
    <t>Cashflow</t>
  </si>
  <si>
    <t>Changes is parameters</t>
  </si>
  <si>
    <t>strategies:</t>
  </si>
  <si>
    <t>Rebalancing at set period</t>
  </si>
  <si>
    <t>rebalancing at delta changes threshold</t>
  </si>
  <si>
    <t>Limitations of the classical approach</t>
  </si>
  <si>
    <t xml:space="preserve">a. </t>
  </si>
  <si>
    <t>Real mean (OSCI) hard to measure</t>
  </si>
  <si>
    <t>Estimating Var/ std dev, may not capture risk, because back again its assume its normal, while actually it is not normal</t>
  </si>
  <si>
    <t>IDE.. Bikin research klo market greak itu pake distribusi apa.. Ada kolmogorov smirnox etc, intstead of normal, and measure the skewness of it</t>
  </si>
  <si>
    <t>c.</t>
  </si>
  <si>
    <t>Need to represent good large sampling of dat</t>
  </si>
  <si>
    <t>d.</t>
  </si>
  <si>
    <t>Estimates is noisy</t>
  </si>
  <si>
    <t>e.</t>
  </si>
  <si>
    <t>Sinle period</t>
  </si>
  <si>
    <t>f.</t>
  </si>
  <si>
    <t>Transaction cost</t>
  </si>
  <si>
    <t>Lesson 21:</t>
  </si>
  <si>
    <t>Example of factors</t>
  </si>
  <si>
    <t>Alpha facors</t>
  </si>
  <si>
    <t>Risk factors</t>
  </si>
  <si>
    <t>driver of mean returns</t>
  </si>
  <si>
    <t>drivers of valatility</t>
  </si>
  <si>
    <t>OSCI</t>
  </si>
  <si>
    <t>Osci body</t>
  </si>
  <si>
    <t>momentum</t>
  </si>
  <si>
    <t>news</t>
  </si>
  <si>
    <t>Factors</t>
  </si>
  <si>
    <t>last year pattern</t>
  </si>
  <si>
    <t>avg volatility?</t>
  </si>
  <si>
    <t>avg dailyrange?</t>
  </si>
  <si>
    <t>Factor Value:</t>
  </si>
  <si>
    <t>Avg rreturn per year</t>
  </si>
  <si>
    <t>Potential influencer on predictive, put more money on higher factor, short the negative factor</t>
  </si>
  <si>
    <t>Standarization of factors</t>
  </si>
  <si>
    <t>Sum weights = 0</t>
  </si>
  <si>
    <t>Sum absolute value = 1</t>
  </si>
  <si>
    <t>de-meaning , each weight minus the mean</t>
  </si>
  <si>
    <t>must be de mean and rescaled</t>
  </si>
  <si>
    <t>re - scaling setelah de mean, find absolute value, and sum it == scalar</t>
  </si>
  <si>
    <t>scalar used to divide each demeaned weight back to 1</t>
  </si>
  <si>
    <t>demeaning to be dollar neutral</t>
  </si>
  <si>
    <t>dollar amount of long position = short position</t>
  </si>
  <si>
    <t>dollar neutral = market neutral</t>
  </si>
  <si>
    <t>Beta of the stock == 1</t>
  </si>
  <si>
    <t>Notional: / trade book value gross dollar amout ascociated with a portofolio</t>
  </si>
  <si>
    <t>notional == total money in the portofolio</t>
  </si>
  <si>
    <t>demeaning  part 2</t>
  </si>
  <si>
    <t>relatife different of stock/ position always the same</t>
  </si>
  <si>
    <t>demeaning the weight = substracting the mean so it always 0</t>
  </si>
  <si>
    <t>Rescale 1</t>
  </si>
  <si>
    <t>Leverage</t>
  </si>
  <si>
    <t>Leverage ratio</t>
  </si>
  <si>
    <t>Zipline Pipeline</t>
  </si>
  <si>
    <t>using for data wrangling</t>
  </si>
  <si>
    <t>Filtering</t>
  </si>
  <si>
    <t>Ranking</t>
  </si>
  <si>
    <t>setup the path</t>
  </si>
  <si>
    <t>import the bundle fuction</t>
  </si>
  <si>
    <t>determine the name of the bundle</t>
  </si>
  <si>
    <t>register the name</t>
  </si>
  <si>
    <t xml:space="preserve">ccreate ingest function </t>
  </si>
  <si>
    <t>Building empty pipeline</t>
  </si>
  <si>
    <t>placing screen/ filter</t>
  </si>
  <si>
    <t xml:space="preserve">Factors &amp; Filters </t>
  </si>
  <si>
    <t>Factors: Lambda, value, etc</t>
  </si>
  <si>
    <t>Filters: Boolean value for filtering condition/ constraints</t>
  </si>
  <si>
    <t>pipeline as a Diagram</t>
  </si>
  <si>
    <t>Use module graphvis, creating DAG objects</t>
  </si>
  <si>
    <t>as visualization aid..</t>
  </si>
  <si>
    <t>nick</t>
  </si>
  <si>
    <t>dime</t>
  </si>
  <si>
    <t>quart</t>
  </si>
  <si>
    <t>half</t>
  </si>
  <si>
    <t>Lesson 22</t>
  </si>
  <si>
    <t>Factor Model</t>
  </si>
  <si>
    <t>vector proportional to future performance</t>
  </si>
  <si>
    <t>Factor return as latent variable</t>
  </si>
  <si>
    <t>asset exposures</t>
  </si>
  <si>
    <t>style</t>
  </si>
  <si>
    <t>selection return</t>
  </si>
  <si>
    <t>macro economic</t>
  </si>
  <si>
    <t>prespecified portofolios</t>
  </si>
  <si>
    <t>return on zero investment</t>
  </si>
  <si>
    <t>return on banchmark</t>
  </si>
  <si>
    <t>Bij koefficients:</t>
  </si>
  <si>
    <t>factor exposures</t>
  </si>
  <si>
    <t>factor sensitivities</t>
  </si>
  <si>
    <t>factor loadings</t>
  </si>
  <si>
    <t>factor btas</t>
  </si>
  <si>
    <t>Si term</t>
  </si>
  <si>
    <t>idionsycratic return</t>
  </si>
  <si>
    <t>security specific return</t>
  </si>
  <si>
    <t>no facot return</t>
  </si>
  <si>
    <t>residual return</t>
  </si>
  <si>
    <t>Assumptions:</t>
  </si>
  <si>
    <t>residual not correlated, inagt residual itu error</t>
  </si>
  <si>
    <t>tiap factor ada errornya</t>
  </si>
  <si>
    <t>tiap eeor di fator specific</t>
  </si>
  <si>
    <t>covariance matrix using factor model.</t>
  </si>
  <si>
    <t xml:space="preserve">risk factor </t>
  </si>
  <si>
    <t>F: vector of random variables, each the value of factor return</t>
  </si>
  <si>
    <t>s:  residual error each assets</t>
  </si>
  <si>
    <t>R: vector  return of an assets, with its probability distribution (1 kolom x N rows)</t>
  </si>
  <si>
    <t>Exppectation value of matrix is expectation value operator applied to each element</t>
  </si>
  <si>
    <t>matrix of products of asset returns just r r tanspose</t>
  </si>
  <si>
    <t>covariance matrix = expectation value of rrTranspose</t>
  </si>
  <si>
    <t>expected value of the factor return times the errors is zero, because error separeated?</t>
  </si>
  <si>
    <t>variance between residual not zero, but covariance between residual = 0 ( gak berhubungan)</t>
  </si>
  <si>
    <t>B: matrix of B yang bukan random( dimension: asset by factors), ini sensitivitas of individual assets to a specific fator return</t>
  </si>
  <si>
    <t>practical</t>
  </si>
  <si>
    <t>return and risk as factor</t>
  </si>
  <si>
    <t>Alpha factor: predicting the mean = YELLOW LINE DIRECTION</t>
  </si>
  <si>
    <t>Risk factor: predicting the variance = Snake Body</t>
  </si>
  <si>
    <t>usually minimized, that’s why usually constrained</t>
  </si>
  <si>
    <t>never constrained</t>
  </si>
  <si>
    <t>F : covariance matrix of factor return</t>
  </si>
  <si>
    <t>factor  that has large impact on variancve on all stocks</t>
  </si>
  <si>
    <t>S: cant be measured yet/ no explaination</t>
  </si>
  <si>
    <t xml:space="preserve">Aplha factor can be combine itu single vector </t>
  </si>
  <si>
    <t>RISK and alpha</t>
  </si>
  <si>
    <t>similarities: similar sector, market cap, market ratio, location, etc</t>
  </si>
  <si>
    <t>Momentum vs reversal</t>
  </si>
  <si>
    <t>Mean reversion !!!!!!</t>
  </si>
  <si>
    <t>Price volume, volume indicates pricemovement also</t>
  </si>
  <si>
    <t>MEAN</t>
  </si>
  <si>
    <t>SKEW</t>
  </si>
  <si>
    <t>Variance</t>
  </si>
  <si>
    <t>Kurtosis / fat tails</t>
  </si>
  <si>
    <t>Volume: Net buy and Net sell</t>
  </si>
  <si>
    <t>Short interest</t>
  </si>
  <si>
    <t>Mark to market</t>
  </si>
  <si>
    <t>Short squeeze</t>
  </si>
  <si>
    <t>Long Squeeze</t>
  </si>
  <si>
    <t>if an upwad momentum there is hort squeeze its means it will  breakout even more</t>
  </si>
  <si>
    <t xml:space="preserve">low volume maynot be significant </t>
  </si>
  <si>
    <t>INDEPENDENT OF PRICE</t>
  </si>
  <si>
    <t>floating, it can be loss/ profit</t>
  </si>
  <si>
    <t>IDE baru…</t>
  </si>
  <si>
    <t>try to map the distribution point across different timeframe!!! Maybe its an adge!!!!</t>
  </si>
  <si>
    <t>Idea, try to find how big is the squeeze vs timeframe…. Compare to average "squeeze/ consolidation"</t>
  </si>
  <si>
    <t>Fundamentals</t>
  </si>
  <si>
    <t>Historycally small cap companies mya outperform larger cap companies</t>
  </si>
  <si>
    <t>Fundamental ratio</t>
  </si>
  <si>
    <t>P/E</t>
  </si>
  <si>
    <t>E/S</t>
  </si>
  <si>
    <t>Book/ Price</t>
  </si>
  <si>
    <t>earning per share</t>
  </si>
  <si>
    <t>remember earning can be zore/ negative.. Div by 0 problem</t>
  </si>
  <si>
    <t>Cashflo</t>
  </si>
  <si>
    <t>EBIT/ EBITDTA</t>
  </si>
  <si>
    <t>Event Driven</t>
  </si>
  <si>
    <t>Index Changes</t>
  </si>
  <si>
    <t>disaster , etc, if big companies buy smaller companies, the shares of small companies rose sharply while big compane down a little" LIKE BALANCING A WATER"</t>
  </si>
  <si>
    <t>index add, index deletion, weight changes</t>
  </si>
  <si>
    <t>remember, alphja factor is secret… risk factor is common knowledge</t>
  </si>
  <si>
    <t>in  I juga mempengaruhi pergerakan harga</t>
  </si>
  <si>
    <t>Pre and Post event</t>
  </si>
  <si>
    <t>combined effect of fundamental, news and sentiment. THIS IS EVENT TRADING</t>
  </si>
  <si>
    <t>this is news trading…</t>
  </si>
  <si>
    <t>POST EARNING ANNOUNCEMENT DRIFT:</t>
  </si>
  <si>
    <t>Analyst ratings</t>
  </si>
  <si>
    <t>Analyst on institutions…</t>
  </si>
  <si>
    <t>buy or hold rating etc etc mostly its average of analysis fromaanalyst</t>
  </si>
  <si>
    <t>sentiment</t>
  </si>
  <si>
    <t>ratings scale difference</t>
  </si>
  <si>
    <t>look for ratings changes</t>
  </si>
  <si>
    <t>herd mentality</t>
  </si>
  <si>
    <t>safer path</t>
  </si>
  <si>
    <t>"star" analyst</t>
  </si>
  <si>
    <t>Sentiment analysis onNews.</t>
  </si>
  <si>
    <t>NLP for enhancing fundamentals</t>
  </si>
  <si>
    <t>using advanced language analysis..</t>
  </si>
  <si>
    <t>10-Q form 3 per year</t>
  </si>
  <si>
    <t>10-K form once per year</t>
  </si>
  <si>
    <t>company business, view etc</t>
  </si>
  <si>
    <t>other alternative data:</t>
  </si>
  <si>
    <t>satelite image</t>
  </si>
  <si>
    <t>building purchase data</t>
  </si>
  <si>
    <t>job positng store location, etc</t>
  </si>
  <si>
    <t>REMEMBER the MATTHEW LESKO free data from govt agencies</t>
  </si>
  <si>
    <t>Presence in social media, indicates company who struggling in sales….</t>
  </si>
  <si>
    <t>SUMMARY</t>
  </si>
  <si>
    <t>parking lot data, oil storage, etc , etc….</t>
  </si>
  <si>
    <t>LESSON 23:</t>
  </si>
  <si>
    <t>RISK FACTOR MODELS</t>
  </si>
  <si>
    <t>Model risk factor each of portofolio</t>
  </si>
  <si>
    <t>Motivation for Risk factors : US alone has 9000 stocks</t>
  </si>
  <si>
    <t>"historical measure " of risk</t>
  </si>
  <si>
    <t>too many unique data if we make matrix, so we will make alternatives: Risk factor model</t>
  </si>
  <si>
    <t>Historical Variance</t>
  </si>
  <si>
    <t>QUIZ</t>
  </si>
  <si>
    <t>Factor model of asset return</t>
  </si>
  <si>
    <t>simplified as 2 parts</t>
  </si>
  <si>
    <t>factor contribution to return</t>
  </si>
  <si>
    <t>specific return</t>
  </si>
  <si>
    <t>(common return)</t>
  </si>
  <si>
    <t>factor exposure (B) x</t>
  </si>
  <si>
    <t>rate of return of the factor</t>
  </si>
  <si>
    <t>part of the return</t>
  </si>
  <si>
    <t>factor loading/sensitivity/beta</t>
  </si>
  <si>
    <t>approximation by index?</t>
  </si>
  <si>
    <t>idiosycncratic return/ shock</t>
  </si>
  <si>
    <t>not explained by factor.</t>
  </si>
  <si>
    <t>RETURN of THE STOCK can have multiple FACTORS, depends on the mdoel that we built..</t>
  </si>
  <si>
    <t xml:space="preserve">Factor model Asset </t>
  </si>
  <si>
    <t>2 install libraries!!</t>
  </si>
  <si>
    <t>Factor Model of Portofolio return</t>
  </si>
  <si>
    <t>sum of weighted each portofolio x B exposure each port</t>
  </si>
  <si>
    <t>for multi factor port sum of each  contrib</t>
  </si>
  <si>
    <t xml:space="preserve">klo multifactor, each factor has its own B exposure. </t>
  </si>
  <si>
    <t>ideally  contribution of factors is the heavier parts of the variance than specific return (un explained risk)</t>
  </si>
  <si>
    <t>Preview of portofolio variance</t>
  </si>
  <si>
    <t>2 parts:</t>
  </si>
  <si>
    <t>Risk contribution</t>
  </si>
  <si>
    <t>specific variances (not due to factors)</t>
  </si>
  <si>
    <t>Factor model portofolio return</t>
  </si>
  <si>
    <t>variance of one stock</t>
  </si>
  <si>
    <t>Taking constants out of Variance and Covariance (optional)</t>
  </si>
  <si>
    <t>konstant jadi kuadrat karean pengukuran variance itu kuadrat juga</t>
  </si>
  <si>
    <t>variance of 2 stocks part 1</t>
  </si>
  <si>
    <t>var of stock Part 2</t>
  </si>
  <si>
    <t>every covariance that has residual error</t>
  </si>
  <si>
    <t>di drop as zero</t>
  </si>
  <si>
    <t>covariance Matrix of assets in term of factors</t>
  </si>
  <si>
    <t>Covariance matrix of Assets Exercise</t>
  </si>
  <si>
    <t>LESSON 24</t>
  </si>
  <si>
    <t>TIME SERIES and Cross Sectional Risk Model</t>
  </si>
  <si>
    <t>Factor variance</t>
  </si>
  <si>
    <t>Time window: too short == noise, to long old data not relevant anymore</t>
  </si>
  <si>
    <t>Portofolio variance using Factor Model</t>
  </si>
  <si>
    <t>use portofolio weight to get port variance</t>
  </si>
  <si>
    <t>Variance &amp; covariance is like the ingrediet combination</t>
  </si>
  <si>
    <t>Weight &amp; Exposure/ sensitivity / B is the takeran untuk nyampur</t>
  </si>
  <si>
    <t>types of risk models:</t>
  </si>
  <si>
    <t>CAPM</t>
  </si>
  <si>
    <t>Fama french 3 factor models</t>
  </si>
  <si>
    <t>Time series</t>
  </si>
  <si>
    <t>Cross sectional series</t>
  </si>
  <si>
    <t>PCA with unsupervised machine learning.</t>
  </si>
  <si>
    <t>Quiz Portofolio variance Excersise.</t>
  </si>
  <si>
    <t>Facor Exposure</t>
  </si>
  <si>
    <t>Specific variance</t>
  </si>
  <si>
    <t>Time series Risk model</t>
  </si>
  <si>
    <t>we can get estimates of variable for each variable in factors</t>
  </si>
  <si>
    <t>F, facor variances and covariances</t>
  </si>
  <si>
    <t>B ,  factor exposure matrix</t>
  </si>
  <si>
    <t>s, pecific returns</t>
  </si>
  <si>
    <t>single factor amrket return : covariance matrix of Assets</t>
  </si>
  <si>
    <t>FAMA FRENCH MODEL</t>
  </si>
  <si>
    <t>Size</t>
  </si>
  <si>
    <t>SMB</t>
  </si>
  <si>
    <t>HML (value)</t>
  </si>
  <si>
    <t xml:space="preserve"> smaller cap tend to have higher returns, so maybe its wise to buy smaller and sell big (only this factor, not other)</t>
  </si>
  <si>
    <t>analysis done daily/ per period of performance comparison between small and large stocks</t>
  </si>
  <si>
    <t xml:space="preserve">To create a theoretical portfolio representing size, we could go long the bottom 10th percentile of stocks by market cap (long small cap stocks) </t>
  </si>
  <si>
    <t>and go short stocks above the 90th percentile (go short the large cap stocks). We could assume an equal dollar amount invested in each stock.</t>
  </si>
  <si>
    <t xml:space="preserve"> In the above example, we are dividing by 2 to take the average return of going long small cap stocks and going short large cap stocks.</t>
  </si>
  <si>
    <t xml:space="preserve"> In this case, we'd just take the difference between the returns of the two portfolios.</t>
  </si>
  <si>
    <t>It's also common to compute the spread between two portfolios. One portfolio contains the small cap stocks, and the other portfolio contains the large cap stocks.</t>
  </si>
  <si>
    <t>Cross sectional model</t>
  </si>
  <si>
    <t>Categorical factors: cant be quantified</t>
  </si>
  <si>
    <t>Higher book value tend to perform lowerbook value.</t>
  </si>
  <si>
    <t>same, we can track daily and make adjustments daily.</t>
  </si>
  <si>
    <t>high - Low</t>
  </si>
  <si>
    <t>Fama french SMB &amp; HML</t>
  </si>
  <si>
    <t>Fama french risk model</t>
  </si>
  <si>
    <t>Categorical variable estimation:</t>
  </si>
  <si>
    <t>using regression to estimate</t>
  </si>
  <si>
    <t>Estimating Factor Return</t>
  </si>
  <si>
    <t xml:space="preserve">If we collect a cross-section of multiple stocks for a single time period, then we'll have pairs </t>
  </si>
  <si>
    <t xml:space="preserve">of stock returns and factor exposures. We can use regression to estimate the factor return </t>
  </si>
  <si>
    <t>for that single time period. Then repeat over multiple time periods to get a time series of factor returns.</t>
  </si>
  <si>
    <t>Then assign a value to each of these variables to represent how "exposed" the company is to each country.</t>
  </si>
  <si>
    <t>Cross section: Specifi Variance:</t>
  </si>
  <si>
    <t xml:space="preserve">For each time period, we can calculate the specific return as the difference between </t>
  </si>
  <si>
    <t xml:space="preserve">actual stock return and estimated stock return (using the estimated factor return). </t>
  </si>
  <si>
    <t>Do this for multiple time periods to get a time series of specific return.</t>
  </si>
  <si>
    <t>Fundamental factors</t>
  </si>
  <si>
    <t>Fundamental Factors</t>
  </si>
  <si>
    <t xml:space="preserve">In a cross-sectional risk model, the fundamental data calculated on a company, based on its financials, </t>
  </si>
  <si>
    <t xml:space="preserve">can be used as the factor exposure of that company, to that factor. </t>
  </si>
  <si>
    <t>We can use regression on a cross-section of stocks to estimate the factor return.</t>
  </si>
  <si>
    <t>LESSON 25</t>
  </si>
  <si>
    <t>Summary:</t>
  </si>
  <si>
    <t>usually using regresssion, but commercially available: MSCI Barra, Axioma, Nothfield</t>
  </si>
  <si>
    <t>USE PCA!!!!</t>
  </si>
  <si>
    <t>THIS SECTION JUST OVERVIEW OF LINEAR ALGEBRA</t>
  </si>
  <si>
    <t>Statistical Risk Model</t>
  </si>
  <si>
    <t>Vectors Two Ways</t>
  </si>
  <si>
    <t>Bases as Languages</t>
  </si>
  <si>
    <t>Refresh Linear Algebra</t>
  </si>
  <si>
    <t>Translate between bases</t>
  </si>
  <si>
    <t>Find the paper notes</t>
  </si>
  <si>
    <t>The core idea</t>
  </si>
  <si>
    <t>PCA EXCERSISE</t>
  </si>
  <si>
    <t>WRITING IT DOWN</t>
  </si>
  <si>
    <t>The PRINCIPAL COMPONENTS</t>
  </si>
  <si>
    <t>Explained Variance</t>
  </si>
  <si>
    <t>PCA toy Problem</t>
  </si>
  <si>
    <t>PCA coding Exercise</t>
  </si>
  <si>
    <t>PCA as a factor model</t>
  </si>
  <si>
    <t>PCA as factor model Part2</t>
  </si>
  <si>
    <t>PCA as a Factor Model Coding exercise</t>
  </si>
  <si>
    <t>Outro</t>
  </si>
  <si>
    <t>LESSON 26 APLHA FACTORS</t>
  </si>
  <si>
    <t>Efficient Market Hypothesis</t>
  </si>
  <si>
    <t>Install Libraries</t>
  </si>
  <si>
    <t>Alpha vs Risk vactors</t>
  </si>
  <si>
    <t>Definition keyword</t>
  </si>
  <si>
    <t>Researching Alphas from Academic appers</t>
  </si>
  <si>
    <t>Alpha values: single number ascociated with a stock for one day</t>
  </si>
  <si>
    <t>Alpha factor: Time series of alpha vectors over multiple time periods</t>
  </si>
  <si>
    <t>Controlling risk with Aplha factor1</t>
  </si>
  <si>
    <t>Controling risk with Aplha factor part2</t>
  </si>
  <si>
    <t>assumtions: the Beta are near one (roughly, exposure factor)</t>
  </si>
  <si>
    <t>Dollar neutral: Substract the mean so that values sum to zero</t>
  </si>
  <si>
    <t>Sector neutral: find mean from each sector substract the weight, so shot weight = long weight</t>
  </si>
  <si>
    <t>Sector Neutral Exercise</t>
  </si>
  <si>
    <t>Ranking Part 1</t>
  </si>
  <si>
    <t>to smoothout signal so we don’t buy and sell at the change of price.</t>
  </si>
  <si>
    <t>Ranking Part 2</t>
  </si>
  <si>
    <t>Descending order to preserve the properties ( higher scores meaning better)</t>
  </si>
  <si>
    <t>Ranking Exercise</t>
  </si>
  <si>
    <t>Z-score</t>
  </si>
  <si>
    <t>placing z score in normal, or other distribution table.</t>
  </si>
  <si>
    <t>Ranking:</t>
  </si>
  <si>
    <t>more robust against outlier and noise</t>
  </si>
  <si>
    <t>best when alpha vectors are from the same universe</t>
  </si>
  <si>
    <t>Z-score:</t>
  </si>
  <si>
    <t>not robust against outliers and noise</t>
  </si>
  <si>
    <t>Useful to apply ranking and z- scoring, when alpha vectors are from different stock universes</t>
  </si>
  <si>
    <t>more standardized</t>
  </si>
  <si>
    <t>Z- score exercise</t>
  </si>
  <si>
    <t>Smoothing</t>
  </si>
  <si>
    <t>sparsenees of data</t>
  </si>
  <si>
    <t>fundamental</t>
  </si>
  <si>
    <t>noisy/ incomplete data</t>
  </si>
  <si>
    <t>rolling windo</t>
  </si>
  <si>
    <t>weighted, etc</t>
  </si>
  <si>
    <t>CMA!!!</t>
  </si>
  <si>
    <t>mini quiz</t>
  </si>
  <si>
    <t>Smoothing exercise</t>
  </si>
  <si>
    <t>factor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</si>
</sst>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3E4349"/>
      <name val="Arial"/>
      <family val="2"/>
    </font>
    <font>
      <u/>
      <sz val="11"/>
      <color theme="10"/>
      <name val="Calibri"/>
      <family val="2"/>
      <scheme val="minor"/>
    </font>
    <font>
      <sz val="12"/>
      <color rgb="FF4F4F4F"/>
      <name val="Arial"/>
      <family val="2"/>
    </font>
    <font>
      <sz val="13.3"/>
      <color rgb="FF4F4F4F"/>
      <name val="Times New Roman"/>
      <family val="1"/>
    </font>
    <font>
      <i/>
      <sz val="13.3"/>
      <color rgb="FF4F4F4F"/>
      <name val="KaTeX_Math"/>
    </font>
    <font>
      <i/>
      <sz val="7.7"/>
      <color rgb="FF4F4F4F"/>
      <name val="KaTeX_Math"/>
    </font>
    <font>
      <sz val="1"/>
      <color rgb="FF4F4F4F"/>
      <name val="Times New Roman"/>
      <family val="1"/>
    </font>
    <font>
      <sz val="15"/>
      <color rgb="FF4F4F4F"/>
      <name val="Times New Roman"/>
      <family val="1"/>
    </font>
    <font>
      <i/>
      <sz val="15"/>
      <color rgb="FF4F4F4F"/>
      <name val="KaTeX_Math"/>
    </font>
    <font>
      <sz val="7.7"/>
      <color rgb="FF4F4F4F"/>
      <name val="Inherit"/>
    </font>
    <font>
      <sz val="1"/>
      <color rgb="FF4F4F4F"/>
      <name val="Inherit"/>
    </font>
    <font>
      <u/>
      <sz val="11"/>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0" fontId="2" fillId="0" borderId="0" xfId="1"/>
    <xf numFmtId="0" fontId="0" fillId="2" borderId="0" xfId="0" applyFill="1"/>
    <xf numFmtId="0" fontId="0" fillId="2" borderId="1" xfId="0" applyFill="1" applyBorder="1"/>
    <xf numFmtId="0" fontId="0" fillId="3" borderId="0" xfId="0" applyFill="1"/>
    <xf numFmtId="16" fontId="0" fillId="0" borderId="0" xfId="0" applyNumberFormat="1"/>
    <xf numFmtId="0" fontId="3" fillId="0" borderId="0" xfId="0" applyFont="1"/>
    <xf numFmtId="0" fontId="3" fillId="3" borderId="0" xfId="0" applyFont="1" applyFill="1"/>
    <xf numFmtId="0" fontId="9" fillId="3" borderId="0" xfId="0" applyFont="1" applyFill="1"/>
    <xf numFmtId="0" fontId="12" fillId="3" borderId="2" xfId="0" applyFont="1" applyFill="1" applyBorder="1"/>
    <xf numFmtId="0" fontId="0" fillId="4" borderId="0" xfId="0" applyFill="1"/>
    <xf numFmtId="0" fontId="0" fillId="5" borderId="0" xfId="0" applyFill="1"/>
    <xf numFmtId="0" fontId="0" fillId="6" borderId="0" xfId="0" applyFill="1"/>
    <xf numFmtId="0" fontId="0" fillId="7"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324</xdr:row>
      <xdr:rowOff>0</xdr:rowOff>
    </xdr:from>
    <xdr:to>
      <xdr:col>16</xdr:col>
      <xdr:colOff>304800</xdr:colOff>
      <xdr:row>325</xdr:row>
      <xdr:rowOff>114300</xdr:rowOff>
    </xdr:to>
    <xdr:sp macro="" textlink="">
      <xdr:nvSpPr>
        <xdr:cNvPr id="1025" name="AutoShape 1" descr="image">
          <a:extLst>
            <a:ext uri="{FF2B5EF4-FFF2-40B4-BE49-F238E27FC236}">
              <a16:creationId xmlns:a16="http://schemas.microsoft.com/office/drawing/2014/main" id="{14275E59-D56F-4F80-9E37-27410F840416}"/>
            </a:ext>
          </a:extLst>
        </xdr:cNvPr>
        <xdr:cNvSpPr>
          <a:spLocks noChangeAspect="1" noChangeArrowheads="1"/>
        </xdr:cNvSpPr>
      </xdr:nvSpPr>
      <xdr:spPr bwMode="auto">
        <a:xfrm>
          <a:off x="8001000" y="6181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325</xdr:row>
      <xdr:rowOff>0</xdr:rowOff>
    </xdr:from>
    <xdr:to>
      <xdr:col>5</xdr:col>
      <xdr:colOff>304800</xdr:colOff>
      <xdr:row>326</xdr:row>
      <xdr:rowOff>114300</xdr:rowOff>
    </xdr:to>
    <xdr:sp macro="" textlink="">
      <xdr:nvSpPr>
        <xdr:cNvPr id="1026" name="AutoShape 2" descr="image">
          <a:extLst>
            <a:ext uri="{FF2B5EF4-FFF2-40B4-BE49-F238E27FC236}">
              <a16:creationId xmlns:a16="http://schemas.microsoft.com/office/drawing/2014/main" id="{B461F67B-898A-4B07-A655-0D1BAF2A33D5}"/>
            </a:ext>
          </a:extLst>
        </xdr:cNvPr>
        <xdr:cNvSpPr>
          <a:spLocks noChangeAspect="1" noChangeArrowheads="1"/>
        </xdr:cNvSpPr>
      </xdr:nvSpPr>
      <xdr:spPr bwMode="auto">
        <a:xfrm>
          <a:off x="1552575" y="6200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325</xdr:row>
      <xdr:rowOff>0</xdr:rowOff>
    </xdr:from>
    <xdr:to>
      <xdr:col>2</xdr:col>
      <xdr:colOff>304800</xdr:colOff>
      <xdr:row>326</xdr:row>
      <xdr:rowOff>114300</xdr:rowOff>
    </xdr:to>
    <xdr:sp macro="" textlink="">
      <xdr:nvSpPr>
        <xdr:cNvPr id="1028" name="AutoShape 4" descr="image">
          <a:extLst>
            <a:ext uri="{FF2B5EF4-FFF2-40B4-BE49-F238E27FC236}">
              <a16:creationId xmlns:a16="http://schemas.microsoft.com/office/drawing/2014/main" id="{DBBF0648-8402-4CBD-8420-E48AA35880CC}"/>
            </a:ext>
          </a:extLst>
        </xdr:cNvPr>
        <xdr:cNvSpPr>
          <a:spLocks noChangeAspect="1" noChangeArrowheads="1"/>
        </xdr:cNvSpPr>
      </xdr:nvSpPr>
      <xdr:spPr bwMode="auto">
        <a:xfrm>
          <a:off x="457200" y="6200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9525</xdr:colOff>
      <xdr:row>317</xdr:row>
      <xdr:rowOff>161925</xdr:rowOff>
    </xdr:from>
    <xdr:to>
      <xdr:col>24</xdr:col>
      <xdr:colOff>76200</xdr:colOff>
      <xdr:row>325</xdr:row>
      <xdr:rowOff>146048</xdr:rowOff>
    </xdr:to>
    <xdr:pic>
      <xdr:nvPicPr>
        <xdr:cNvPr id="2" name="Picture 1">
          <a:extLst>
            <a:ext uri="{FF2B5EF4-FFF2-40B4-BE49-F238E27FC236}">
              <a16:creationId xmlns:a16="http://schemas.microsoft.com/office/drawing/2014/main" id="{EEEC52FE-2819-4139-A385-E93611DA9638}"/>
            </a:ext>
          </a:extLst>
        </xdr:cNvPr>
        <xdr:cNvPicPr>
          <a:picLocks noChangeAspect="1"/>
        </xdr:cNvPicPr>
      </xdr:nvPicPr>
      <xdr:blipFill>
        <a:blip xmlns:r="http://schemas.openxmlformats.org/officeDocument/2006/relationships" r:embed="rId1"/>
        <a:stretch>
          <a:fillRect/>
        </a:stretch>
      </xdr:blipFill>
      <xdr:spPr>
        <a:xfrm>
          <a:off x="7400925" y="60588525"/>
          <a:ext cx="5543550" cy="1565273"/>
        </a:xfrm>
        <a:prstGeom prst="rect">
          <a:avLst/>
        </a:prstGeom>
      </xdr:spPr>
    </xdr:pic>
    <xdr:clientData/>
  </xdr:twoCellAnchor>
  <xdr:twoCellAnchor editAs="oneCell">
    <xdr:from>
      <xdr:col>9</xdr:col>
      <xdr:colOff>13760</xdr:colOff>
      <xdr:row>631</xdr:row>
      <xdr:rowOff>47624</xdr:rowOff>
    </xdr:from>
    <xdr:to>
      <xdr:col>17</xdr:col>
      <xdr:colOff>320678</xdr:colOff>
      <xdr:row>646</xdr:row>
      <xdr:rowOff>180975</xdr:rowOff>
    </xdr:to>
    <xdr:pic>
      <xdr:nvPicPr>
        <xdr:cNvPr id="3" name="Picture 2">
          <a:extLst>
            <a:ext uri="{FF2B5EF4-FFF2-40B4-BE49-F238E27FC236}">
              <a16:creationId xmlns:a16="http://schemas.microsoft.com/office/drawing/2014/main" id="{659C4463-DE70-448D-8CDE-54FDF49387C5}"/>
            </a:ext>
          </a:extLst>
        </xdr:cNvPr>
        <xdr:cNvPicPr>
          <a:picLocks noChangeAspect="1"/>
        </xdr:cNvPicPr>
      </xdr:nvPicPr>
      <xdr:blipFill>
        <a:blip xmlns:r="http://schemas.openxmlformats.org/officeDocument/2006/relationships" r:embed="rId2"/>
        <a:stretch>
          <a:fillRect/>
        </a:stretch>
      </xdr:blipFill>
      <xdr:spPr>
        <a:xfrm>
          <a:off x="4004735" y="120348374"/>
          <a:ext cx="5317068" cy="2990851"/>
        </a:xfrm>
        <a:prstGeom prst="rect">
          <a:avLst/>
        </a:prstGeom>
      </xdr:spPr>
    </xdr:pic>
    <xdr:clientData/>
  </xdr:twoCellAnchor>
  <xdr:twoCellAnchor editAs="oneCell">
    <xdr:from>
      <xdr:col>13</xdr:col>
      <xdr:colOff>523874</xdr:colOff>
      <xdr:row>647</xdr:row>
      <xdr:rowOff>60765</xdr:rowOff>
    </xdr:from>
    <xdr:to>
      <xdr:col>19</xdr:col>
      <xdr:colOff>484882</xdr:colOff>
      <xdr:row>657</xdr:row>
      <xdr:rowOff>66675</xdr:rowOff>
    </xdr:to>
    <xdr:pic>
      <xdr:nvPicPr>
        <xdr:cNvPr id="4" name="Picture 3">
          <a:extLst>
            <a:ext uri="{FF2B5EF4-FFF2-40B4-BE49-F238E27FC236}">
              <a16:creationId xmlns:a16="http://schemas.microsoft.com/office/drawing/2014/main" id="{6D1A8547-77EE-448E-820C-F9E3F85B370A}"/>
            </a:ext>
          </a:extLst>
        </xdr:cNvPr>
        <xdr:cNvPicPr>
          <a:picLocks noChangeAspect="1"/>
        </xdr:cNvPicPr>
      </xdr:nvPicPr>
      <xdr:blipFill>
        <a:blip xmlns:r="http://schemas.openxmlformats.org/officeDocument/2006/relationships" r:embed="rId3"/>
        <a:stretch>
          <a:fillRect/>
        </a:stretch>
      </xdr:blipFill>
      <xdr:spPr>
        <a:xfrm>
          <a:off x="7096124" y="123409515"/>
          <a:ext cx="3609083" cy="1910910"/>
        </a:xfrm>
        <a:prstGeom prst="rect">
          <a:avLst/>
        </a:prstGeom>
      </xdr:spPr>
    </xdr:pic>
    <xdr:clientData/>
  </xdr:twoCellAnchor>
  <xdr:twoCellAnchor editAs="oneCell">
    <xdr:from>
      <xdr:col>13</xdr:col>
      <xdr:colOff>590550</xdr:colOff>
      <xdr:row>659</xdr:row>
      <xdr:rowOff>100902</xdr:rowOff>
    </xdr:from>
    <xdr:to>
      <xdr:col>17</xdr:col>
      <xdr:colOff>590550</xdr:colOff>
      <xdr:row>668</xdr:row>
      <xdr:rowOff>80116</xdr:rowOff>
    </xdr:to>
    <xdr:pic>
      <xdr:nvPicPr>
        <xdr:cNvPr id="5" name="Picture 4">
          <a:extLst>
            <a:ext uri="{FF2B5EF4-FFF2-40B4-BE49-F238E27FC236}">
              <a16:creationId xmlns:a16="http://schemas.microsoft.com/office/drawing/2014/main" id="{D2551E6C-FFC2-4E4A-A9E0-C593D44AB2C6}"/>
            </a:ext>
          </a:extLst>
        </xdr:cNvPr>
        <xdr:cNvPicPr>
          <a:picLocks noChangeAspect="1"/>
        </xdr:cNvPicPr>
      </xdr:nvPicPr>
      <xdr:blipFill>
        <a:blip xmlns:r="http://schemas.openxmlformats.org/officeDocument/2006/relationships" r:embed="rId4"/>
        <a:stretch>
          <a:fillRect/>
        </a:stretch>
      </xdr:blipFill>
      <xdr:spPr>
        <a:xfrm>
          <a:off x="7162800" y="125735652"/>
          <a:ext cx="2428875" cy="1693714"/>
        </a:xfrm>
        <a:prstGeom prst="rect">
          <a:avLst/>
        </a:prstGeom>
      </xdr:spPr>
    </xdr:pic>
    <xdr:clientData/>
  </xdr:twoCellAnchor>
  <xdr:twoCellAnchor editAs="oneCell">
    <xdr:from>
      <xdr:col>8</xdr:col>
      <xdr:colOff>0</xdr:colOff>
      <xdr:row>670</xdr:row>
      <xdr:rowOff>190499</xdr:rowOff>
    </xdr:from>
    <xdr:to>
      <xdr:col>13</xdr:col>
      <xdr:colOff>350372</xdr:colOff>
      <xdr:row>680</xdr:row>
      <xdr:rowOff>180974</xdr:rowOff>
    </xdr:to>
    <xdr:pic>
      <xdr:nvPicPr>
        <xdr:cNvPr id="6" name="Picture 5">
          <a:extLst>
            <a:ext uri="{FF2B5EF4-FFF2-40B4-BE49-F238E27FC236}">
              <a16:creationId xmlns:a16="http://schemas.microsoft.com/office/drawing/2014/main" id="{0F5D88CA-054C-4690-B6E0-2CA5C294F807}"/>
            </a:ext>
          </a:extLst>
        </xdr:cNvPr>
        <xdr:cNvPicPr>
          <a:picLocks noChangeAspect="1"/>
        </xdr:cNvPicPr>
      </xdr:nvPicPr>
      <xdr:blipFill>
        <a:blip xmlns:r="http://schemas.openxmlformats.org/officeDocument/2006/relationships" r:embed="rId5"/>
        <a:stretch>
          <a:fillRect/>
        </a:stretch>
      </xdr:blipFill>
      <xdr:spPr>
        <a:xfrm>
          <a:off x="3381375" y="127920749"/>
          <a:ext cx="3541247" cy="1895475"/>
        </a:xfrm>
        <a:prstGeom prst="rect">
          <a:avLst/>
        </a:prstGeom>
      </xdr:spPr>
    </xdr:pic>
    <xdr:clientData/>
  </xdr:twoCellAnchor>
  <xdr:twoCellAnchor editAs="oneCell">
    <xdr:from>
      <xdr:col>14</xdr:col>
      <xdr:colOff>514351</xdr:colOff>
      <xdr:row>670</xdr:row>
      <xdr:rowOff>186786</xdr:rowOff>
    </xdr:from>
    <xdr:to>
      <xdr:col>20</xdr:col>
      <xdr:colOff>475406</xdr:colOff>
      <xdr:row>681</xdr:row>
      <xdr:rowOff>47625</xdr:rowOff>
    </xdr:to>
    <xdr:pic>
      <xdr:nvPicPr>
        <xdr:cNvPr id="7" name="Picture 6">
          <a:extLst>
            <a:ext uri="{FF2B5EF4-FFF2-40B4-BE49-F238E27FC236}">
              <a16:creationId xmlns:a16="http://schemas.microsoft.com/office/drawing/2014/main" id="{BC7FB4DB-9F16-410C-9DD8-71445B0C326E}"/>
            </a:ext>
          </a:extLst>
        </xdr:cNvPr>
        <xdr:cNvPicPr>
          <a:picLocks noChangeAspect="1"/>
        </xdr:cNvPicPr>
      </xdr:nvPicPr>
      <xdr:blipFill>
        <a:blip xmlns:r="http://schemas.openxmlformats.org/officeDocument/2006/relationships" r:embed="rId6"/>
        <a:stretch>
          <a:fillRect/>
        </a:stretch>
      </xdr:blipFill>
      <xdr:spPr>
        <a:xfrm>
          <a:off x="7696201" y="127917036"/>
          <a:ext cx="3609130" cy="1956339"/>
        </a:xfrm>
        <a:prstGeom prst="rect">
          <a:avLst/>
        </a:prstGeom>
      </xdr:spPr>
    </xdr:pic>
    <xdr:clientData/>
  </xdr:twoCellAnchor>
  <xdr:twoCellAnchor editAs="oneCell">
    <xdr:from>
      <xdr:col>9</xdr:col>
      <xdr:colOff>47625</xdr:colOff>
      <xdr:row>683</xdr:row>
      <xdr:rowOff>66675</xdr:rowOff>
    </xdr:from>
    <xdr:to>
      <xdr:col>16</xdr:col>
      <xdr:colOff>384626</xdr:colOff>
      <xdr:row>695</xdr:row>
      <xdr:rowOff>47625</xdr:rowOff>
    </xdr:to>
    <xdr:pic>
      <xdr:nvPicPr>
        <xdr:cNvPr id="8" name="Picture 7">
          <a:extLst>
            <a:ext uri="{FF2B5EF4-FFF2-40B4-BE49-F238E27FC236}">
              <a16:creationId xmlns:a16="http://schemas.microsoft.com/office/drawing/2014/main" id="{A073A951-1616-40BC-A94C-F09CD7822893}"/>
            </a:ext>
          </a:extLst>
        </xdr:cNvPr>
        <xdr:cNvPicPr>
          <a:picLocks noChangeAspect="1"/>
        </xdr:cNvPicPr>
      </xdr:nvPicPr>
      <xdr:blipFill>
        <a:blip xmlns:r="http://schemas.openxmlformats.org/officeDocument/2006/relationships" r:embed="rId7"/>
        <a:stretch>
          <a:fillRect/>
        </a:stretch>
      </xdr:blipFill>
      <xdr:spPr>
        <a:xfrm>
          <a:off x="4038600" y="130273425"/>
          <a:ext cx="4747076" cy="2266950"/>
        </a:xfrm>
        <a:prstGeom prst="rect">
          <a:avLst/>
        </a:prstGeom>
      </xdr:spPr>
    </xdr:pic>
    <xdr:clientData/>
  </xdr:twoCellAnchor>
  <xdr:twoCellAnchor editAs="oneCell">
    <xdr:from>
      <xdr:col>7</xdr:col>
      <xdr:colOff>438150</xdr:colOff>
      <xdr:row>697</xdr:row>
      <xdr:rowOff>132910</xdr:rowOff>
    </xdr:from>
    <xdr:to>
      <xdr:col>14</xdr:col>
      <xdr:colOff>228600</xdr:colOff>
      <xdr:row>708</xdr:row>
      <xdr:rowOff>180438</xdr:rowOff>
    </xdr:to>
    <xdr:pic>
      <xdr:nvPicPr>
        <xdr:cNvPr id="9" name="Picture 8">
          <a:extLst>
            <a:ext uri="{FF2B5EF4-FFF2-40B4-BE49-F238E27FC236}">
              <a16:creationId xmlns:a16="http://schemas.microsoft.com/office/drawing/2014/main" id="{7E82B6A1-FA72-4BAD-8951-A0A8DB7770A0}"/>
            </a:ext>
          </a:extLst>
        </xdr:cNvPr>
        <xdr:cNvPicPr>
          <a:picLocks noChangeAspect="1"/>
        </xdr:cNvPicPr>
      </xdr:nvPicPr>
      <xdr:blipFill>
        <a:blip xmlns:r="http://schemas.openxmlformats.org/officeDocument/2006/relationships" r:embed="rId8"/>
        <a:stretch>
          <a:fillRect/>
        </a:stretch>
      </xdr:blipFill>
      <xdr:spPr>
        <a:xfrm>
          <a:off x="3209925" y="133006660"/>
          <a:ext cx="4200525" cy="2143028"/>
        </a:xfrm>
        <a:prstGeom prst="rect">
          <a:avLst/>
        </a:prstGeom>
      </xdr:spPr>
    </xdr:pic>
    <xdr:clientData/>
  </xdr:twoCellAnchor>
  <xdr:twoCellAnchor editAs="oneCell">
    <xdr:from>
      <xdr:col>10</xdr:col>
      <xdr:colOff>428625</xdr:colOff>
      <xdr:row>710</xdr:row>
      <xdr:rowOff>10884</xdr:rowOff>
    </xdr:from>
    <xdr:to>
      <xdr:col>15</xdr:col>
      <xdr:colOff>180975</xdr:colOff>
      <xdr:row>720</xdr:row>
      <xdr:rowOff>180404</xdr:rowOff>
    </xdr:to>
    <xdr:pic>
      <xdr:nvPicPr>
        <xdr:cNvPr id="10" name="Picture 9">
          <a:extLst>
            <a:ext uri="{FF2B5EF4-FFF2-40B4-BE49-F238E27FC236}">
              <a16:creationId xmlns:a16="http://schemas.microsoft.com/office/drawing/2014/main" id="{97B94566-8A8D-4864-B581-CB992E71B529}"/>
            </a:ext>
          </a:extLst>
        </xdr:cNvPr>
        <xdr:cNvPicPr>
          <a:picLocks noChangeAspect="1"/>
        </xdr:cNvPicPr>
      </xdr:nvPicPr>
      <xdr:blipFill>
        <a:blip xmlns:r="http://schemas.openxmlformats.org/officeDocument/2006/relationships" r:embed="rId9"/>
        <a:stretch>
          <a:fillRect/>
        </a:stretch>
      </xdr:blipFill>
      <xdr:spPr>
        <a:xfrm>
          <a:off x="5029200" y="135361134"/>
          <a:ext cx="2943225" cy="2074520"/>
        </a:xfrm>
        <a:prstGeom prst="rect">
          <a:avLst/>
        </a:prstGeom>
      </xdr:spPr>
    </xdr:pic>
    <xdr:clientData/>
  </xdr:twoCellAnchor>
  <xdr:twoCellAnchor editAs="oneCell">
    <xdr:from>
      <xdr:col>8</xdr:col>
      <xdr:colOff>266700</xdr:colOff>
      <xdr:row>721</xdr:row>
      <xdr:rowOff>6591</xdr:rowOff>
    </xdr:from>
    <xdr:to>
      <xdr:col>12</xdr:col>
      <xdr:colOff>552450</xdr:colOff>
      <xdr:row>728</xdr:row>
      <xdr:rowOff>132789</xdr:rowOff>
    </xdr:to>
    <xdr:pic>
      <xdr:nvPicPr>
        <xdr:cNvPr id="11" name="Picture 10">
          <a:extLst>
            <a:ext uri="{FF2B5EF4-FFF2-40B4-BE49-F238E27FC236}">
              <a16:creationId xmlns:a16="http://schemas.microsoft.com/office/drawing/2014/main" id="{4952E632-7E02-4599-9F02-56A81E76C931}"/>
            </a:ext>
          </a:extLst>
        </xdr:cNvPr>
        <xdr:cNvPicPr>
          <a:picLocks noChangeAspect="1"/>
        </xdr:cNvPicPr>
      </xdr:nvPicPr>
      <xdr:blipFill>
        <a:blip xmlns:r="http://schemas.openxmlformats.org/officeDocument/2006/relationships" r:embed="rId10"/>
        <a:stretch>
          <a:fillRect/>
        </a:stretch>
      </xdr:blipFill>
      <xdr:spPr>
        <a:xfrm>
          <a:off x="3648075" y="137452341"/>
          <a:ext cx="2724150" cy="1459698"/>
        </a:xfrm>
        <a:prstGeom prst="rect">
          <a:avLst/>
        </a:prstGeom>
      </xdr:spPr>
    </xdr:pic>
    <xdr:clientData/>
  </xdr:twoCellAnchor>
  <xdr:twoCellAnchor editAs="oneCell">
    <xdr:from>
      <xdr:col>13</xdr:col>
      <xdr:colOff>104775</xdr:colOff>
      <xdr:row>726</xdr:row>
      <xdr:rowOff>57149</xdr:rowOff>
    </xdr:from>
    <xdr:to>
      <xdr:col>18</xdr:col>
      <xdr:colOff>551398</xdr:colOff>
      <xdr:row>735</xdr:row>
      <xdr:rowOff>85198</xdr:rowOff>
    </xdr:to>
    <xdr:pic>
      <xdr:nvPicPr>
        <xdr:cNvPr id="12" name="Picture 11">
          <a:extLst>
            <a:ext uri="{FF2B5EF4-FFF2-40B4-BE49-F238E27FC236}">
              <a16:creationId xmlns:a16="http://schemas.microsoft.com/office/drawing/2014/main" id="{C4BCA9AF-6D3E-454D-8072-D25B81E68A04}"/>
            </a:ext>
          </a:extLst>
        </xdr:cNvPr>
        <xdr:cNvPicPr>
          <a:picLocks noChangeAspect="1"/>
        </xdr:cNvPicPr>
      </xdr:nvPicPr>
      <xdr:blipFill>
        <a:blip xmlns:r="http://schemas.openxmlformats.org/officeDocument/2006/relationships" r:embed="rId11"/>
        <a:stretch>
          <a:fillRect/>
        </a:stretch>
      </xdr:blipFill>
      <xdr:spPr>
        <a:xfrm>
          <a:off x="6677025" y="138455399"/>
          <a:ext cx="3485098" cy="1742549"/>
        </a:xfrm>
        <a:prstGeom prst="rect">
          <a:avLst/>
        </a:prstGeom>
      </xdr:spPr>
    </xdr:pic>
    <xdr:clientData/>
  </xdr:twoCellAnchor>
  <xdr:twoCellAnchor editAs="oneCell">
    <xdr:from>
      <xdr:col>12</xdr:col>
      <xdr:colOff>695324</xdr:colOff>
      <xdr:row>737</xdr:row>
      <xdr:rowOff>83787</xdr:rowOff>
    </xdr:from>
    <xdr:to>
      <xdr:col>19</xdr:col>
      <xdr:colOff>400049</xdr:colOff>
      <xdr:row>748</xdr:row>
      <xdr:rowOff>47625</xdr:rowOff>
    </xdr:to>
    <xdr:pic>
      <xdr:nvPicPr>
        <xdr:cNvPr id="16" name="Picture 15" descr="https://s3.amazonaws.com/video.udacity-data.com/topher/2018/October/5bd78438_screen-shot-2018-10-29-at-3.04.01-pm/screen-shot-2018-10-29-at-3.04.01-pm.png">
          <a:extLst>
            <a:ext uri="{FF2B5EF4-FFF2-40B4-BE49-F238E27FC236}">
              <a16:creationId xmlns:a16="http://schemas.microsoft.com/office/drawing/2014/main" id="{E695E818-262F-42F1-B517-55F7A9B03DF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15099" y="140577537"/>
          <a:ext cx="4105275" cy="2059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514350</xdr:colOff>
      <xdr:row>763</xdr:row>
      <xdr:rowOff>183923</xdr:rowOff>
    </xdr:from>
    <xdr:to>
      <xdr:col>21</xdr:col>
      <xdr:colOff>151519</xdr:colOff>
      <xdr:row>776</xdr:row>
      <xdr:rowOff>123279</xdr:rowOff>
    </xdr:to>
    <xdr:pic>
      <xdr:nvPicPr>
        <xdr:cNvPr id="13" name="Picture 12">
          <a:extLst>
            <a:ext uri="{FF2B5EF4-FFF2-40B4-BE49-F238E27FC236}">
              <a16:creationId xmlns:a16="http://schemas.microsoft.com/office/drawing/2014/main" id="{D11A6113-CCE5-4684-8490-EC5098C01C29}"/>
            </a:ext>
          </a:extLst>
        </xdr:cNvPr>
        <xdr:cNvPicPr>
          <a:picLocks noChangeAspect="1"/>
        </xdr:cNvPicPr>
      </xdr:nvPicPr>
      <xdr:blipFill>
        <a:blip xmlns:r="http://schemas.openxmlformats.org/officeDocument/2006/relationships" r:embed="rId13"/>
        <a:stretch>
          <a:fillRect/>
        </a:stretch>
      </xdr:blipFill>
      <xdr:spPr>
        <a:xfrm>
          <a:off x="7696200" y="145630673"/>
          <a:ext cx="3894844" cy="2415856"/>
        </a:xfrm>
        <a:prstGeom prst="rect">
          <a:avLst/>
        </a:prstGeom>
      </xdr:spPr>
    </xdr:pic>
    <xdr:clientData/>
  </xdr:twoCellAnchor>
  <xdr:twoCellAnchor editAs="oneCell">
    <xdr:from>
      <xdr:col>5</xdr:col>
      <xdr:colOff>19050</xdr:colOff>
      <xdr:row>766</xdr:row>
      <xdr:rowOff>57150</xdr:rowOff>
    </xdr:from>
    <xdr:to>
      <xdr:col>12</xdr:col>
      <xdr:colOff>227493</xdr:colOff>
      <xdr:row>775</xdr:row>
      <xdr:rowOff>57150</xdr:rowOff>
    </xdr:to>
    <xdr:pic>
      <xdr:nvPicPr>
        <xdr:cNvPr id="14" name="Picture 13">
          <a:extLst>
            <a:ext uri="{FF2B5EF4-FFF2-40B4-BE49-F238E27FC236}">
              <a16:creationId xmlns:a16="http://schemas.microsoft.com/office/drawing/2014/main" id="{08755115-5495-4023-BF7E-0E430ECAD869}"/>
            </a:ext>
          </a:extLst>
        </xdr:cNvPr>
        <xdr:cNvPicPr>
          <a:picLocks noChangeAspect="1"/>
        </xdr:cNvPicPr>
      </xdr:nvPicPr>
      <xdr:blipFill>
        <a:blip xmlns:r="http://schemas.openxmlformats.org/officeDocument/2006/relationships" r:embed="rId14"/>
        <a:stretch>
          <a:fillRect/>
        </a:stretch>
      </xdr:blipFill>
      <xdr:spPr>
        <a:xfrm>
          <a:off x="1571625" y="146075400"/>
          <a:ext cx="4475643" cy="1714500"/>
        </a:xfrm>
        <a:prstGeom prst="rect">
          <a:avLst/>
        </a:prstGeom>
      </xdr:spPr>
    </xdr:pic>
    <xdr:clientData/>
  </xdr:twoCellAnchor>
  <xdr:twoCellAnchor editAs="oneCell">
    <xdr:from>
      <xdr:col>5</xdr:col>
      <xdr:colOff>19049</xdr:colOff>
      <xdr:row>778</xdr:row>
      <xdr:rowOff>21253</xdr:rowOff>
    </xdr:from>
    <xdr:to>
      <xdr:col>13</xdr:col>
      <xdr:colOff>126881</xdr:colOff>
      <xdr:row>789</xdr:row>
      <xdr:rowOff>38100</xdr:rowOff>
    </xdr:to>
    <xdr:pic>
      <xdr:nvPicPr>
        <xdr:cNvPr id="15" name="Picture 14">
          <a:extLst>
            <a:ext uri="{FF2B5EF4-FFF2-40B4-BE49-F238E27FC236}">
              <a16:creationId xmlns:a16="http://schemas.microsoft.com/office/drawing/2014/main" id="{08CFE0AA-3345-439A-8023-5DEA4D27CE1B}"/>
            </a:ext>
          </a:extLst>
        </xdr:cNvPr>
        <xdr:cNvPicPr>
          <a:picLocks noChangeAspect="1"/>
        </xdr:cNvPicPr>
      </xdr:nvPicPr>
      <xdr:blipFill>
        <a:blip xmlns:r="http://schemas.openxmlformats.org/officeDocument/2006/relationships" r:embed="rId15"/>
        <a:stretch>
          <a:fillRect/>
        </a:stretch>
      </xdr:blipFill>
      <xdr:spPr>
        <a:xfrm>
          <a:off x="1571624" y="148325503"/>
          <a:ext cx="5127507" cy="2112347"/>
        </a:xfrm>
        <a:prstGeom prst="rect">
          <a:avLst/>
        </a:prstGeom>
      </xdr:spPr>
    </xdr:pic>
    <xdr:clientData/>
  </xdr:twoCellAnchor>
  <xdr:twoCellAnchor editAs="oneCell">
    <xdr:from>
      <xdr:col>15</xdr:col>
      <xdr:colOff>596967</xdr:colOff>
      <xdr:row>806</xdr:row>
      <xdr:rowOff>28574</xdr:rowOff>
    </xdr:from>
    <xdr:to>
      <xdr:col>21</xdr:col>
      <xdr:colOff>123825</xdr:colOff>
      <xdr:row>817</xdr:row>
      <xdr:rowOff>122859</xdr:rowOff>
    </xdr:to>
    <xdr:pic>
      <xdr:nvPicPr>
        <xdr:cNvPr id="17" name="Picture 16">
          <a:extLst>
            <a:ext uri="{FF2B5EF4-FFF2-40B4-BE49-F238E27FC236}">
              <a16:creationId xmlns:a16="http://schemas.microsoft.com/office/drawing/2014/main" id="{35EA7015-AF55-4D23-8625-37F00F3A03AC}"/>
            </a:ext>
          </a:extLst>
        </xdr:cNvPr>
        <xdr:cNvPicPr>
          <a:picLocks noChangeAspect="1"/>
        </xdr:cNvPicPr>
      </xdr:nvPicPr>
      <xdr:blipFill>
        <a:blip xmlns:r="http://schemas.openxmlformats.org/officeDocument/2006/relationships" r:embed="rId16"/>
        <a:stretch>
          <a:fillRect/>
        </a:stretch>
      </xdr:blipFill>
      <xdr:spPr>
        <a:xfrm>
          <a:off x="8388417" y="153666824"/>
          <a:ext cx="3174933" cy="2189785"/>
        </a:xfrm>
        <a:prstGeom prst="rect">
          <a:avLst/>
        </a:prstGeom>
      </xdr:spPr>
    </xdr:pic>
    <xdr:clientData/>
  </xdr:twoCellAnchor>
  <xdr:twoCellAnchor editAs="oneCell">
    <xdr:from>
      <xdr:col>8</xdr:col>
      <xdr:colOff>285751</xdr:colOff>
      <xdr:row>810</xdr:row>
      <xdr:rowOff>175725</xdr:rowOff>
    </xdr:from>
    <xdr:to>
      <xdr:col>12</xdr:col>
      <xdr:colOff>609600</xdr:colOff>
      <xdr:row>819</xdr:row>
      <xdr:rowOff>55721</xdr:rowOff>
    </xdr:to>
    <xdr:pic>
      <xdr:nvPicPr>
        <xdr:cNvPr id="18" name="Picture 17">
          <a:extLst>
            <a:ext uri="{FF2B5EF4-FFF2-40B4-BE49-F238E27FC236}">
              <a16:creationId xmlns:a16="http://schemas.microsoft.com/office/drawing/2014/main" id="{216054B6-41FE-4357-A92E-8E5863FCE73D}"/>
            </a:ext>
          </a:extLst>
        </xdr:cNvPr>
        <xdr:cNvPicPr>
          <a:picLocks noChangeAspect="1"/>
        </xdr:cNvPicPr>
      </xdr:nvPicPr>
      <xdr:blipFill>
        <a:blip xmlns:r="http://schemas.openxmlformats.org/officeDocument/2006/relationships" r:embed="rId17"/>
        <a:stretch>
          <a:fillRect/>
        </a:stretch>
      </xdr:blipFill>
      <xdr:spPr>
        <a:xfrm>
          <a:off x="3667126" y="154575975"/>
          <a:ext cx="2762249" cy="1594496"/>
        </a:xfrm>
        <a:prstGeom prst="rect">
          <a:avLst/>
        </a:prstGeom>
      </xdr:spPr>
    </xdr:pic>
    <xdr:clientData/>
  </xdr:twoCellAnchor>
  <xdr:twoCellAnchor editAs="oneCell">
    <xdr:from>
      <xdr:col>5</xdr:col>
      <xdr:colOff>0</xdr:colOff>
      <xdr:row>829</xdr:row>
      <xdr:rowOff>161925</xdr:rowOff>
    </xdr:from>
    <xdr:to>
      <xdr:col>11</xdr:col>
      <xdr:colOff>306035</xdr:colOff>
      <xdr:row>838</xdr:row>
      <xdr:rowOff>104775</xdr:rowOff>
    </xdr:to>
    <xdr:pic>
      <xdr:nvPicPr>
        <xdr:cNvPr id="19" name="Picture 18">
          <a:extLst>
            <a:ext uri="{FF2B5EF4-FFF2-40B4-BE49-F238E27FC236}">
              <a16:creationId xmlns:a16="http://schemas.microsoft.com/office/drawing/2014/main" id="{26359F66-078B-4C96-9DEA-62E7AFAD373A}"/>
            </a:ext>
          </a:extLst>
        </xdr:cNvPr>
        <xdr:cNvPicPr>
          <a:picLocks noChangeAspect="1"/>
        </xdr:cNvPicPr>
      </xdr:nvPicPr>
      <xdr:blipFill>
        <a:blip xmlns:r="http://schemas.openxmlformats.org/officeDocument/2006/relationships" r:embed="rId18"/>
        <a:stretch>
          <a:fillRect/>
        </a:stretch>
      </xdr:blipFill>
      <xdr:spPr>
        <a:xfrm>
          <a:off x="1552575" y="158181675"/>
          <a:ext cx="3963635" cy="1657350"/>
        </a:xfrm>
        <a:prstGeom prst="rect">
          <a:avLst/>
        </a:prstGeom>
      </xdr:spPr>
    </xdr:pic>
    <xdr:clientData/>
  </xdr:twoCellAnchor>
  <xdr:twoCellAnchor editAs="oneCell">
    <xdr:from>
      <xdr:col>13</xdr:col>
      <xdr:colOff>192829</xdr:colOff>
      <xdr:row>838</xdr:row>
      <xdr:rowOff>9524</xdr:rowOff>
    </xdr:from>
    <xdr:to>
      <xdr:col>20</xdr:col>
      <xdr:colOff>331761</xdr:colOff>
      <xdr:row>848</xdr:row>
      <xdr:rowOff>133349</xdr:rowOff>
    </xdr:to>
    <xdr:pic>
      <xdr:nvPicPr>
        <xdr:cNvPr id="20" name="Picture 19">
          <a:extLst>
            <a:ext uri="{FF2B5EF4-FFF2-40B4-BE49-F238E27FC236}">
              <a16:creationId xmlns:a16="http://schemas.microsoft.com/office/drawing/2014/main" id="{4FF6327E-9274-429B-8A39-AF87F7B7BDB1}"/>
            </a:ext>
          </a:extLst>
        </xdr:cNvPr>
        <xdr:cNvPicPr>
          <a:picLocks noChangeAspect="1"/>
        </xdr:cNvPicPr>
      </xdr:nvPicPr>
      <xdr:blipFill>
        <a:blip xmlns:r="http://schemas.openxmlformats.org/officeDocument/2006/relationships" r:embed="rId19"/>
        <a:stretch>
          <a:fillRect/>
        </a:stretch>
      </xdr:blipFill>
      <xdr:spPr>
        <a:xfrm>
          <a:off x="6765079" y="159743774"/>
          <a:ext cx="4396607" cy="2028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pandas.pydata.org/pandas-docs/version/0.21/api.html" TargetMode="External"/><Relationship Id="rId7" Type="http://schemas.openxmlformats.org/officeDocument/2006/relationships/printerSettings" Target="../printerSettings/printerSettings1.bin"/><Relationship Id="rId2" Type="http://schemas.openxmlformats.org/officeDocument/2006/relationships/hyperlink" Target="https://pandas.pydata.org/pandas-docs/version/0.21/api.html" TargetMode="External"/><Relationship Id="rId1" Type="http://schemas.openxmlformats.org/officeDocument/2006/relationships/hyperlink" Target="https://pandas.pydata.org/pandas-docs/version/0.21.1/generated/pandas.read_csv.html" TargetMode="External"/><Relationship Id="rId6" Type="http://schemas.openxmlformats.org/officeDocument/2006/relationships/hyperlink" Target="https://pandas.pydata.org/pandas-docs/version/0.21.0/api.html" TargetMode="External"/><Relationship Id="rId5" Type="http://schemas.openxmlformats.org/officeDocument/2006/relationships/hyperlink" Target="http://pandas.pydata.org/pandas-docs/stable/user_guide/timeseries.html" TargetMode="External"/><Relationship Id="rId4" Type="http://schemas.openxmlformats.org/officeDocument/2006/relationships/hyperlink" Target="https://pandas.pydata.org/pandas-docs/version/0.21/generated/pandas.DataFrame.resampl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tatsmodels.org/0.6.1/generated/statsmodels.tsa.arima_model.ARMAResults.html" TargetMode="External"/><Relationship Id="rId2" Type="http://schemas.openxmlformats.org/officeDocument/2006/relationships/hyperlink" Target="http://www.statsmodels.org/0.6.1/generated/statsmodels.tsa.arima_model.ARIMA.html" TargetMode="External"/><Relationship Id="rId1" Type="http://schemas.openxmlformats.org/officeDocument/2006/relationships/hyperlink" Target="https://www.statsmodels.org/dev/generated/statsmodels.tsa.arima_model.ARMA.html" TargetMode="External"/><Relationship Id="rId5" Type="http://schemas.openxmlformats.org/officeDocument/2006/relationships/printerSettings" Target="../printerSettings/printerSettings2.bin"/><Relationship Id="rId4" Type="http://schemas.openxmlformats.org/officeDocument/2006/relationships/hyperlink" Target="http://pandas.pydata.org/pandas-docs/stable/compu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BF46-7790-4B0A-BE52-C4683032DE64}">
  <dimension ref="B3:AC925"/>
  <sheetViews>
    <sheetView tabSelected="1" topLeftCell="A912" workbookViewId="0">
      <selection activeCell="H931" sqref="H931"/>
    </sheetView>
  </sheetViews>
  <sheetFormatPr defaultRowHeight="15"/>
  <cols>
    <col min="1" max="2" width="3.42578125" customWidth="1"/>
    <col min="3" max="3" width="4.7109375" customWidth="1"/>
    <col min="4" max="4" width="7" customWidth="1"/>
    <col min="5" max="5" width="4.7109375" customWidth="1"/>
    <col min="13" max="13" width="11.28515625" customWidth="1"/>
    <col min="17" max="17" width="9" customWidth="1"/>
  </cols>
  <sheetData>
    <row r="3" spans="3:26">
      <c r="C3" t="s">
        <v>196</v>
      </c>
      <c r="N3" t="s">
        <v>30</v>
      </c>
      <c r="R3" t="s">
        <v>6</v>
      </c>
    </row>
    <row r="4" spans="3:26">
      <c r="F4" t="s">
        <v>3</v>
      </c>
      <c r="G4" t="s">
        <v>0</v>
      </c>
    </row>
    <row r="5" spans="3:26">
      <c r="F5" t="s">
        <v>4</v>
      </c>
      <c r="G5" t="s">
        <v>1</v>
      </c>
      <c r="R5" t="s">
        <v>7</v>
      </c>
    </row>
    <row r="6" spans="3:26">
      <c r="G6" t="s">
        <v>2</v>
      </c>
      <c r="N6" s="2" t="s">
        <v>31</v>
      </c>
      <c r="R6" t="s">
        <v>8</v>
      </c>
      <c r="Z6" t="s">
        <v>11</v>
      </c>
    </row>
    <row r="7" spans="3:26">
      <c r="G7" t="s">
        <v>5</v>
      </c>
      <c r="R7" t="s">
        <v>9</v>
      </c>
      <c r="Z7" t="s">
        <v>12</v>
      </c>
    </row>
    <row r="8" spans="3:26">
      <c r="F8" t="s">
        <v>25</v>
      </c>
      <c r="R8" t="s">
        <v>10</v>
      </c>
    </row>
    <row r="9" spans="3:26">
      <c r="F9" t="s">
        <v>26</v>
      </c>
      <c r="G9" t="s">
        <v>27</v>
      </c>
      <c r="N9" t="s">
        <v>33</v>
      </c>
      <c r="R9" t="s">
        <v>13</v>
      </c>
    </row>
    <row r="10" spans="3:26">
      <c r="F10" t="s">
        <v>28</v>
      </c>
      <c r="N10" s="2" t="s">
        <v>32</v>
      </c>
      <c r="R10" t="s">
        <v>14</v>
      </c>
    </row>
    <row r="12" spans="3:26">
      <c r="F12" t="s">
        <v>47</v>
      </c>
      <c r="G12" t="s">
        <v>48</v>
      </c>
      <c r="R12" t="s">
        <v>15</v>
      </c>
      <c r="Z12" s="1" t="s">
        <v>24</v>
      </c>
    </row>
    <row r="13" spans="3:26">
      <c r="N13" t="s">
        <v>34</v>
      </c>
      <c r="R13" t="s">
        <v>16</v>
      </c>
    </row>
    <row r="14" spans="3:26">
      <c r="N14" s="2" t="s">
        <v>35</v>
      </c>
      <c r="R14" t="s">
        <v>17</v>
      </c>
    </row>
    <row r="15" spans="3:26">
      <c r="R15" t="s">
        <v>18</v>
      </c>
    </row>
    <row r="16" spans="3:26">
      <c r="R16" t="s">
        <v>19</v>
      </c>
    </row>
    <row r="17" spans="3:26">
      <c r="R17" t="s">
        <v>20</v>
      </c>
    </row>
    <row r="18" spans="3:26">
      <c r="R18" t="s">
        <v>21</v>
      </c>
    </row>
    <row r="20" spans="3:26">
      <c r="R20" t="s">
        <v>22</v>
      </c>
      <c r="Z20" t="s">
        <v>23</v>
      </c>
    </row>
    <row r="21" spans="3:26">
      <c r="Q21" t="s">
        <v>29</v>
      </c>
    </row>
    <row r="22" spans="3:26">
      <c r="C22" t="s">
        <v>195</v>
      </c>
    </row>
    <row r="23" spans="3:26">
      <c r="G23" t="s">
        <v>41</v>
      </c>
      <c r="N23" t="s">
        <v>36</v>
      </c>
    </row>
    <row r="24" spans="3:26">
      <c r="G24" t="s">
        <v>40</v>
      </c>
      <c r="N24" s="2" t="s">
        <v>37</v>
      </c>
    </row>
    <row r="25" spans="3:26">
      <c r="N25" t="s">
        <v>39</v>
      </c>
    </row>
    <row r="26" spans="3:26">
      <c r="F26" t="s">
        <v>45</v>
      </c>
      <c r="G26" t="s">
        <v>46</v>
      </c>
      <c r="N26" s="2" t="s">
        <v>38</v>
      </c>
    </row>
    <row r="27" spans="3:26">
      <c r="G27" t="s">
        <v>42</v>
      </c>
    </row>
    <row r="28" spans="3:26">
      <c r="N28" t="s">
        <v>43</v>
      </c>
    </row>
    <row r="29" spans="3:26">
      <c r="N29" s="2" t="s">
        <v>44</v>
      </c>
    </row>
    <row r="30" spans="3:26">
      <c r="C30" t="s">
        <v>194</v>
      </c>
    </row>
    <row r="31" spans="3:26">
      <c r="D31">
        <v>1</v>
      </c>
      <c r="E31" t="s">
        <v>49</v>
      </c>
    </row>
    <row r="32" spans="3:26">
      <c r="D32">
        <v>2</v>
      </c>
      <c r="E32" t="s">
        <v>50</v>
      </c>
    </row>
    <row r="33" spans="3:16">
      <c r="D33">
        <v>3</v>
      </c>
      <c r="E33" t="s">
        <v>51</v>
      </c>
    </row>
    <row r="34" spans="3:16">
      <c r="D34">
        <v>4</v>
      </c>
      <c r="E34" t="s">
        <v>52</v>
      </c>
    </row>
    <row r="35" spans="3:16">
      <c r="D35">
        <v>5</v>
      </c>
      <c r="E35" t="s">
        <v>53</v>
      </c>
    </row>
    <row r="36" spans="3:16">
      <c r="D36">
        <v>8</v>
      </c>
      <c r="E36" t="s">
        <v>54</v>
      </c>
    </row>
    <row r="37" spans="3:16">
      <c r="D37">
        <v>9</v>
      </c>
      <c r="E37" t="s">
        <v>55</v>
      </c>
    </row>
    <row r="38" spans="3:16">
      <c r="D38">
        <v>10</v>
      </c>
      <c r="E38" t="s">
        <v>56</v>
      </c>
    </row>
    <row r="39" spans="3:16">
      <c r="D39">
        <v>11</v>
      </c>
      <c r="E39" t="s">
        <v>57</v>
      </c>
    </row>
    <row r="40" spans="3:16">
      <c r="D40">
        <v>12</v>
      </c>
      <c r="E40" t="s">
        <v>58</v>
      </c>
    </row>
    <row r="41" spans="3:16">
      <c r="D41">
        <v>13</v>
      </c>
      <c r="E41" t="s">
        <v>59</v>
      </c>
    </row>
    <row r="44" spans="3:16">
      <c r="C44" t="s">
        <v>193</v>
      </c>
      <c r="O44" t="s">
        <v>65</v>
      </c>
    </row>
    <row r="45" spans="3:16">
      <c r="D45">
        <v>1</v>
      </c>
      <c r="E45" t="s">
        <v>60</v>
      </c>
    </row>
    <row r="46" spans="3:16">
      <c r="D46">
        <v>3</v>
      </c>
      <c r="E46" t="s">
        <v>61</v>
      </c>
    </row>
    <row r="47" spans="3:16">
      <c r="D47">
        <v>4</v>
      </c>
      <c r="E47" t="s">
        <v>62</v>
      </c>
    </row>
    <row r="48" spans="3:16">
      <c r="D48">
        <v>5</v>
      </c>
      <c r="E48" t="s">
        <v>63</v>
      </c>
      <c r="I48" t="s">
        <v>64</v>
      </c>
      <c r="P48" t="s">
        <v>66</v>
      </c>
    </row>
    <row r="49" spans="3:23">
      <c r="F49" s="3" t="s">
        <v>67</v>
      </c>
      <c r="G49" s="3"/>
      <c r="H49" s="3"/>
      <c r="I49" s="3"/>
      <c r="J49" s="3"/>
      <c r="K49" t="s">
        <v>68</v>
      </c>
    </row>
    <row r="50" spans="3:23">
      <c r="E50">
        <v>1</v>
      </c>
      <c r="F50" t="s">
        <v>69</v>
      </c>
    </row>
    <row r="51" spans="3:23">
      <c r="E51">
        <v>2</v>
      </c>
      <c r="F51" t="s">
        <v>70</v>
      </c>
    </row>
    <row r="52" spans="3:23">
      <c r="E52">
        <v>3</v>
      </c>
      <c r="F52" t="s">
        <v>71</v>
      </c>
    </row>
    <row r="53" spans="3:23">
      <c r="E53">
        <v>4</v>
      </c>
      <c r="F53" t="s">
        <v>72</v>
      </c>
    </row>
    <row r="54" spans="3:23">
      <c r="E54">
        <v>5</v>
      </c>
      <c r="F54" t="s">
        <v>73</v>
      </c>
    </row>
    <row r="55" spans="3:23">
      <c r="E55">
        <v>6</v>
      </c>
      <c r="F55" t="s">
        <v>74</v>
      </c>
    </row>
    <row r="57" spans="3:23">
      <c r="C57" t="s">
        <v>192</v>
      </c>
    </row>
    <row r="58" spans="3:23">
      <c r="D58">
        <v>1</v>
      </c>
      <c r="E58" t="s">
        <v>75</v>
      </c>
    </row>
    <row r="59" spans="3:23">
      <c r="D59">
        <v>2</v>
      </c>
      <c r="E59" t="s">
        <v>76</v>
      </c>
    </row>
    <row r="60" spans="3:23">
      <c r="D60">
        <v>3</v>
      </c>
    </row>
    <row r="61" spans="3:23">
      <c r="D61">
        <v>4</v>
      </c>
      <c r="U61" s="3" t="s">
        <v>87</v>
      </c>
      <c r="V61" s="3"/>
      <c r="W61" s="3"/>
    </row>
    <row r="62" spans="3:23">
      <c r="D62">
        <v>5</v>
      </c>
      <c r="E62" t="s">
        <v>78</v>
      </c>
      <c r="U62" t="s">
        <v>88</v>
      </c>
    </row>
    <row r="63" spans="3:23">
      <c r="D63">
        <v>6</v>
      </c>
      <c r="E63" t="s">
        <v>77</v>
      </c>
      <c r="H63" t="s">
        <v>79</v>
      </c>
      <c r="N63" t="s">
        <v>81</v>
      </c>
    </row>
    <row r="64" spans="3:23">
      <c r="H64" t="s">
        <v>80</v>
      </c>
      <c r="N64" t="s">
        <v>82</v>
      </c>
    </row>
    <row r="65" spans="4:25">
      <c r="N65" t="s">
        <v>83</v>
      </c>
    </row>
    <row r="66" spans="4:25">
      <c r="N66" t="s">
        <v>84</v>
      </c>
    </row>
    <row r="67" spans="4:25">
      <c r="N67" t="s">
        <v>85</v>
      </c>
    </row>
    <row r="68" spans="4:25">
      <c r="N68" t="s">
        <v>86</v>
      </c>
    </row>
    <row r="70" spans="4:25">
      <c r="D70">
        <v>9</v>
      </c>
      <c r="E70" t="s">
        <v>89</v>
      </c>
      <c r="I70" t="s">
        <v>90</v>
      </c>
    </row>
    <row r="72" spans="4:25">
      <c r="E72" t="s">
        <v>93</v>
      </c>
      <c r="H72" t="s">
        <v>91</v>
      </c>
      <c r="K72" t="s">
        <v>92</v>
      </c>
      <c r="V72" s="4" t="s">
        <v>102</v>
      </c>
      <c r="W72" s="4"/>
      <c r="X72" s="4"/>
      <c r="Y72" s="4" t="s">
        <v>103</v>
      </c>
    </row>
    <row r="73" spans="4:25">
      <c r="I73" t="s">
        <v>101</v>
      </c>
      <c r="V73" s="4"/>
      <c r="W73" s="4"/>
      <c r="X73" s="4"/>
      <c r="Y73" s="4"/>
    </row>
    <row r="74" spans="4:25">
      <c r="H74" t="s">
        <v>94</v>
      </c>
      <c r="I74" t="s">
        <v>95</v>
      </c>
      <c r="J74" t="s">
        <v>96</v>
      </c>
      <c r="O74" t="s">
        <v>99</v>
      </c>
      <c r="V74" s="4" t="s">
        <v>104</v>
      </c>
      <c r="W74" s="4"/>
      <c r="X74" s="4"/>
      <c r="Y74" s="4"/>
    </row>
    <row r="75" spans="4:25">
      <c r="H75" t="s">
        <v>97</v>
      </c>
      <c r="J75" t="s">
        <v>98</v>
      </c>
      <c r="V75" s="4" t="s">
        <v>105</v>
      </c>
      <c r="W75" s="4"/>
      <c r="X75" s="4"/>
      <c r="Y75" s="4"/>
    </row>
    <row r="76" spans="4:25">
      <c r="V76" s="4"/>
      <c r="W76" s="4"/>
      <c r="X76" s="4"/>
      <c r="Y76" s="4"/>
    </row>
    <row r="77" spans="4:25">
      <c r="H77" t="s">
        <v>100</v>
      </c>
    </row>
    <row r="79" spans="4:25">
      <c r="D79" t="s">
        <v>123</v>
      </c>
      <c r="V79" t="s">
        <v>106</v>
      </c>
    </row>
    <row r="80" spans="4:25">
      <c r="E80" t="s">
        <v>125</v>
      </c>
    </row>
    <row r="81" spans="4:29">
      <c r="E81" t="s">
        <v>126</v>
      </c>
      <c r="V81" t="s">
        <v>107</v>
      </c>
      <c r="X81" t="s">
        <v>108</v>
      </c>
    </row>
    <row r="82" spans="4:29">
      <c r="E82" t="s">
        <v>124</v>
      </c>
      <c r="V82">
        <v>15.2</v>
      </c>
      <c r="X82">
        <v>15.9</v>
      </c>
    </row>
    <row r="83" spans="4:29">
      <c r="E83" t="s">
        <v>127</v>
      </c>
      <c r="V83">
        <v>15.3</v>
      </c>
      <c r="X83">
        <v>15.9</v>
      </c>
    </row>
    <row r="84" spans="4:29">
      <c r="V84">
        <v>16</v>
      </c>
      <c r="X84">
        <v>15.2</v>
      </c>
    </row>
    <row r="85" spans="4:29">
      <c r="E85" t="s">
        <v>128</v>
      </c>
      <c r="V85">
        <v>15.8</v>
      </c>
      <c r="X85">
        <v>16.600000000000001</v>
      </c>
      <c r="AA85" t="s">
        <v>118</v>
      </c>
    </row>
    <row r="86" spans="4:29">
      <c r="V86">
        <v>15.6</v>
      </c>
      <c r="X86">
        <v>15.2</v>
      </c>
      <c r="AA86" t="s">
        <v>119</v>
      </c>
      <c r="AC86" t="s">
        <v>120</v>
      </c>
    </row>
    <row r="87" spans="4:29">
      <c r="D87">
        <v>11</v>
      </c>
      <c r="E87" t="s">
        <v>129</v>
      </c>
      <c r="V87">
        <v>14.9</v>
      </c>
      <c r="X87">
        <v>15.8</v>
      </c>
    </row>
    <row r="88" spans="4:29">
      <c r="E88" t="s">
        <v>130</v>
      </c>
      <c r="V88">
        <v>15</v>
      </c>
      <c r="X88">
        <v>15.8</v>
      </c>
      <c r="AA88" t="s">
        <v>121</v>
      </c>
    </row>
    <row r="89" spans="4:29">
      <c r="V89">
        <v>15.4</v>
      </c>
      <c r="X89">
        <v>16.2</v>
      </c>
    </row>
    <row r="90" spans="4:29">
      <c r="V90">
        <v>15.6</v>
      </c>
      <c r="X90">
        <v>15.6</v>
      </c>
    </row>
    <row r="91" spans="4:29">
      <c r="V91">
        <v>15.7</v>
      </c>
      <c r="X91">
        <v>15.6</v>
      </c>
      <c r="AA91" t="s">
        <v>122</v>
      </c>
    </row>
    <row r="92" spans="4:29">
      <c r="V92">
        <v>15.5</v>
      </c>
      <c r="X92">
        <v>15.8</v>
      </c>
    </row>
    <row r="93" spans="4:29">
      <c r="V93">
        <v>15.2</v>
      </c>
      <c r="X93">
        <v>15.5</v>
      </c>
    </row>
    <row r="94" spans="4:29">
      <c r="V94">
        <v>15.5</v>
      </c>
      <c r="X94">
        <v>15.5</v>
      </c>
    </row>
    <row r="95" spans="4:29">
      <c r="V95">
        <v>15.1</v>
      </c>
      <c r="X95">
        <v>15.5</v>
      </c>
    </row>
    <row r="96" spans="4:29">
      <c r="V96">
        <v>15.3</v>
      </c>
      <c r="X96">
        <v>14.9</v>
      </c>
    </row>
    <row r="97" spans="2:26">
      <c r="L97" t="s">
        <v>131</v>
      </c>
      <c r="V97">
        <v>15</v>
      </c>
      <c r="X97">
        <v>15.9</v>
      </c>
    </row>
    <row r="98" spans="2:26">
      <c r="L98" t="s">
        <v>132</v>
      </c>
      <c r="U98" t="s">
        <v>109</v>
      </c>
      <c r="V98">
        <f>AVERAGE(V82:V97)</f>
        <v>15.38125</v>
      </c>
      <c r="X98">
        <f>AVERAGE(X82:X97)</f>
        <v>15.68125</v>
      </c>
    </row>
    <row r="99" spans="2:26">
      <c r="U99" t="s">
        <v>110</v>
      </c>
      <c r="V99">
        <f>STDEV(V82:V97)</f>
        <v>0.31244999599935985</v>
      </c>
      <c r="X99">
        <f>STDEV(X82:X97)</f>
        <v>0.40697051490249297</v>
      </c>
    </row>
    <row r="100" spans="2:26">
      <c r="U100" t="s">
        <v>111</v>
      </c>
      <c r="V100">
        <f>V99^2</f>
        <v>9.762499999999999E-2</v>
      </c>
      <c r="X100">
        <f>X99^2</f>
        <v>0.16562500000000024</v>
      </c>
    </row>
    <row r="101" spans="2:26">
      <c r="U101" t="s">
        <v>112</v>
      </c>
      <c r="V101">
        <f>COUNT(V82:V97)</f>
        <v>16</v>
      </c>
      <c r="X101">
        <f>COUNT(X82:X97)</f>
        <v>16</v>
      </c>
    </row>
    <row r="103" spans="2:26">
      <c r="U103" t="s">
        <v>113</v>
      </c>
      <c r="V103">
        <f>V98-X98</f>
        <v>-0.30000000000000071</v>
      </c>
    </row>
    <row r="104" spans="2:26">
      <c r="T104" t="s">
        <v>114</v>
      </c>
      <c r="V104">
        <f>(V100/V101)+(X100/X101)</f>
        <v>1.6453125000000013E-2</v>
      </c>
    </row>
    <row r="105" spans="2:26">
      <c r="U105" t="s">
        <v>115</v>
      </c>
      <c r="V105">
        <f>V104^0.5</f>
        <v>0.12826973532365307</v>
      </c>
    </row>
    <row r="107" spans="2:26">
      <c r="U107" t="s">
        <v>116</v>
      </c>
      <c r="V107">
        <f>V103/V105</f>
        <v>-2.3388213848187491</v>
      </c>
      <c r="W107" t="s">
        <v>117</v>
      </c>
    </row>
    <row r="109" spans="2:26">
      <c r="B109" t="s">
        <v>190</v>
      </c>
    </row>
    <row r="110" spans="2:26">
      <c r="D110" t="s">
        <v>133</v>
      </c>
      <c r="W110" t="s">
        <v>136</v>
      </c>
    </row>
    <row r="111" spans="2:26">
      <c r="D111" t="s">
        <v>134</v>
      </c>
    </row>
    <row r="112" spans="2:26">
      <c r="D112" t="s">
        <v>135</v>
      </c>
      <c r="U112" t="s">
        <v>138</v>
      </c>
      <c r="Z112" t="s">
        <v>141</v>
      </c>
    </row>
    <row r="114" spans="6:26">
      <c r="F114" t="s">
        <v>148</v>
      </c>
      <c r="G114" t="s">
        <v>149</v>
      </c>
      <c r="U114" t="s">
        <v>139</v>
      </c>
      <c r="X114" t="s">
        <v>137</v>
      </c>
      <c r="Z114" t="s">
        <v>142</v>
      </c>
    </row>
    <row r="115" spans="6:26">
      <c r="G115" t="s">
        <v>150</v>
      </c>
    </row>
    <row r="116" spans="6:26">
      <c r="G116" t="s">
        <v>151</v>
      </c>
      <c r="U116" t="s">
        <v>140</v>
      </c>
    </row>
    <row r="118" spans="6:26">
      <c r="F118" t="s">
        <v>152</v>
      </c>
      <c r="H118" t="s">
        <v>153</v>
      </c>
      <c r="V118" t="s">
        <v>147</v>
      </c>
      <c r="Y118" t="s">
        <v>143</v>
      </c>
    </row>
    <row r="119" spans="6:26">
      <c r="W119" t="s">
        <v>144</v>
      </c>
    </row>
    <row r="120" spans="6:26">
      <c r="F120" t="s">
        <v>154</v>
      </c>
      <c r="J120" t="s">
        <v>155</v>
      </c>
    </row>
    <row r="121" spans="6:26">
      <c r="K121" t="s">
        <v>156</v>
      </c>
      <c r="X121" t="s">
        <v>145</v>
      </c>
    </row>
    <row r="122" spans="6:26">
      <c r="I122" t="s">
        <v>157</v>
      </c>
    </row>
    <row r="123" spans="6:26">
      <c r="G123" t="s">
        <v>158</v>
      </c>
      <c r="X123" t="s">
        <v>146</v>
      </c>
    </row>
    <row r="124" spans="6:26">
      <c r="G124" t="s">
        <v>159</v>
      </c>
    </row>
    <row r="125" spans="6:26">
      <c r="F125" t="s">
        <v>160</v>
      </c>
      <c r="J125" t="s">
        <v>161</v>
      </c>
    </row>
    <row r="126" spans="6:26">
      <c r="F126" t="s">
        <v>162</v>
      </c>
    </row>
    <row r="128" spans="6:26">
      <c r="F128" t="s">
        <v>164</v>
      </c>
    </row>
    <row r="129" spans="2:8">
      <c r="F129" t="s">
        <v>163</v>
      </c>
    </row>
    <row r="130" spans="2:8">
      <c r="F130" t="s">
        <v>165</v>
      </c>
    </row>
    <row r="131" spans="2:8">
      <c r="E131" t="s">
        <v>166</v>
      </c>
    </row>
    <row r="133" spans="2:8">
      <c r="B133" t="s">
        <v>191</v>
      </c>
      <c r="F133" t="s">
        <v>178</v>
      </c>
    </row>
    <row r="134" spans="2:8">
      <c r="D134" t="s">
        <v>167</v>
      </c>
    </row>
    <row r="135" spans="2:8">
      <c r="D135" t="s">
        <v>168</v>
      </c>
    </row>
    <row r="136" spans="2:8">
      <c r="E136">
        <v>1</v>
      </c>
      <c r="F136" t="s">
        <v>169</v>
      </c>
      <c r="H136" t="s">
        <v>177</v>
      </c>
    </row>
    <row r="137" spans="2:8">
      <c r="E137">
        <v>2</v>
      </c>
      <c r="F137" t="s">
        <v>170</v>
      </c>
    </row>
    <row r="138" spans="2:8">
      <c r="E138">
        <v>3</v>
      </c>
      <c r="F138" t="s">
        <v>171</v>
      </c>
    </row>
    <row r="140" spans="2:8">
      <c r="D140" t="s">
        <v>172</v>
      </c>
      <c r="G140">
        <v>1</v>
      </c>
      <c r="H140" t="s">
        <v>174</v>
      </c>
    </row>
    <row r="141" spans="2:8">
      <c r="E141" t="s">
        <v>175</v>
      </c>
      <c r="G141">
        <v>2</v>
      </c>
      <c r="H141" t="s">
        <v>173</v>
      </c>
    </row>
    <row r="144" spans="2:8">
      <c r="E144" t="s">
        <v>176</v>
      </c>
      <c r="G144">
        <v>1</v>
      </c>
      <c r="H144" t="s">
        <v>180</v>
      </c>
    </row>
    <row r="145" spans="2:10">
      <c r="E145" t="s">
        <v>184</v>
      </c>
      <c r="G145">
        <v>2</v>
      </c>
      <c r="H145" t="s">
        <v>181</v>
      </c>
    </row>
    <row r="146" spans="2:10">
      <c r="G146">
        <v>3</v>
      </c>
      <c r="H146" s="5" t="s">
        <v>183</v>
      </c>
      <c r="I146" s="5"/>
      <c r="J146" s="5"/>
    </row>
    <row r="147" spans="2:10">
      <c r="G147">
        <v>4</v>
      </c>
    </row>
    <row r="148" spans="2:10">
      <c r="G148">
        <v>5</v>
      </c>
      <c r="H148" t="s">
        <v>182</v>
      </c>
    </row>
    <row r="150" spans="2:10">
      <c r="D150" t="s">
        <v>179</v>
      </c>
    </row>
    <row r="151" spans="2:10">
      <c r="D151" t="s">
        <v>185</v>
      </c>
      <c r="G151">
        <v>1</v>
      </c>
      <c r="H151" t="s">
        <v>186</v>
      </c>
    </row>
    <row r="152" spans="2:10">
      <c r="G152">
        <v>2</v>
      </c>
      <c r="H152" t="s">
        <v>187</v>
      </c>
    </row>
    <row r="153" spans="2:10">
      <c r="G153">
        <v>3</v>
      </c>
      <c r="H153" t="s">
        <v>188</v>
      </c>
    </row>
    <row r="154" spans="2:10">
      <c r="G154">
        <v>4</v>
      </c>
      <c r="H154" t="s">
        <v>189</v>
      </c>
    </row>
    <row r="156" spans="2:10">
      <c r="B156" t="s">
        <v>197</v>
      </c>
      <c r="F156" t="s">
        <v>198</v>
      </c>
    </row>
    <row r="157" spans="2:10">
      <c r="D157">
        <v>1</v>
      </c>
      <c r="F157" t="s">
        <v>199</v>
      </c>
    </row>
    <row r="158" spans="2:10">
      <c r="D158">
        <v>2</v>
      </c>
      <c r="F158" t="s">
        <v>200</v>
      </c>
    </row>
    <row r="159" spans="2:10">
      <c r="D159">
        <v>3</v>
      </c>
      <c r="F159" t="s">
        <v>201</v>
      </c>
      <c r="H159" t="s">
        <v>202</v>
      </c>
    </row>
    <row r="160" spans="2:10">
      <c r="F160" t="s">
        <v>203</v>
      </c>
      <c r="J160" t="s">
        <v>205</v>
      </c>
    </row>
    <row r="161" spans="4:12">
      <c r="F161" s="5" t="s">
        <v>204</v>
      </c>
      <c r="G161" s="5"/>
      <c r="H161" s="5"/>
      <c r="J161" t="s">
        <v>206</v>
      </c>
    </row>
    <row r="162" spans="4:12">
      <c r="F162" s="5" t="s">
        <v>207</v>
      </c>
      <c r="G162" s="5"/>
      <c r="H162" s="5"/>
      <c r="J162" t="s">
        <v>208</v>
      </c>
    </row>
    <row r="164" spans="4:12">
      <c r="D164">
        <v>5</v>
      </c>
      <c r="F164" t="s">
        <v>209</v>
      </c>
      <c r="I164" t="s">
        <v>210</v>
      </c>
      <c r="L164" t="s">
        <v>211</v>
      </c>
    </row>
    <row r="165" spans="4:12">
      <c r="F165" t="s">
        <v>212</v>
      </c>
      <c r="I165" t="s">
        <v>213</v>
      </c>
      <c r="L165" t="s">
        <v>214</v>
      </c>
    </row>
    <row r="166" spans="4:12">
      <c r="F166" s="5" t="s">
        <v>215</v>
      </c>
      <c r="G166" s="5"/>
      <c r="H166" s="5"/>
      <c r="J166" t="s">
        <v>216</v>
      </c>
    </row>
    <row r="167" spans="4:12">
      <c r="D167">
        <v>6</v>
      </c>
      <c r="F167" t="s">
        <v>225</v>
      </c>
    </row>
    <row r="168" spans="4:12">
      <c r="F168" t="s">
        <v>217</v>
      </c>
      <c r="I168" t="s">
        <v>219</v>
      </c>
    </row>
    <row r="169" spans="4:12">
      <c r="F169" t="s">
        <v>218</v>
      </c>
      <c r="I169" t="s">
        <v>220</v>
      </c>
    </row>
    <row r="170" spans="4:12">
      <c r="F170" s="5" t="s">
        <v>221</v>
      </c>
      <c r="G170" s="5"/>
      <c r="H170" s="5"/>
      <c r="I170" t="s">
        <v>224</v>
      </c>
    </row>
    <row r="171" spans="4:12">
      <c r="H171" t="s">
        <v>222</v>
      </c>
      <c r="K171" t="s">
        <v>223</v>
      </c>
    </row>
    <row r="172" spans="4:12">
      <c r="D172">
        <v>7</v>
      </c>
      <c r="F172" t="s">
        <v>226</v>
      </c>
      <c r="G172" t="s">
        <v>227</v>
      </c>
    </row>
    <row r="173" spans="4:12">
      <c r="D173">
        <v>8</v>
      </c>
      <c r="F173" t="s">
        <v>228</v>
      </c>
    </row>
    <row r="174" spans="4:12">
      <c r="D174">
        <v>9</v>
      </c>
      <c r="F174" t="s">
        <v>229</v>
      </c>
      <c r="H174" s="5"/>
      <c r="I174" s="5"/>
      <c r="J174" s="5"/>
    </row>
    <row r="175" spans="4:12">
      <c r="H175" t="s">
        <v>230</v>
      </c>
      <c r="K175" t="s">
        <v>231</v>
      </c>
    </row>
    <row r="176" spans="4:12">
      <c r="H176" t="s">
        <v>232</v>
      </c>
      <c r="K176" t="s">
        <v>233</v>
      </c>
    </row>
    <row r="177" spans="2:11">
      <c r="K177" t="s">
        <v>234</v>
      </c>
    </row>
    <row r="178" spans="2:11">
      <c r="D178">
        <v>10</v>
      </c>
      <c r="F178" t="s">
        <v>236</v>
      </c>
    </row>
    <row r="179" spans="2:11">
      <c r="F179" t="s">
        <v>235</v>
      </c>
    </row>
    <row r="180" spans="2:11">
      <c r="D180">
        <v>11</v>
      </c>
      <c r="F180" t="s">
        <v>237</v>
      </c>
    </row>
    <row r="181" spans="2:11">
      <c r="D181">
        <v>12</v>
      </c>
      <c r="F181" t="s">
        <v>238</v>
      </c>
    </row>
    <row r="183" spans="2:11">
      <c r="B183" t="s">
        <v>239</v>
      </c>
      <c r="E183" t="s">
        <v>240</v>
      </c>
    </row>
    <row r="184" spans="2:11">
      <c r="D184">
        <v>1</v>
      </c>
      <c r="F184" t="s">
        <v>241</v>
      </c>
    </row>
    <row r="185" spans="2:11">
      <c r="F185" t="s">
        <v>249</v>
      </c>
    </row>
    <row r="186" spans="2:11">
      <c r="F186" t="s">
        <v>248</v>
      </c>
    </row>
    <row r="187" spans="2:11">
      <c r="F187" t="s">
        <v>250</v>
      </c>
      <c r="G187" t="s">
        <v>251</v>
      </c>
    </row>
    <row r="188" spans="2:11">
      <c r="F188" t="s">
        <v>258</v>
      </c>
      <c r="G188" t="s">
        <v>259</v>
      </c>
    </row>
    <row r="189" spans="2:11">
      <c r="F189" t="s">
        <v>252</v>
      </c>
    </row>
    <row r="190" spans="2:11">
      <c r="F190" t="s">
        <v>253</v>
      </c>
      <c r="G190" t="s">
        <v>254</v>
      </c>
    </row>
    <row r="191" spans="2:11">
      <c r="G191" t="s">
        <v>255</v>
      </c>
    </row>
    <row r="192" spans="2:11">
      <c r="F192" t="s">
        <v>256</v>
      </c>
      <c r="G192" t="s">
        <v>257</v>
      </c>
    </row>
    <row r="194" spans="4:17">
      <c r="D194">
        <v>2</v>
      </c>
      <c r="F194" t="s">
        <v>242</v>
      </c>
    </row>
    <row r="195" spans="4:17">
      <c r="F195" t="s">
        <v>260</v>
      </c>
      <c r="G195" t="s">
        <v>261</v>
      </c>
    </row>
    <row r="196" spans="4:17">
      <c r="F196" s="5" t="s">
        <v>262</v>
      </c>
      <c r="G196" s="5"/>
      <c r="H196" s="5"/>
      <c r="I196" s="5"/>
      <c r="J196" s="5"/>
      <c r="K196" s="5"/>
      <c r="L196" s="5"/>
      <c r="M196" s="5"/>
      <c r="N196" s="5"/>
      <c r="O196" s="5"/>
      <c r="P196" s="5"/>
      <c r="Q196" s="5"/>
    </row>
    <row r="198" spans="4:17">
      <c r="D198">
        <v>3</v>
      </c>
      <c r="F198" t="s">
        <v>243</v>
      </c>
      <c r="I198" t="s">
        <v>244</v>
      </c>
    </row>
    <row r="199" spans="4:17">
      <c r="F199" t="s">
        <v>263</v>
      </c>
      <c r="I199" t="s">
        <v>264</v>
      </c>
    </row>
    <row r="200" spans="4:17">
      <c r="F200" t="s">
        <v>265</v>
      </c>
    </row>
    <row r="201" spans="4:17">
      <c r="F201" t="s">
        <v>266</v>
      </c>
    </row>
    <row r="202" spans="4:17">
      <c r="F202" t="s">
        <v>267</v>
      </c>
      <c r="I202" t="s">
        <v>109</v>
      </c>
      <c r="K202" t="s">
        <v>270</v>
      </c>
    </row>
    <row r="203" spans="4:17">
      <c r="I203" t="s">
        <v>268</v>
      </c>
    </row>
    <row r="204" spans="4:17">
      <c r="I204" t="s">
        <v>269</v>
      </c>
    </row>
    <row r="205" spans="4:17">
      <c r="F205" s="5" t="s">
        <v>271</v>
      </c>
      <c r="G205" s="5"/>
      <c r="H205" s="5"/>
      <c r="I205" s="5"/>
      <c r="J205" t="s">
        <v>272</v>
      </c>
      <c r="Q205" t="s">
        <v>274</v>
      </c>
    </row>
    <row r="206" spans="4:17">
      <c r="J206" t="s">
        <v>273</v>
      </c>
      <c r="Q206" t="s">
        <v>275</v>
      </c>
    </row>
    <row r="207" spans="4:17">
      <c r="J207" t="s">
        <v>277</v>
      </c>
    </row>
    <row r="208" spans="4:17">
      <c r="O208" t="s">
        <v>276</v>
      </c>
    </row>
    <row r="209" spans="4:12">
      <c r="J209" t="s">
        <v>278</v>
      </c>
    </row>
    <row r="210" spans="4:12">
      <c r="D210">
        <v>5</v>
      </c>
      <c r="F210" t="s">
        <v>245</v>
      </c>
    </row>
    <row r="211" spans="4:12">
      <c r="G211" t="s">
        <v>286</v>
      </c>
    </row>
    <row r="212" spans="4:12">
      <c r="G212" t="s">
        <v>287</v>
      </c>
    </row>
    <row r="213" spans="4:12">
      <c r="G213" t="s">
        <v>288</v>
      </c>
    </row>
    <row r="215" spans="4:12">
      <c r="D215">
        <v>6</v>
      </c>
      <c r="F215" t="s">
        <v>246</v>
      </c>
    </row>
    <row r="216" spans="4:12">
      <c r="G216" t="s">
        <v>285</v>
      </c>
    </row>
    <row r="217" spans="4:12">
      <c r="G217" t="s">
        <v>289</v>
      </c>
    </row>
    <row r="218" spans="4:12">
      <c r="G218" t="s">
        <v>290</v>
      </c>
    </row>
    <row r="219" spans="4:12">
      <c r="G219" t="s">
        <v>291</v>
      </c>
    </row>
    <row r="220" spans="4:12">
      <c r="G220" t="s">
        <v>292</v>
      </c>
    </row>
    <row r="222" spans="4:12">
      <c r="D222">
        <v>7</v>
      </c>
      <c r="F222" t="s">
        <v>247</v>
      </c>
    </row>
    <row r="223" spans="4:12">
      <c r="G223" t="s">
        <v>293</v>
      </c>
      <c r="L223" t="s">
        <v>297</v>
      </c>
    </row>
    <row r="224" spans="4:12">
      <c r="G224" t="s">
        <v>294</v>
      </c>
    </row>
    <row r="225" spans="2:8">
      <c r="H225" t="s">
        <v>295</v>
      </c>
    </row>
    <row r="226" spans="2:8">
      <c r="H226" t="s">
        <v>296</v>
      </c>
    </row>
    <row r="228" spans="2:8">
      <c r="B228" t="s">
        <v>298</v>
      </c>
    </row>
    <row r="229" spans="2:8">
      <c r="D229">
        <v>1</v>
      </c>
      <c r="E229" t="s">
        <v>299</v>
      </c>
    </row>
    <row r="230" spans="2:8">
      <c r="D230">
        <v>2</v>
      </c>
      <c r="E230" t="s">
        <v>300</v>
      </c>
    </row>
    <row r="231" spans="2:8">
      <c r="F231" t="s">
        <v>302</v>
      </c>
    </row>
    <row r="232" spans="2:8">
      <c r="F232" t="s">
        <v>303</v>
      </c>
    </row>
    <row r="233" spans="2:8">
      <c r="F233" t="s">
        <v>304</v>
      </c>
    </row>
    <row r="235" spans="2:8">
      <c r="D235">
        <v>3</v>
      </c>
      <c r="E235" t="s">
        <v>301</v>
      </c>
    </row>
    <row r="236" spans="2:8">
      <c r="F236" t="s">
        <v>305</v>
      </c>
    </row>
    <row r="237" spans="2:8">
      <c r="F237" t="s">
        <v>306</v>
      </c>
    </row>
    <row r="238" spans="2:8">
      <c r="F238" t="s">
        <v>307</v>
      </c>
    </row>
    <row r="239" spans="2:8">
      <c r="F239" t="s">
        <v>308</v>
      </c>
    </row>
    <row r="240" spans="2:8">
      <c r="F240" t="s">
        <v>309</v>
      </c>
    </row>
    <row r="242" spans="4:6">
      <c r="D242" s="6" t="s">
        <v>325</v>
      </c>
      <c r="E242" t="s">
        <v>326</v>
      </c>
    </row>
    <row r="244" spans="4:6">
      <c r="D244">
        <v>10</v>
      </c>
      <c r="E244" t="s">
        <v>327</v>
      </c>
    </row>
    <row r="245" spans="4:6">
      <c r="F245" t="s">
        <v>328</v>
      </c>
    </row>
    <row r="246" spans="4:6">
      <c r="F246" t="s">
        <v>329</v>
      </c>
    </row>
    <row r="247" spans="4:6">
      <c r="F247" t="s">
        <v>330</v>
      </c>
    </row>
    <row r="249" spans="4:6">
      <c r="D249">
        <v>11</v>
      </c>
      <c r="E249" t="s">
        <v>331</v>
      </c>
    </row>
    <row r="250" spans="4:6">
      <c r="F250" t="s">
        <v>332</v>
      </c>
    </row>
    <row r="251" spans="4:6">
      <c r="F251" t="s">
        <v>333</v>
      </c>
    </row>
    <row r="252" spans="4:6">
      <c r="F252" t="s">
        <v>334</v>
      </c>
    </row>
    <row r="253" spans="4:6">
      <c r="F253" t="s">
        <v>335</v>
      </c>
    </row>
    <row r="254" spans="4:6">
      <c r="D254">
        <v>12</v>
      </c>
      <c r="F254" t="s">
        <v>336</v>
      </c>
    </row>
    <row r="255" spans="4:6">
      <c r="F255" t="s">
        <v>337</v>
      </c>
    </row>
    <row r="256" spans="4:6">
      <c r="F256" t="s">
        <v>338</v>
      </c>
    </row>
    <row r="257" spans="4:8">
      <c r="F257" t="s">
        <v>339</v>
      </c>
      <c r="H257" t="s">
        <v>340</v>
      </c>
    </row>
    <row r="258" spans="4:8">
      <c r="H258" t="s">
        <v>341</v>
      </c>
    </row>
    <row r="259" spans="4:8">
      <c r="H259" t="s">
        <v>342</v>
      </c>
    </row>
    <row r="261" spans="4:8">
      <c r="F261" t="s">
        <v>343</v>
      </c>
      <c r="H261" t="s">
        <v>344</v>
      </c>
    </row>
    <row r="263" spans="4:8">
      <c r="F263" t="s">
        <v>349</v>
      </c>
      <c r="H263" t="s">
        <v>345</v>
      </c>
    </row>
    <row r="264" spans="4:8">
      <c r="H264" t="s">
        <v>346</v>
      </c>
    </row>
    <row r="265" spans="4:8">
      <c r="H265" t="s">
        <v>347</v>
      </c>
    </row>
    <row r="266" spans="4:8">
      <c r="H266" t="s">
        <v>348</v>
      </c>
    </row>
    <row r="268" spans="4:8">
      <c r="D268" t="s">
        <v>350</v>
      </c>
    </row>
    <row r="269" spans="4:8">
      <c r="F269" t="s">
        <v>351</v>
      </c>
      <c r="G269" t="s">
        <v>352</v>
      </c>
    </row>
    <row r="270" spans="4:8">
      <c r="G270" t="s">
        <v>353</v>
      </c>
    </row>
    <row r="271" spans="4:8">
      <c r="G271" t="s">
        <v>354</v>
      </c>
    </row>
    <row r="273" spans="2:12">
      <c r="B273" t="s">
        <v>355</v>
      </c>
    </row>
    <row r="274" spans="2:12">
      <c r="D274">
        <v>2</v>
      </c>
      <c r="F274" t="s">
        <v>356</v>
      </c>
    </row>
    <row r="275" spans="2:12">
      <c r="F275" t="s">
        <v>357</v>
      </c>
      <c r="J275" t="s">
        <v>358</v>
      </c>
    </row>
    <row r="276" spans="2:12">
      <c r="G276" t="s">
        <v>360</v>
      </c>
    </row>
    <row r="278" spans="2:12">
      <c r="D278" t="s">
        <v>371</v>
      </c>
      <c r="F278" t="s">
        <v>359</v>
      </c>
    </row>
    <row r="279" spans="2:12">
      <c r="G279" t="s">
        <v>361</v>
      </c>
      <c r="I279" t="s">
        <v>362</v>
      </c>
    </row>
    <row r="280" spans="2:12">
      <c r="I280" t="s">
        <v>363</v>
      </c>
    </row>
    <row r="281" spans="2:12">
      <c r="I281" t="s">
        <v>372</v>
      </c>
    </row>
    <row r="282" spans="2:12">
      <c r="I282" t="s">
        <v>373</v>
      </c>
    </row>
    <row r="283" spans="2:12">
      <c r="I283" t="s">
        <v>374</v>
      </c>
    </row>
    <row r="284" spans="2:12">
      <c r="I284" t="s">
        <v>375</v>
      </c>
    </row>
    <row r="286" spans="2:12">
      <c r="G286" t="s">
        <v>364</v>
      </c>
    </row>
    <row r="287" spans="2:12">
      <c r="K287" t="s">
        <v>365</v>
      </c>
    </row>
    <row r="288" spans="2:12">
      <c r="L288" t="s">
        <v>366</v>
      </c>
    </row>
    <row r="289" spans="4:20">
      <c r="L289" t="s">
        <v>367</v>
      </c>
    </row>
    <row r="290" spans="4:20">
      <c r="K290" t="s">
        <v>368</v>
      </c>
      <c r="L290" t="s">
        <v>369</v>
      </c>
      <c r="P290" t="s">
        <v>370</v>
      </c>
    </row>
    <row r="292" spans="4:20">
      <c r="D292">
        <v>6</v>
      </c>
      <c r="F292" t="s">
        <v>376</v>
      </c>
    </row>
    <row r="293" spans="4:20">
      <c r="G293" t="s">
        <v>377</v>
      </c>
      <c r="J293" t="s">
        <v>378</v>
      </c>
      <c r="Q293" t="s">
        <v>380</v>
      </c>
    </row>
    <row r="294" spans="4:20">
      <c r="H294" t="s">
        <v>379</v>
      </c>
      <c r="J294" t="s">
        <v>381</v>
      </c>
    </row>
    <row r="296" spans="4:20">
      <c r="D296">
        <v>7</v>
      </c>
      <c r="F296" s="5" t="s">
        <v>382</v>
      </c>
      <c r="G296" s="5"/>
      <c r="H296" s="5" t="s">
        <v>384</v>
      </c>
      <c r="I296" s="5"/>
      <c r="J296" s="5"/>
      <c r="K296" s="5"/>
      <c r="N296" s="5" t="s">
        <v>391</v>
      </c>
      <c r="O296" s="5"/>
      <c r="P296" s="5"/>
      <c r="Q296" s="5"/>
      <c r="R296" s="5"/>
      <c r="S296" s="5"/>
      <c r="T296" s="5"/>
    </row>
    <row r="297" spans="4:20">
      <c r="G297" t="s">
        <v>385</v>
      </c>
    </row>
    <row r="298" spans="4:20">
      <c r="G298" t="s">
        <v>386</v>
      </c>
    </row>
    <row r="299" spans="4:20">
      <c r="G299" t="s">
        <v>387</v>
      </c>
      <c r="L299" t="s">
        <v>388</v>
      </c>
    </row>
    <row r="300" spans="4:20">
      <c r="L300" t="s">
        <v>389</v>
      </c>
    </row>
    <row r="301" spans="4:20">
      <c r="G301" t="s">
        <v>390</v>
      </c>
      <c r="K301" t="s">
        <v>392</v>
      </c>
    </row>
    <row r="302" spans="4:20">
      <c r="K302" t="s">
        <v>393</v>
      </c>
    </row>
    <row r="303" spans="4:20">
      <c r="K303" t="s">
        <v>394</v>
      </c>
    </row>
    <row r="304" spans="4:20">
      <c r="I304" t="s">
        <v>395</v>
      </c>
      <c r="N304" t="s">
        <v>396</v>
      </c>
    </row>
    <row r="305" spans="4:18">
      <c r="F305" s="5" t="s">
        <v>383</v>
      </c>
      <c r="G305" s="5"/>
      <c r="H305" s="5"/>
      <c r="I305" s="5"/>
      <c r="J305" s="5"/>
      <c r="K305" s="5"/>
    </row>
    <row r="306" spans="4:18">
      <c r="G306" t="s">
        <v>397</v>
      </c>
    </row>
    <row r="307" spans="4:18">
      <c r="I307" t="s">
        <v>398</v>
      </c>
      <c r="K307" t="s">
        <v>399</v>
      </c>
    </row>
    <row r="308" spans="4:18" ht="18">
      <c r="G308" s="7" t="s">
        <v>400</v>
      </c>
    </row>
    <row r="309" spans="4:18">
      <c r="G309" t="s">
        <v>401</v>
      </c>
    </row>
    <row r="311" spans="4:18">
      <c r="D311">
        <v>8</v>
      </c>
      <c r="F311" t="s">
        <v>402</v>
      </c>
    </row>
    <row r="312" spans="4:18">
      <c r="G312" t="s">
        <v>403</v>
      </c>
    </row>
    <row r="313" spans="4:18">
      <c r="G313" t="s">
        <v>404</v>
      </c>
    </row>
    <row r="315" spans="4:18">
      <c r="D315">
        <v>9</v>
      </c>
      <c r="F315" t="s">
        <v>405</v>
      </c>
    </row>
    <row r="316" spans="4:18">
      <c r="G316" t="s">
        <v>406</v>
      </c>
    </row>
    <row r="317" spans="4:18">
      <c r="D317">
        <v>10</v>
      </c>
      <c r="F317" s="5" t="s">
        <v>407</v>
      </c>
      <c r="G317" s="5"/>
      <c r="H317" s="5"/>
      <c r="I317" s="5"/>
      <c r="J317" s="5"/>
      <c r="K317" s="5"/>
      <c r="L317" s="5"/>
      <c r="M317" s="5"/>
      <c r="N317" s="5"/>
      <c r="O317" s="5"/>
      <c r="P317" s="5"/>
      <c r="Q317" s="5"/>
      <c r="R317" s="5"/>
    </row>
    <row r="319" spans="4:18">
      <c r="D319">
        <v>11</v>
      </c>
      <c r="F319" t="s">
        <v>408</v>
      </c>
    </row>
    <row r="320" spans="4:18" ht="19.5">
      <c r="G320" s="8" t="s">
        <v>409</v>
      </c>
      <c r="H320" s="5"/>
      <c r="I320" s="5"/>
      <c r="J320" s="9" t="s">
        <v>410</v>
      </c>
      <c r="K320" s="5"/>
      <c r="L320" s="5"/>
      <c r="M320" s="5"/>
      <c r="N320" s="5"/>
    </row>
    <row r="322" spans="2:17">
      <c r="D322">
        <v>13</v>
      </c>
      <c r="F322" t="s">
        <v>411</v>
      </c>
    </row>
    <row r="324" spans="2:17">
      <c r="B324" t="s">
        <v>412</v>
      </c>
      <c r="H324" t="s">
        <v>414</v>
      </c>
    </row>
    <row r="325" spans="2:17">
      <c r="D325">
        <v>15.3</v>
      </c>
      <c r="F325" t="s">
        <v>476</v>
      </c>
      <c r="I325">
        <v>1</v>
      </c>
    </row>
    <row r="326" spans="2:17">
      <c r="F326" t="s">
        <v>477</v>
      </c>
    </row>
    <row r="327" spans="2:17">
      <c r="F327" t="s">
        <v>483</v>
      </c>
    </row>
    <row r="328" spans="2:17">
      <c r="E328">
        <v>1</v>
      </c>
      <c r="F328" s="5" t="s">
        <v>478</v>
      </c>
      <c r="G328" s="5"/>
      <c r="H328" s="5"/>
      <c r="I328" s="5"/>
      <c r="J328" s="5"/>
      <c r="K328" s="5"/>
      <c r="L328" s="5"/>
      <c r="M328" s="5"/>
      <c r="N328" s="5"/>
    </row>
    <row r="329" spans="2:17">
      <c r="E329">
        <v>2</v>
      </c>
      <c r="F329" s="5" t="s">
        <v>479</v>
      </c>
      <c r="G329" s="5"/>
      <c r="H329" s="5"/>
      <c r="I329" s="5"/>
      <c r="J329" s="5"/>
      <c r="K329" s="5"/>
      <c r="L329" s="5"/>
      <c r="M329" s="5"/>
      <c r="N329" s="5"/>
      <c r="O329" s="5"/>
      <c r="P329" s="5"/>
      <c r="Q329" s="5"/>
    </row>
    <row r="330" spans="2:17">
      <c r="E330">
        <v>3</v>
      </c>
      <c r="F330" s="5" t="s">
        <v>480</v>
      </c>
      <c r="G330" s="5"/>
      <c r="H330" s="5"/>
      <c r="I330" s="5"/>
      <c r="J330" s="5"/>
      <c r="K330" s="5"/>
      <c r="L330" s="5"/>
      <c r="M330" s="5"/>
      <c r="N330" s="5"/>
      <c r="O330" s="5"/>
      <c r="P330" s="5"/>
      <c r="Q330" s="5"/>
    </row>
    <row r="331" spans="2:17">
      <c r="E331" t="s">
        <v>484</v>
      </c>
      <c r="F331" t="s">
        <v>481</v>
      </c>
    </row>
    <row r="332" spans="2:17">
      <c r="F332" s="5" t="s">
        <v>486</v>
      </c>
      <c r="G332" s="5"/>
    </row>
    <row r="333" spans="2:17">
      <c r="E333" t="s">
        <v>485</v>
      </c>
      <c r="F333" t="s">
        <v>482</v>
      </c>
    </row>
    <row r="334" spans="2:17">
      <c r="F334" s="5" t="s">
        <v>487</v>
      </c>
      <c r="G334" s="5"/>
    </row>
    <row r="346" spans="2:13">
      <c r="B346" t="s">
        <v>413</v>
      </c>
    </row>
    <row r="347" spans="2:13">
      <c r="D347">
        <v>3</v>
      </c>
      <c r="F347" t="s">
        <v>415</v>
      </c>
    </row>
    <row r="348" spans="2:13">
      <c r="D348">
        <v>4</v>
      </c>
      <c r="F348" t="s">
        <v>416</v>
      </c>
    </row>
    <row r="349" spans="2:13">
      <c r="D349">
        <v>5</v>
      </c>
      <c r="F349" t="s">
        <v>417</v>
      </c>
      <c r="H349" t="s">
        <v>419</v>
      </c>
      <c r="L349" t="s">
        <v>420</v>
      </c>
    </row>
    <row r="350" spans="2:13">
      <c r="D350">
        <v>6</v>
      </c>
      <c r="F350" t="s">
        <v>418</v>
      </c>
      <c r="H350" t="s">
        <v>421</v>
      </c>
    </row>
    <row r="351" spans="2:13">
      <c r="H351" t="s">
        <v>422</v>
      </c>
      <c r="M351" t="s">
        <v>424</v>
      </c>
    </row>
    <row r="352" spans="2:13">
      <c r="H352" t="s">
        <v>423</v>
      </c>
      <c r="M352" t="s">
        <v>425</v>
      </c>
    </row>
    <row r="354" spans="4:10">
      <c r="D354">
        <v>7</v>
      </c>
      <c r="F354" t="s">
        <v>426</v>
      </c>
      <c r="H354" t="s">
        <v>427</v>
      </c>
      <c r="I354" t="s">
        <v>428</v>
      </c>
      <c r="J354" t="s">
        <v>429</v>
      </c>
    </row>
    <row r="355" spans="4:10">
      <c r="J355" t="s">
        <v>430</v>
      </c>
    </row>
    <row r="356" spans="4:10">
      <c r="J356" t="s">
        <v>431</v>
      </c>
    </row>
    <row r="357" spans="4:10">
      <c r="J357" t="s">
        <v>432</v>
      </c>
    </row>
    <row r="358" spans="4:10">
      <c r="J358" t="s">
        <v>433</v>
      </c>
    </row>
    <row r="359" spans="4:10">
      <c r="J359" t="s">
        <v>434</v>
      </c>
    </row>
    <row r="360" spans="4:10">
      <c r="J360" t="s">
        <v>435</v>
      </c>
    </row>
    <row r="361" spans="4:10">
      <c r="J361" t="s">
        <v>436</v>
      </c>
    </row>
    <row r="362" spans="4:10">
      <c r="D362">
        <v>8</v>
      </c>
      <c r="F362" t="s">
        <v>437</v>
      </c>
      <c r="I362" t="s">
        <v>438</v>
      </c>
    </row>
    <row r="363" spans="4:10">
      <c r="D363">
        <v>9</v>
      </c>
      <c r="F363" t="s">
        <v>439</v>
      </c>
      <c r="I363" t="s">
        <v>440</v>
      </c>
    </row>
    <row r="364" spans="4:10">
      <c r="D364">
        <v>10</v>
      </c>
      <c r="F364" t="s">
        <v>441</v>
      </c>
    </row>
    <row r="365" spans="4:10">
      <c r="D365">
        <v>11</v>
      </c>
      <c r="F365" t="s">
        <v>442</v>
      </c>
      <c r="I365" t="s">
        <v>443</v>
      </c>
    </row>
    <row r="366" spans="4:10">
      <c r="D366">
        <v>12</v>
      </c>
      <c r="F366" t="s">
        <v>444</v>
      </c>
    </row>
    <row r="368" spans="4:10">
      <c r="D368">
        <v>14</v>
      </c>
      <c r="F368" t="s">
        <v>445</v>
      </c>
      <c r="H368" t="s">
        <v>446</v>
      </c>
      <c r="I368" t="s">
        <v>448</v>
      </c>
    </row>
    <row r="370" spans="4:14">
      <c r="H370" t="s">
        <v>447</v>
      </c>
      <c r="I370" t="s">
        <v>449</v>
      </c>
    </row>
    <row r="371" spans="4:14">
      <c r="D371">
        <v>17</v>
      </c>
      <c r="F371" t="s">
        <v>450</v>
      </c>
      <c r="H371" t="s">
        <v>451</v>
      </c>
    </row>
    <row r="372" spans="4:14">
      <c r="D372">
        <v>18</v>
      </c>
      <c r="F372" t="s">
        <v>452</v>
      </c>
      <c r="H372" t="s">
        <v>454</v>
      </c>
    </row>
    <row r="373" spans="4:14">
      <c r="D373">
        <v>19</v>
      </c>
      <c r="F373" t="s">
        <v>453</v>
      </c>
      <c r="H373" t="s">
        <v>455</v>
      </c>
    </row>
    <row r="375" spans="4:14">
      <c r="D375">
        <v>20</v>
      </c>
      <c r="F375" t="s">
        <v>456</v>
      </c>
      <c r="J375" t="s">
        <v>458</v>
      </c>
    </row>
    <row r="376" spans="4:14">
      <c r="J376" t="s">
        <v>457</v>
      </c>
    </row>
    <row r="377" spans="4:14">
      <c r="F377" t="s">
        <v>459</v>
      </c>
    </row>
    <row r="378" spans="4:14">
      <c r="D378">
        <v>21</v>
      </c>
      <c r="F378" t="s">
        <v>460</v>
      </c>
      <c r="I378" t="s">
        <v>461</v>
      </c>
    </row>
    <row r="379" spans="4:14">
      <c r="I379" t="s">
        <v>462</v>
      </c>
    </row>
    <row r="381" spans="4:14">
      <c r="D381">
        <v>22</v>
      </c>
      <c r="F381" t="s">
        <v>463</v>
      </c>
    </row>
    <row r="382" spans="4:14">
      <c r="D382">
        <v>23</v>
      </c>
      <c r="F382" t="s">
        <v>464</v>
      </c>
      <c r="H382" t="s">
        <v>466</v>
      </c>
      <c r="N382" t="s">
        <v>468</v>
      </c>
    </row>
    <row r="383" spans="4:14">
      <c r="H383" t="s">
        <v>465</v>
      </c>
    </row>
    <row r="384" spans="4:14">
      <c r="H384" t="s">
        <v>467</v>
      </c>
    </row>
    <row r="385" spans="3:9">
      <c r="D385">
        <v>24</v>
      </c>
      <c r="F385" t="s">
        <v>469</v>
      </c>
      <c r="I385" t="s">
        <v>470</v>
      </c>
    </row>
    <row r="386" spans="3:9">
      <c r="I386" t="s">
        <v>471</v>
      </c>
    </row>
    <row r="388" spans="3:9">
      <c r="D388">
        <v>25</v>
      </c>
      <c r="F388" t="s">
        <v>472</v>
      </c>
      <c r="I388" t="s">
        <v>473</v>
      </c>
    </row>
    <row r="389" spans="3:9">
      <c r="F389" t="s">
        <v>474</v>
      </c>
      <c r="I389" t="s">
        <v>475</v>
      </c>
    </row>
    <row r="390" spans="3:9">
      <c r="D390">
        <v>26</v>
      </c>
      <c r="F390" t="s">
        <v>488</v>
      </c>
      <c r="I390" t="s">
        <v>489</v>
      </c>
    </row>
    <row r="391" spans="3:9">
      <c r="I391" t="s">
        <v>490</v>
      </c>
    </row>
    <row r="392" spans="3:9">
      <c r="D392">
        <v>27</v>
      </c>
      <c r="F392" t="s">
        <v>493</v>
      </c>
      <c r="H392" t="s">
        <v>491</v>
      </c>
    </row>
    <row r="393" spans="3:9">
      <c r="H393" t="s">
        <v>492</v>
      </c>
    </row>
    <row r="394" spans="3:9">
      <c r="H394" t="s">
        <v>494</v>
      </c>
    </row>
    <row r="395" spans="3:9">
      <c r="F395" t="s">
        <v>495</v>
      </c>
    </row>
    <row r="397" spans="3:9">
      <c r="C397" t="s">
        <v>496</v>
      </c>
    </row>
    <row r="398" spans="3:9">
      <c r="D398">
        <v>2</v>
      </c>
      <c r="F398" t="s">
        <v>497</v>
      </c>
    </row>
    <row r="399" spans="3:9">
      <c r="D399">
        <v>3</v>
      </c>
      <c r="F399" t="s">
        <v>498</v>
      </c>
    </row>
    <row r="400" spans="3:9">
      <c r="D400">
        <v>4</v>
      </c>
      <c r="F400" t="s">
        <v>499</v>
      </c>
    </row>
    <row r="401" spans="3:9">
      <c r="D401">
        <v>5</v>
      </c>
      <c r="F401" t="s">
        <v>500</v>
      </c>
    </row>
    <row r="402" spans="3:9">
      <c r="D402">
        <v>6</v>
      </c>
      <c r="F402" t="s">
        <v>501</v>
      </c>
    </row>
    <row r="403" spans="3:9">
      <c r="D403">
        <v>7</v>
      </c>
      <c r="F403" t="s">
        <v>502</v>
      </c>
    </row>
    <row r="404" spans="3:9">
      <c r="D404">
        <v>8</v>
      </c>
      <c r="F404" t="s">
        <v>503</v>
      </c>
    </row>
    <row r="405" spans="3:9">
      <c r="D405">
        <v>9</v>
      </c>
      <c r="F405" t="s">
        <v>504</v>
      </c>
    </row>
    <row r="406" spans="3:9">
      <c r="F406" t="s">
        <v>505</v>
      </c>
    </row>
    <row r="408" spans="3:9">
      <c r="C408" t="s">
        <v>506</v>
      </c>
    </row>
    <row r="409" spans="3:9">
      <c r="D409">
        <v>2</v>
      </c>
      <c r="F409" t="s">
        <v>507</v>
      </c>
    </row>
    <row r="410" spans="3:9">
      <c r="D410">
        <v>3</v>
      </c>
      <c r="F410" t="s">
        <v>508</v>
      </c>
    </row>
    <row r="412" spans="3:9">
      <c r="D412">
        <v>7</v>
      </c>
      <c r="F412" t="s">
        <v>509</v>
      </c>
    </row>
    <row r="413" spans="3:9">
      <c r="D413">
        <v>8</v>
      </c>
      <c r="F413" t="s">
        <v>510</v>
      </c>
    </row>
    <row r="414" spans="3:9">
      <c r="D414" s="5">
        <v>9</v>
      </c>
      <c r="E414" s="5"/>
      <c r="F414" s="5" t="s">
        <v>511</v>
      </c>
      <c r="G414" s="5"/>
      <c r="H414" s="5"/>
      <c r="I414" s="5"/>
    </row>
    <row r="415" spans="3:9">
      <c r="D415" s="5">
        <v>10</v>
      </c>
      <c r="E415" s="5"/>
      <c r="F415" s="5" t="s">
        <v>512</v>
      </c>
      <c r="G415" s="5"/>
      <c r="H415" s="5"/>
      <c r="I415" s="5"/>
    </row>
    <row r="416" spans="3:9">
      <c r="D416">
        <v>11</v>
      </c>
      <c r="F416" t="s">
        <v>513</v>
      </c>
      <c r="I416" t="s">
        <v>514</v>
      </c>
    </row>
    <row r="417" spans="3:18">
      <c r="D417">
        <v>12</v>
      </c>
      <c r="F417" t="s">
        <v>515</v>
      </c>
      <c r="Q417" t="s">
        <v>516</v>
      </c>
    </row>
    <row r="418" spans="3:18">
      <c r="R418" t="s">
        <v>517</v>
      </c>
    </row>
    <row r="419" spans="3:18">
      <c r="G419" t="s">
        <v>521</v>
      </c>
    </row>
    <row r="420" spans="3:18">
      <c r="G420" t="s">
        <v>518</v>
      </c>
    </row>
    <row r="421" spans="3:18">
      <c r="O421" t="s">
        <v>522</v>
      </c>
    </row>
    <row r="422" spans="3:18">
      <c r="G422" t="s">
        <v>520</v>
      </c>
      <c r="O422" t="s">
        <v>519</v>
      </c>
    </row>
    <row r="424" spans="3:18">
      <c r="G424" t="s">
        <v>523</v>
      </c>
    </row>
    <row r="425" spans="3:18">
      <c r="G425" t="s">
        <v>524</v>
      </c>
    </row>
    <row r="427" spans="3:18">
      <c r="F427" t="s">
        <v>525</v>
      </c>
    </row>
    <row r="428" spans="3:18">
      <c r="F428" t="s">
        <v>527</v>
      </c>
    </row>
    <row r="429" spans="3:18">
      <c r="F429" t="s">
        <v>526</v>
      </c>
    </row>
    <row r="430" spans="3:18">
      <c r="C430">
        <v>13</v>
      </c>
      <c r="E430" t="s">
        <v>528</v>
      </c>
    </row>
    <row r="431" spans="3:18">
      <c r="F431" t="s">
        <v>529</v>
      </c>
      <c r="H431" t="s">
        <v>531</v>
      </c>
    </row>
    <row r="432" spans="3:18">
      <c r="H432" t="s">
        <v>532</v>
      </c>
    </row>
    <row r="433" spans="2:17">
      <c r="H433" t="s">
        <v>533</v>
      </c>
    </row>
    <row r="434" spans="2:17">
      <c r="F434" t="s">
        <v>530</v>
      </c>
      <c r="I434" t="s">
        <v>534</v>
      </c>
    </row>
    <row r="435" spans="2:17">
      <c r="I435" t="s">
        <v>535</v>
      </c>
    </row>
    <row r="436" spans="2:17">
      <c r="I436" t="s">
        <v>536</v>
      </c>
    </row>
    <row r="438" spans="2:17">
      <c r="C438">
        <v>14</v>
      </c>
      <c r="D438" t="s">
        <v>547</v>
      </c>
    </row>
    <row r="439" spans="2:17">
      <c r="F439" t="s">
        <v>537</v>
      </c>
      <c r="G439" t="s">
        <v>538</v>
      </c>
      <c r="I439" t="s">
        <v>540</v>
      </c>
    </row>
    <row r="440" spans="2:17">
      <c r="G440" t="s">
        <v>539</v>
      </c>
      <c r="I440" t="s">
        <v>541</v>
      </c>
      <c r="M440" t="s">
        <v>542</v>
      </c>
    </row>
    <row r="442" spans="2:17">
      <c r="D442" t="s">
        <v>543</v>
      </c>
    </row>
    <row r="443" spans="2:17">
      <c r="D443" t="s">
        <v>544</v>
      </c>
    </row>
    <row r="444" spans="2:17">
      <c r="D444" t="s">
        <v>545</v>
      </c>
      <c r="H444" t="s">
        <v>546</v>
      </c>
    </row>
    <row r="446" spans="2:17">
      <c r="B446" t="s">
        <v>548</v>
      </c>
    </row>
    <row r="447" spans="2:17">
      <c r="C447">
        <v>2</v>
      </c>
      <c r="E447" t="s">
        <v>549</v>
      </c>
      <c r="Q447" t="s">
        <v>550</v>
      </c>
    </row>
    <row r="448" spans="2:17">
      <c r="F448" t="s">
        <v>552</v>
      </c>
      <c r="Q448" t="s">
        <v>551</v>
      </c>
    </row>
    <row r="449" spans="3:15">
      <c r="F449" t="s">
        <v>553</v>
      </c>
    </row>
    <row r="450" spans="3:15">
      <c r="F450" t="s">
        <v>554</v>
      </c>
    </row>
    <row r="451" spans="3:15">
      <c r="D451" t="s">
        <v>555</v>
      </c>
    </row>
    <row r="453" spans="3:15">
      <c r="E453" t="s">
        <v>556</v>
      </c>
      <c r="H453" t="s">
        <v>557</v>
      </c>
      <c r="K453" t="s">
        <v>558</v>
      </c>
    </row>
    <row r="454" spans="3:15">
      <c r="K454" t="s">
        <v>559</v>
      </c>
    </row>
    <row r="455" spans="3:15">
      <c r="C455">
        <v>3</v>
      </c>
      <c r="E455" t="s">
        <v>560</v>
      </c>
    </row>
    <row r="456" spans="3:15">
      <c r="J456" t="s">
        <v>564</v>
      </c>
      <c r="L456" t="s">
        <v>565</v>
      </c>
      <c r="O456" t="s">
        <v>566</v>
      </c>
    </row>
    <row r="457" spans="3:15">
      <c r="F457" t="s">
        <v>561</v>
      </c>
      <c r="J457" t="s">
        <v>562</v>
      </c>
      <c r="L457" t="s">
        <v>563</v>
      </c>
      <c r="O457" t="s">
        <v>567</v>
      </c>
    </row>
    <row r="459" spans="3:15">
      <c r="F459" t="s">
        <v>568</v>
      </c>
      <c r="H459" t="s">
        <v>569</v>
      </c>
      <c r="J459" t="s">
        <v>571</v>
      </c>
      <c r="L459" t="s">
        <v>575</v>
      </c>
    </row>
    <row r="460" spans="3:15">
      <c r="J460" t="s">
        <v>572</v>
      </c>
      <c r="L460" t="s">
        <v>576</v>
      </c>
    </row>
    <row r="461" spans="3:15">
      <c r="H461" t="s">
        <v>570</v>
      </c>
      <c r="J461" t="s">
        <v>573</v>
      </c>
    </row>
    <row r="462" spans="3:15">
      <c r="J462" t="s">
        <v>574</v>
      </c>
      <c r="L462" t="s">
        <v>577</v>
      </c>
    </row>
    <row r="463" spans="3:15">
      <c r="F463" t="s">
        <v>578</v>
      </c>
    </row>
    <row r="464" spans="3:15">
      <c r="F464" t="s">
        <v>579</v>
      </c>
    </row>
    <row r="465" spans="3:20">
      <c r="F465" t="s">
        <v>580</v>
      </c>
    </row>
    <row r="466" spans="3:20">
      <c r="E466" t="s">
        <v>581</v>
      </c>
    </row>
    <row r="467" spans="3:20">
      <c r="C467">
        <v>4</v>
      </c>
      <c r="E467" t="s">
        <v>582</v>
      </c>
      <c r="J467" t="s">
        <v>585</v>
      </c>
      <c r="P467" t="s">
        <v>592</v>
      </c>
    </row>
    <row r="468" spans="3:20">
      <c r="F468" s="5"/>
      <c r="G468" s="5"/>
      <c r="H468" s="5"/>
      <c r="I468" s="5"/>
      <c r="J468" s="5"/>
      <c r="K468" s="5" t="s">
        <v>586</v>
      </c>
      <c r="L468" s="5"/>
      <c r="M468" s="5"/>
      <c r="N468" s="5"/>
      <c r="O468" s="5"/>
      <c r="P468" s="5"/>
      <c r="Q468" s="5" t="s">
        <v>591</v>
      </c>
      <c r="R468" s="5">
        <v>0.1</v>
      </c>
      <c r="S468" s="5" t="s">
        <v>596</v>
      </c>
      <c r="T468" s="5">
        <f>R468^2</f>
        <v>1.0000000000000002E-2</v>
      </c>
    </row>
    <row r="469" spans="3:20">
      <c r="F469" s="5" t="s">
        <v>583</v>
      </c>
      <c r="G469" s="5"/>
      <c r="H469" s="10" t="s">
        <v>584</v>
      </c>
      <c r="I469" s="10" t="s">
        <v>587</v>
      </c>
      <c r="J469" s="10" t="s">
        <v>588</v>
      </c>
      <c r="K469" s="10"/>
      <c r="L469" s="10"/>
      <c r="M469" s="10"/>
      <c r="N469" s="5"/>
      <c r="O469" s="5"/>
      <c r="P469" s="5"/>
      <c r="Q469" s="5" t="s">
        <v>593</v>
      </c>
      <c r="R469" s="5">
        <v>0.05</v>
      </c>
      <c r="S469" s="5" t="s">
        <v>595</v>
      </c>
      <c r="T469" s="5">
        <f>R469^2</f>
        <v>2.5000000000000005E-3</v>
      </c>
    </row>
    <row r="470" spans="3:20">
      <c r="F470" s="5"/>
      <c r="G470" s="5"/>
      <c r="H470" s="5" t="s">
        <v>589</v>
      </c>
      <c r="I470" s="5"/>
      <c r="J470" s="5"/>
      <c r="K470" s="5" t="s">
        <v>590</v>
      </c>
      <c r="L470" s="5"/>
      <c r="M470" s="5"/>
      <c r="N470" s="5"/>
      <c r="O470" s="5"/>
      <c r="P470" s="5"/>
      <c r="Q470" s="5" t="s">
        <v>594</v>
      </c>
      <c r="R470" s="5">
        <v>0.25</v>
      </c>
      <c r="S470" s="5"/>
      <c r="T470" s="5"/>
    </row>
    <row r="471" spans="3:20">
      <c r="C471">
        <v>5</v>
      </c>
      <c r="F471" s="5"/>
      <c r="G471" s="5"/>
      <c r="H471" s="5"/>
      <c r="I471" s="5"/>
      <c r="J471" s="5"/>
      <c r="K471" s="5"/>
      <c r="L471" s="5"/>
      <c r="M471" s="5"/>
      <c r="N471" s="5"/>
      <c r="O471" s="5"/>
      <c r="P471" s="5"/>
      <c r="Q471" s="5"/>
      <c r="R471" s="5"/>
      <c r="S471" s="5"/>
      <c r="T471" s="5"/>
    </row>
    <row r="472" spans="3:20">
      <c r="F472" s="5" t="s">
        <v>583</v>
      </c>
      <c r="G472" s="5"/>
      <c r="H472" s="5" t="s">
        <v>597</v>
      </c>
      <c r="I472" s="5"/>
      <c r="J472" s="5"/>
      <c r="K472" s="5"/>
      <c r="L472" s="5" t="s">
        <v>599</v>
      </c>
      <c r="M472" s="5">
        <f>0.1*0.05*0.25</f>
        <v>1.2500000000000002E-3</v>
      </c>
      <c r="N472" s="5"/>
      <c r="O472" s="5">
        <v>1.25E-3</v>
      </c>
      <c r="P472" s="5"/>
      <c r="Q472" s="5">
        <f>O472/O473</f>
        <v>0.125</v>
      </c>
      <c r="R472" s="5"/>
      <c r="S472" s="5"/>
      <c r="T472" s="5"/>
    </row>
    <row r="473" spans="3:20">
      <c r="F473" s="5"/>
      <c r="G473" s="5"/>
      <c r="H473" s="5" t="s">
        <v>598</v>
      </c>
      <c r="I473" s="5"/>
      <c r="J473" s="5"/>
      <c r="K473" s="5"/>
      <c r="L473" s="5" t="s">
        <v>600</v>
      </c>
      <c r="M473" s="5">
        <f xml:space="preserve"> 2*0.1*0.05*0.25</f>
        <v>2.5000000000000005E-3</v>
      </c>
      <c r="N473" s="5"/>
      <c r="O473" s="5">
        <v>0.01</v>
      </c>
      <c r="P473" s="5"/>
      <c r="Q473" s="5"/>
      <c r="R473" s="5"/>
      <c r="S473" s="5"/>
      <c r="T473" s="5"/>
    </row>
    <row r="474" spans="3:20">
      <c r="F474" t="s">
        <v>601</v>
      </c>
    </row>
    <row r="476" spans="3:20">
      <c r="C476">
        <v>6</v>
      </c>
      <c r="E476" t="s">
        <v>602</v>
      </c>
    </row>
    <row r="477" spans="3:20">
      <c r="E477" t="s">
        <v>484</v>
      </c>
      <c r="F477" t="s">
        <v>603</v>
      </c>
      <c r="I477" t="s">
        <v>604</v>
      </c>
    </row>
    <row r="478" spans="3:20">
      <c r="I478" t="s">
        <v>605</v>
      </c>
    </row>
    <row r="479" spans="3:20">
      <c r="I479" t="s">
        <v>606</v>
      </c>
    </row>
    <row r="480" spans="3:20">
      <c r="E480" t="s">
        <v>485</v>
      </c>
      <c r="F480" t="s">
        <v>607</v>
      </c>
      <c r="I480" t="s">
        <v>608</v>
      </c>
    </row>
    <row r="481" spans="3:13">
      <c r="F481" t="s">
        <v>609</v>
      </c>
    </row>
    <row r="482" spans="3:13">
      <c r="E482" t="s">
        <v>610</v>
      </c>
      <c r="F482" t="s">
        <v>611</v>
      </c>
    </row>
    <row r="483" spans="3:13">
      <c r="F483" t="s">
        <v>612</v>
      </c>
    </row>
    <row r="484" spans="3:13">
      <c r="E484" t="s">
        <v>613</v>
      </c>
      <c r="F484" t="s">
        <v>614</v>
      </c>
      <c r="H484" t="s">
        <v>615</v>
      </c>
    </row>
    <row r="485" spans="3:13">
      <c r="H485" t="s">
        <v>616</v>
      </c>
    </row>
    <row r="486" spans="3:13">
      <c r="H486" t="s">
        <v>617</v>
      </c>
    </row>
    <row r="487" spans="3:13">
      <c r="H487" t="s">
        <v>618</v>
      </c>
    </row>
    <row r="488" spans="3:13">
      <c r="H488" t="s">
        <v>619</v>
      </c>
    </row>
    <row r="490" spans="3:13">
      <c r="E490" t="s">
        <v>620</v>
      </c>
      <c r="F490" t="s">
        <v>621</v>
      </c>
    </row>
    <row r="491" spans="3:13">
      <c r="F491" t="s">
        <v>622</v>
      </c>
    </row>
    <row r="492" spans="3:13">
      <c r="E492" t="s">
        <v>623</v>
      </c>
      <c r="F492" t="s">
        <v>624</v>
      </c>
    </row>
    <row r="493" spans="3:13">
      <c r="G493" t="s">
        <v>625</v>
      </c>
    </row>
    <row r="494" spans="3:13">
      <c r="F494" t="s">
        <v>626</v>
      </c>
    </row>
    <row r="496" spans="3:13">
      <c r="C496" s="5">
        <v>7</v>
      </c>
      <c r="D496" s="5" t="s">
        <v>627</v>
      </c>
      <c r="E496" s="5"/>
      <c r="F496" s="5" t="s">
        <v>628</v>
      </c>
      <c r="G496" s="5"/>
      <c r="H496" s="5"/>
      <c r="I496" s="5"/>
      <c r="J496" s="5"/>
      <c r="K496" s="5" t="s">
        <v>629</v>
      </c>
      <c r="L496" s="5"/>
      <c r="M496" s="5"/>
    </row>
    <row r="497" spans="3:14">
      <c r="E497" t="s">
        <v>484</v>
      </c>
      <c r="F497" t="s">
        <v>630</v>
      </c>
    </row>
    <row r="498" spans="3:14">
      <c r="E498" t="s">
        <v>485</v>
      </c>
      <c r="F498" t="s">
        <v>631</v>
      </c>
    </row>
    <row r="499" spans="3:14">
      <c r="G499" t="s">
        <v>632</v>
      </c>
    </row>
    <row r="500" spans="3:14">
      <c r="E500" t="s">
        <v>610</v>
      </c>
      <c r="F500" t="s">
        <v>633</v>
      </c>
    </row>
    <row r="501" spans="3:14">
      <c r="G501" t="s">
        <v>634</v>
      </c>
    </row>
    <row r="502" spans="3:14">
      <c r="E502" t="s">
        <v>613</v>
      </c>
      <c r="F502" t="s">
        <v>635</v>
      </c>
    </row>
    <row r="504" spans="3:14">
      <c r="C504">
        <v>10</v>
      </c>
      <c r="D504" t="s">
        <v>636</v>
      </c>
    </row>
    <row r="505" spans="3:14">
      <c r="E505" t="s">
        <v>637</v>
      </c>
      <c r="F505" t="s">
        <v>638</v>
      </c>
    </row>
    <row r="506" spans="3:14">
      <c r="E506" t="s">
        <v>639</v>
      </c>
      <c r="F506" t="s">
        <v>640</v>
      </c>
    </row>
    <row r="507" spans="3:14">
      <c r="E507" t="s">
        <v>610</v>
      </c>
      <c r="F507" t="s">
        <v>641</v>
      </c>
      <c r="N507" t="s">
        <v>643</v>
      </c>
    </row>
    <row r="508" spans="3:14">
      <c r="N508" t="s">
        <v>644</v>
      </c>
    </row>
    <row r="509" spans="3:14">
      <c r="C509">
        <v>11</v>
      </c>
      <c r="D509" t="s">
        <v>642</v>
      </c>
    </row>
    <row r="510" spans="3:14">
      <c r="E510" t="s">
        <v>484</v>
      </c>
      <c r="F510" t="s">
        <v>645</v>
      </c>
      <c r="K510" t="s">
        <v>647</v>
      </c>
      <c r="M510" t="s">
        <v>648</v>
      </c>
    </row>
    <row r="511" spans="3:14">
      <c r="M511" t="s">
        <v>649</v>
      </c>
    </row>
    <row r="512" spans="3:14">
      <c r="E512" t="s">
        <v>485</v>
      </c>
      <c r="F512" t="s">
        <v>646</v>
      </c>
    </row>
    <row r="513" spans="2:22">
      <c r="C513">
        <v>12</v>
      </c>
      <c r="D513" t="s">
        <v>650</v>
      </c>
    </row>
    <row r="514" spans="2:22">
      <c r="E514" t="s">
        <v>651</v>
      </c>
      <c r="F514" t="s">
        <v>652</v>
      </c>
    </row>
    <row r="515" spans="2:22">
      <c r="E515" t="s">
        <v>639</v>
      </c>
      <c r="F515" t="s">
        <v>653</v>
      </c>
    </row>
    <row r="516" spans="2:22">
      <c r="F516" s="5" t="s">
        <v>654</v>
      </c>
      <c r="G516" s="5"/>
      <c r="H516" s="5"/>
      <c r="I516" s="5"/>
      <c r="J516" s="5"/>
      <c r="K516" s="5"/>
      <c r="L516" s="5"/>
      <c r="M516" s="5"/>
      <c r="N516" s="5"/>
      <c r="O516" s="5"/>
      <c r="P516" s="5"/>
      <c r="Q516" s="5"/>
      <c r="R516" s="5"/>
      <c r="S516" s="5"/>
      <c r="T516" s="5"/>
      <c r="U516" s="5"/>
      <c r="V516" s="5"/>
    </row>
    <row r="517" spans="2:22">
      <c r="E517" t="s">
        <v>655</v>
      </c>
      <c r="F517" t="s">
        <v>656</v>
      </c>
    </row>
    <row r="518" spans="2:22">
      <c r="E518" t="s">
        <v>657</v>
      </c>
      <c r="F518" t="s">
        <v>658</v>
      </c>
    </row>
    <row r="519" spans="2:22">
      <c r="E519" t="s">
        <v>659</v>
      </c>
      <c r="F519" t="s">
        <v>660</v>
      </c>
    </row>
    <row r="520" spans="2:22">
      <c r="E520" t="s">
        <v>661</v>
      </c>
      <c r="F520" t="s">
        <v>662</v>
      </c>
    </row>
    <row r="523" spans="2:22">
      <c r="B523" t="s">
        <v>663</v>
      </c>
    </row>
    <row r="524" spans="2:22">
      <c r="C524">
        <v>2</v>
      </c>
      <c r="E524" t="s">
        <v>673</v>
      </c>
      <c r="G524" t="s">
        <v>679</v>
      </c>
      <c r="N524" t="s">
        <v>674</v>
      </c>
    </row>
    <row r="525" spans="2:22">
      <c r="C525">
        <v>3</v>
      </c>
      <c r="E525" t="s">
        <v>664</v>
      </c>
      <c r="H525" t="s">
        <v>665</v>
      </c>
      <c r="J525" t="s">
        <v>667</v>
      </c>
      <c r="M525" t="s">
        <v>669</v>
      </c>
      <c r="N525" t="s">
        <v>671</v>
      </c>
    </row>
    <row r="526" spans="2:22">
      <c r="N526" t="s">
        <v>672</v>
      </c>
    </row>
    <row r="527" spans="2:22">
      <c r="H527" t="s">
        <v>666</v>
      </c>
      <c r="J527" t="s">
        <v>668</v>
      </c>
      <c r="M527" t="s">
        <v>670</v>
      </c>
      <c r="N527" t="s">
        <v>675</v>
      </c>
    </row>
    <row r="528" spans="2:22">
      <c r="N528" t="s">
        <v>676</v>
      </c>
    </row>
    <row r="529" spans="3:25">
      <c r="E529" t="s">
        <v>677</v>
      </c>
      <c r="G529" t="s">
        <v>678</v>
      </c>
    </row>
    <row r="530" spans="3:25">
      <c r="C530">
        <v>5</v>
      </c>
      <c r="D530" t="s">
        <v>680</v>
      </c>
      <c r="H530" t="s">
        <v>681</v>
      </c>
      <c r="K530" t="s">
        <v>683</v>
      </c>
    </row>
    <row r="531" spans="3:25">
      <c r="E531" t="s">
        <v>684</v>
      </c>
      <c r="H531" t="s">
        <v>682</v>
      </c>
      <c r="K531" t="s">
        <v>685</v>
      </c>
    </row>
    <row r="532" spans="3:25">
      <c r="L532" t="s">
        <v>686</v>
      </c>
    </row>
    <row r="533" spans="3:25">
      <c r="C533">
        <v>6</v>
      </c>
      <c r="D533" t="s">
        <v>687</v>
      </c>
      <c r="H533" t="s">
        <v>688</v>
      </c>
    </row>
    <row r="534" spans="3:25">
      <c r="F534" t="s">
        <v>689</v>
      </c>
    </row>
    <row r="535" spans="3:25">
      <c r="F535" t="s">
        <v>690</v>
      </c>
    </row>
    <row r="536" spans="3:25">
      <c r="D536" t="s">
        <v>691</v>
      </c>
    </row>
    <row r="537" spans="3:25">
      <c r="F537" t="s">
        <v>692</v>
      </c>
    </row>
    <row r="538" spans="3:25">
      <c r="C538">
        <v>7</v>
      </c>
      <c r="D538" t="s">
        <v>693</v>
      </c>
    </row>
    <row r="539" spans="3:25">
      <c r="F539" t="s">
        <v>694</v>
      </c>
    </row>
    <row r="540" spans="3:25">
      <c r="F540" t="s">
        <v>695</v>
      </c>
    </row>
    <row r="541" spans="3:25">
      <c r="C541">
        <v>8</v>
      </c>
      <c r="D541" t="s">
        <v>696</v>
      </c>
      <c r="F541" t="s">
        <v>697</v>
      </c>
    </row>
    <row r="542" spans="3:25">
      <c r="F542" t="s">
        <v>698</v>
      </c>
    </row>
    <row r="544" spans="3:25">
      <c r="C544" s="5">
        <v>12</v>
      </c>
      <c r="D544" s="5" t="s">
        <v>699</v>
      </c>
      <c r="E544" s="5"/>
      <c r="F544" s="5"/>
      <c r="G544" s="5"/>
      <c r="H544" s="5"/>
      <c r="I544" s="5"/>
      <c r="J544" s="5"/>
      <c r="K544" s="5"/>
      <c r="L544" s="5"/>
      <c r="M544" s="5"/>
      <c r="N544" s="5"/>
      <c r="O544" s="5"/>
      <c r="P544" s="5"/>
      <c r="Q544" s="5"/>
      <c r="R544" s="5"/>
      <c r="S544" s="5"/>
      <c r="T544" s="5"/>
      <c r="U544" s="5"/>
      <c r="V544" s="5"/>
      <c r="W544" s="5"/>
      <c r="X544" s="5"/>
      <c r="Y544" s="5"/>
    </row>
    <row r="545" spans="2:23">
      <c r="D545" t="s">
        <v>700</v>
      </c>
      <c r="H545" t="s">
        <v>701</v>
      </c>
    </row>
    <row r="546" spans="2:23">
      <c r="H546" t="s">
        <v>702</v>
      </c>
    </row>
    <row r="547" spans="2:23">
      <c r="F547" t="s">
        <v>703</v>
      </c>
    </row>
    <row r="548" spans="2:23">
      <c r="F548" t="s">
        <v>704</v>
      </c>
    </row>
    <row r="549" spans="2:23">
      <c r="F549" t="s">
        <v>705</v>
      </c>
      <c r="S549" t="s">
        <v>716</v>
      </c>
      <c r="T549" t="s">
        <v>717</v>
      </c>
      <c r="U549" t="s">
        <v>718</v>
      </c>
      <c r="V549" t="s">
        <v>719</v>
      </c>
    </row>
    <row r="550" spans="2:23">
      <c r="F550" t="s">
        <v>706</v>
      </c>
      <c r="S550">
        <v>0.86</v>
      </c>
      <c r="T550">
        <v>1.1000000000000001</v>
      </c>
      <c r="U550">
        <v>2.2000000000000002</v>
      </c>
      <c r="V550">
        <v>5.5</v>
      </c>
    </row>
    <row r="551" spans="2:23">
      <c r="F551" t="s">
        <v>707</v>
      </c>
      <c r="S551">
        <v>65</v>
      </c>
      <c r="T551">
        <v>31</v>
      </c>
      <c r="U551">
        <v>4</v>
      </c>
      <c r="V551">
        <v>2</v>
      </c>
    </row>
    <row r="552" spans="2:23">
      <c r="D552" t="s">
        <v>708</v>
      </c>
      <c r="S552">
        <f>S550*S551</f>
        <v>55.9</v>
      </c>
      <c r="T552">
        <f t="shared" ref="T552:V552" si="0">T550*T551</f>
        <v>34.1</v>
      </c>
      <c r="U552">
        <f t="shared" si="0"/>
        <v>8.8000000000000007</v>
      </c>
      <c r="V552">
        <f t="shared" si="0"/>
        <v>11</v>
      </c>
      <c r="W552">
        <f>SUM(S552:V552)</f>
        <v>109.8</v>
      </c>
    </row>
    <row r="553" spans="2:23">
      <c r="F553" t="s">
        <v>709</v>
      </c>
    </row>
    <row r="554" spans="2:23">
      <c r="D554" t="s">
        <v>710</v>
      </c>
    </row>
    <row r="555" spans="2:23">
      <c r="F555" t="s">
        <v>711</v>
      </c>
    </row>
    <row r="556" spans="2:23">
      <c r="F556" t="s">
        <v>712</v>
      </c>
    </row>
    <row r="557" spans="2:23">
      <c r="D557" t="s">
        <v>713</v>
      </c>
      <c r="G557" t="s">
        <v>715</v>
      </c>
    </row>
    <row r="558" spans="2:23">
      <c r="F558" t="s">
        <v>714</v>
      </c>
    </row>
    <row r="560" spans="2:23">
      <c r="B560" t="s">
        <v>720</v>
      </c>
    </row>
    <row r="561" spans="4:15">
      <c r="D561">
        <v>2</v>
      </c>
      <c r="F561" t="s">
        <v>721</v>
      </c>
      <c r="H561" t="s">
        <v>722</v>
      </c>
      <c r="O561" t="s">
        <v>727</v>
      </c>
    </row>
    <row r="562" spans="4:15">
      <c r="D562">
        <v>3</v>
      </c>
      <c r="F562" t="s">
        <v>723</v>
      </c>
      <c r="O562" t="s">
        <v>728</v>
      </c>
    </row>
    <row r="563" spans="4:15">
      <c r="O563" t="s">
        <v>729</v>
      </c>
    </row>
    <row r="564" spans="4:15">
      <c r="D564">
        <v>5</v>
      </c>
      <c r="F564" t="s">
        <v>741</v>
      </c>
      <c r="H564" t="s">
        <v>742</v>
      </c>
      <c r="O564" t="s">
        <v>730</v>
      </c>
    </row>
    <row r="565" spans="4:15">
      <c r="H565" t="s">
        <v>743</v>
      </c>
      <c r="M565" t="s">
        <v>731</v>
      </c>
      <c r="O565" t="s">
        <v>732</v>
      </c>
    </row>
    <row r="566" spans="4:15">
      <c r="H566" t="s">
        <v>744</v>
      </c>
      <c r="O566" t="s">
        <v>733</v>
      </c>
    </row>
    <row r="567" spans="4:15">
      <c r="D567">
        <v>6</v>
      </c>
      <c r="F567" t="s">
        <v>745</v>
      </c>
      <c r="O567" t="s">
        <v>734</v>
      </c>
    </row>
    <row r="568" spans="4:15">
      <c r="F568" t="s">
        <v>746</v>
      </c>
      <c r="O568" t="s">
        <v>735</v>
      </c>
    </row>
    <row r="569" spans="4:15">
      <c r="F569" t="s">
        <v>749</v>
      </c>
      <c r="O569" t="s">
        <v>724</v>
      </c>
    </row>
    <row r="570" spans="4:15">
      <c r="F570" t="s">
        <v>755</v>
      </c>
      <c r="O570" t="s">
        <v>725</v>
      </c>
    </row>
    <row r="571" spans="4:15">
      <c r="F571" t="s">
        <v>747</v>
      </c>
      <c r="M571" t="s">
        <v>736</v>
      </c>
      <c r="O571" t="s">
        <v>737</v>
      </c>
    </row>
    <row r="572" spans="4:15">
      <c r="F572" t="s">
        <v>748</v>
      </c>
      <c r="O572" t="s">
        <v>738</v>
      </c>
    </row>
    <row r="573" spans="4:15">
      <c r="O573" t="s">
        <v>739</v>
      </c>
    </row>
    <row r="574" spans="4:15">
      <c r="F574" t="s">
        <v>750</v>
      </c>
      <c r="O574" t="s">
        <v>740</v>
      </c>
    </row>
    <row r="575" spans="4:15">
      <c r="O575" t="s">
        <v>726</v>
      </c>
    </row>
    <row r="576" spans="4:15">
      <c r="F576" t="s">
        <v>751</v>
      </c>
    </row>
    <row r="577" spans="4:12">
      <c r="F577" t="s">
        <v>752</v>
      </c>
    </row>
    <row r="579" spans="4:12">
      <c r="F579" t="s">
        <v>753</v>
      </c>
    </row>
    <row r="580" spans="4:12">
      <c r="F580" t="s">
        <v>754</v>
      </c>
    </row>
    <row r="582" spans="4:12">
      <c r="D582">
        <v>7</v>
      </c>
      <c r="F582" t="s">
        <v>756</v>
      </c>
    </row>
    <row r="583" spans="4:12">
      <c r="F583" t="s">
        <v>757</v>
      </c>
    </row>
    <row r="585" spans="4:12">
      <c r="F585" t="s">
        <v>758</v>
      </c>
      <c r="L585" t="s">
        <v>761</v>
      </c>
    </row>
    <row r="586" spans="4:12">
      <c r="F586" s="5" t="s">
        <v>759</v>
      </c>
      <c r="G586" s="5"/>
      <c r="H586" s="5"/>
      <c r="I586" s="5"/>
      <c r="J586" s="5"/>
      <c r="K586" s="5"/>
      <c r="L586" t="s">
        <v>760</v>
      </c>
    </row>
    <row r="587" spans="4:12">
      <c r="F587" s="5" t="s">
        <v>762</v>
      </c>
      <c r="G587" s="5"/>
      <c r="H587" s="5"/>
      <c r="I587" s="5"/>
      <c r="J587" s="5"/>
      <c r="K587" s="5"/>
      <c r="L587" t="s">
        <v>763</v>
      </c>
    </row>
    <row r="588" spans="4:12">
      <c r="F588" s="5" t="s">
        <v>764</v>
      </c>
      <c r="G588" s="5"/>
      <c r="H588" s="5"/>
      <c r="I588" s="5"/>
      <c r="J588" s="5"/>
      <c r="K588" s="5"/>
    </row>
    <row r="590" spans="4:12">
      <c r="F590" s="5" t="s">
        <v>765</v>
      </c>
    </row>
    <row r="591" spans="4:12">
      <c r="D591">
        <v>8</v>
      </c>
      <c r="F591" s="5" t="s">
        <v>766</v>
      </c>
      <c r="I591" t="s">
        <v>767</v>
      </c>
    </row>
    <row r="592" spans="4:12">
      <c r="D592">
        <v>13</v>
      </c>
      <c r="F592" s="5" t="s">
        <v>766</v>
      </c>
    </row>
    <row r="593" spans="4:19">
      <c r="D593">
        <v>14</v>
      </c>
      <c r="F593" s="5" t="s">
        <v>768</v>
      </c>
    </row>
    <row r="594" spans="4:19">
      <c r="F594" s="5" t="s">
        <v>769</v>
      </c>
      <c r="L594" s="3" t="s">
        <v>784</v>
      </c>
      <c r="M594" s="3"/>
      <c r="N594" s="3"/>
      <c r="O594" s="3"/>
      <c r="P594" s="3"/>
      <c r="Q594" s="3"/>
      <c r="R594" s="3"/>
      <c r="S594" s="3"/>
    </row>
    <row r="595" spans="4:19">
      <c r="D595">
        <v>15</v>
      </c>
      <c r="F595" s="5" t="s">
        <v>770</v>
      </c>
      <c r="L595" s="11" t="s">
        <v>785</v>
      </c>
      <c r="M595" s="11"/>
      <c r="N595" s="11"/>
      <c r="O595" s="11"/>
      <c r="P595" s="11"/>
      <c r="Q595" s="11"/>
      <c r="R595" s="11"/>
      <c r="S595" s="11"/>
    </row>
    <row r="596" spans="4:19">
      <c r="G596" t="s">
        <v>771</v>
      </c>
      <c r="L596" s="11" t="s">
        <v>801</v>
      </c>
      <c r="M596" s="11"/>
      <c r="N596" s="11"/>
      <c r="O596" s="11"/>
      <c r="P596" s="11"/>
      <c r="Q596" s="11"/>
      <c r="R596" s="11"/>
      <c r="S596" s="11"/>
    </row>
    <row r="597" spans="4:19">
      <c r="G597" t="s">
        <v>772</v>
      </c>
      <c r="L597" s="11"/>
      <c r="M597" s="11"/>
      <c r="N597" s="11"/>
      <c r="O597" s="11"/>
      <c r="P597" s="11"/>
      <c r="Q597" s="11"/>
      <c r="R597" s="11"/>
      <c r="S597" s="11"/>
    </row>
    <row r="598" spans="4:19">
      <c r="G598" t="s">
        <v>773</v>
      </c>
    </row>
    <row r="599" spans="4:19">
      <c r="G599" t="s">
        <v>774</v>
      </c>
      <c r="J599" s="3"/>
      <c r="K599" s="3" t="s">
        <v>782</v>
      </c>
      <c r="L599" s="3"/>
      <c r="M599" s="3"/>
      <c r="N599" s="3" t="s">
        <v>786</v>
      </c>
      <c r="O599" s="3"/>
      <c r="P599" s="3"/>
    </row>
    <row r="600" spans="4:19">
      <c r="D600">
        <v>16</v>
      </c>
      <c r="F600" t="s">
        <v>775</v>
      </c>
      <c r="J600" s="11" t="s">
        <v>776</v>
      </c>
      <c r="K600" s="11"/>
      <c r="L600" s="11"/>
    </row>
    <row r="601" spans="4:19">
      <c r="F601" t="s">
        <v>781</v>
      </c>
      <c r="J601" s="11" t="s">
        <v>777</v>
      </c>
      <c r="K601" s="11"/>
      <c r="L601" s="11"/>
      <c r="M601" t="s">
        <v>783</v>
      </c>
    </row>
    <row r="602" spans="4:19">
      <c r="J602" s="11" t="s">
        <v>778</v>
      </c>
      <c r="K602" s="11"/>
      <c r="L602" s="11"/>
      <c r="M602" t="s">
        <v>780</v>
      </c>
    </row>
    <row r="603" spans="4:19">
      <c r="J603" s="11" t="s">
        <v>779</v>
      </c>
      <c r="K603" s="11"/>
      <c r="L603" s="11"/>
    </row>
    <row r="604" spans="4:19">
      <c r="D604">
        <v>17</v>
      </c>
      <c r="F604" t="s">
        <v>787</v>
      </c>
      <c r="I604" t="s">
        <v>788</v>
      </c>
    </row>
    <row r="605" spans="4:19">
      <c r="D605">
        <v>18</v>
      </c>
      <c r="F605" t="s">
        <v>789</v>
      </c>
      <c r="I605" t="s">
        <v>791</v>
      </c>
      <c r="J605" s="11" t="s">
        <v>793</v>
      </c>
      <c r="M605" t="s">
        <v>794</v>
      </c>
    </row>
    <row r="606" spans="4:19">
      <c r="I606" t="s">
        <v>790</v>
      </c>
    </row>
    <row r="607" spans="4:19">
      <c r="I607" t="s">
        <v>792</v>
      </c>
    </row>
    <row r="608" spans="4:19">
      <c r="I608" t="s">
        <v>795</v>
      </c>
    </row>
    <row r="609" spans="4:19">
      <c r="I609" t="s">
        <v>796</v>
      </c>
    </row>
    <row r="610" spans="4:19">
      <c r="D610">
        <v>19</v>
      </c>
      <c r="F610" t="s">
        <v>797</v>
      </c>
      <c r="I610" t="s">
        <v>799</v>
      </c>
    </row>
    <row r="611" spans="4:19">
      <c r="I611" t="s">
        <v>800</v>
      </c>
    </row>
    <row r="612" spans="4:19">
      <c r="D612">
        <v>20</v>
      </c>
      <c r="F612" t="s">
        <v>798</v>
      </c>
      <c r="I612" t="s">
        <v>802</v>
      </c>
    </row>
    <row r="613" spans="4:19">
      <c r="D613">
        <v>21</v>
      </c>
      <c r="F613" t="s">
        <v>803</v>
      </c>
      <c r="I613" t="s">
        <v>804</v>
      </c>
    </row>
    <row r="614" spans="4:19">
      <c r="I614" t="s">
        <v>805</v>
      </c>
      <c r="L614" t="s">
        <v>806</v>
      </c>
    </row>
    <row r="615" spans="4:19">
      <c r="D615">
        <v>22</v>
      </c>
      <c r="F615" t="s">
        <v>807</v>
      </c>
      <c r="I615" t="s">
        <v>808</v>
      </c>
    </row>
    <row r="616" spans="4:19">
      <c r="I616" t="s">
        <v>809</v>
      </c>
    </row>
    <row r="617" spans="4:19">
      <c r="H617" t="s">
        <v>810</v>
      </c>
      <c r="S617">
        <f>0.8*31.1*16/31.6</f>
        <v>12.597468354430381</v>
      </c>
    </row>
    <row r="618" spans="4:19">
      <c r="H618" t="s">
        <v>811</v>
      </c>
      <c r="S618">
        <f>0.925*37.9/31.6*16</f>
        <v>17.750632911392405</v>
      </c>
    </row>
    <row r="619" spans="4:19">
      <c r="H619" t="s">
        <v>812</v>
      </c>
    </row>
    <row r="620" spans="4:19">
      <c r="H620" t="s">
        <v>813</v>
      </c>
      <c r="K620" t="s">
        <v>814</v>
      </c>
      <c r="N620">
        <f>12*17</f>
        <v>204</v>
      </c>
    </row>
    <row r="621" spans="4:19">
      <c r="H621" t="s">
        <v>815</v>
      </c>
      <c r="O621">
        <f>0.76*16</f>
        <v>12.16</v>
      </c>
    </row>
    <row r="622" spans="4:19">
      <c r="D622">
        <v>23</v>
      </c>
      <c r="F622" s="3" t="s">
        <v>59</v>
      </c>
      <c r="G622" s="3"/>
      <c r="H622" s="3"/>
      <c r="I622" s="3"/>
      <c r="J622" s="3"/>
      <c r="K622" s="3"/>
      <c r="L622" s="3"/>
    </row>
    <row r="623" spans="4:19">
      <c r="D623">
        <v>24</v>
      </c>
      <c r="F623" t="s">
        <v>816</v>
      </c>
    </row>
    <row r="625" spans="3:20">
      <c r="D625">
        <v>25</v>
      </c>
      <c r="F625" s="3" t="s">
        <v>817</v>
      </c>
      <c r="G625" s="3"/>
      <c r="H625" s="3"/>
      <c r="I625" s="3"/>
      <c r="J625" s="3"/>
      <c r="K625" s="3"/>
      <c r="L625" s="3"/>
      <c r="M625" t="s">
        <v>820</v>
      </c>
      <c r="P625" t="s">
        <v>821</v>
      </c>
    </row>
    <row r="626" spans="3:20">
      <c r="G626" t="s">
        <v>818</v>
      </c>
      <c r="M626" t="s">
        <v>819</v>
      </c>
    </row>
    <row r="627" spans="3:20">
      <c r="D627">
        <v>26</v>
      </c>
      <c r="F627" t="s">
        <v>822</v>
      </c>
      <c r="I627" t="s">
        <v>823</v>
      </c>
    </row>
    <row r="628" spans="3:20">
      <c r="I628" s="5" t="s">
        <v>824</v>
      </c>
      <c r="J628" s="5"/>
      <c r="K628" s="5"/>
      <c r="L628" s="5"/>
      <c r="M628" s="5"/>
      <c r="N628" s="12" t="s">
        <v>827</v>
      </c>
      <c r="O628" s="12"/>
      <c r="P628" s="12"/>
      <c r="Q628" s="12"/>
      <c r="R628" s="12"/>
      <c r="S628" s="12"/>
      <c r="T628" s="12"/>
    </row>
    <row r="629" spans="3:20">
      <c r="I629" s="5" t="s">
        <v>825</v>
      </c>
      <c r="J629" s="5"/>
      <c r="K629" s="5"/>
      <c r="L629" s="5"/>
      <c r="M629" s="5"/>
      <c r="N629" s="5" t="s">
        <v>829</v>
      </c>
    </row>
    <row r="630" spans="3:20">
      <c r="I630" s="5" t="s">
        <v>826</v>
      </c>
      <c r="J630" s="5"/>
      <c r="K630" s="5"/>
      <c r="L630" s="5"/>
      <c r="M630" s="5"/>
      <c r="N630" s="5"/>
    </row>
    <row r="631" spans="3:20">
      <c r="D631">
        <v>27</v>
      </c>
      <c r="F631" t="s">
        <v>828</v>
      </c>
    </row>
    <row r="633" spans="3:20">
      <c r="C633" t="s">
        <v>830</v>
      </c>
      <c r="F633" t="s">
        <v>831</v>
      </c>
    </row>
    <row r="634" spans="3:20">
      <c r="D634">
        <v>1</v>
      </c>
      <c r="F634" t="s">
        <v>832</v>
      </c>
    </row>
    <row r="638" spans="3:20">
      <c r="C638" s="13" t="s">
        <v>852</v>
      </c>
      <c r="D638" s="13"/>
      <c r="E638" s="13"/>
      <c r="F638" s="13"/>
      <c r="G638" s="13"/>
      <c r="H638" s="13"/>
    </row>
    <row r="653" spans="3:12">
      <c r="C653">
        <v>3</v>
      </c>
      <c r="E653" t="s">
        <v>833</v>
      </c>
      <c r="L653" t="s">
        <v>834</v>
      </c>
    </row>
    <row r="654" spans="3:12">
      <c r="F654" t="s">
        <v>835</v>
      </c>
    </row>
    <row r="659" spans="3:21">
      <c r="C659" s="13">
        <v>4</v>
      </c>
      <c r="D659" s="13"/>
      <c r="E659" s="13" t="s">
        <v>836</v>
      </c>
      <c r="F659" s="13"/>
      <c r="G659" s="13"/>
      <c r="H659" s="13" t="s">
        <v>837</v>
      </c>
      <c r="I659" s="13"/>
      <c r="J659" s="13"/>
      <c r="K659" s="13"/>
      <c r="L659" s="13"/>
      <c r="M659" s="13"/>
      <c r="N659" s="13"/>
      <c r="O659" s="13"/>
      <c r="P659" s="13"/>
      <c r="Q659" s="13"/>
      <c r="R659" s="13"/>
      <c r="S659" s="13"/>
      <c r="T659" s="13"/>
      <c r="U659" s="13"/>
    </row>
    <row r="661" spans="3:21">
      <c r="C661">
        <v>5</v>
      </c>
      <c r="E661" t="s">
        <v>838</v>
      </c>
      <c r="I661" t="s">
        <v>839</v>
      </c>
    </row>
    <row r="662" spans="3:21">
      <c r="D662" t="s">
        <v>845</v>
      </c>
      <c r="G662" t="s">
        <v>840</v>
      </c>
      <c r="J662" t="s">
        <v>842</v>
      </c>
    </row>
    <row r="663" spans="3:21">
      <c r="I663" t="s">
        <v>843</v>
      </c>
      <c r="L663" t="s">
        <v>846</v>
      </c>
    </row>
    <row r="664" spans="3:21">
      <c r="I664" t="s">
        <v>844</v>
      </c>
      <c r="L664" t="s">
        <v>847</v>
      </c>
    </row>
    <row r="666" spans="3:21">
      <c r="G666" t="s">
        <v>841</v>
      </c>
      <c r="I666" t="s">
        <v>848</v>
      </c>
    </row>
    <row r="667" spans="3:21">
      <c r="H667" t="s">
        <v>849</v>
      </c>
    </row>
    <row r="668" spans="3:21">
      <c r="D668" t="s">
        <v>850</v>
      </c>
    </row>
    <row r="670" spans="3:21">
      <c r="C670" s="13">
        <v>6</v>
      </c>
      <c r="D670" s="13"/>
      <c r="E670" s="13" t="s">
        <v>851</v>
      </c>
      <c r="F670" s="13"/>
      <c r="G670" s="13"/>
      <c r="H670" s="13"/>
      <c r="I670" s="13"/>
      <c r="J670" s="13"/>
      <c r="K670" s="13"/>
      <c r="L670" s="13"/>
      <c r="M670" s="13"/>
      <c r="N670" s="13"/>
      <c r="O670" s="13"/>
      <c r="P670" s="13"/>
      <c r="Q670" s="13"/>
      <c r="R670" s="13"/>
      <c r="S670" s="13"/>
      <c r="T670" s="13"/>
      <c r="U670" s="13"/>
    </row>
    <row r="671" spans="3:21">
      <c r="S671" t="s">
        <v>854</v>
      </c>
    </row>
    <row r="672" spans="3:21">
      <c r="C672">
        <v>7</v>
      </c>
      <c r="E672" t="s">
        <v>853</v>
      </c>
    </row>
    <row r="682" spans="3:15">
      <c r="F682" t="s">
        <v>856</v>
      </c>
      <c r="O682" t="s">
        <v>855</v>
      </c>
    </row>
    <row r="683" spans="3:15">
      <c r="F683" t="s">
        <v>857</v>
      </c>
    </row>
    <row r="685" spans="3:15">
      <c r="C685">
        <v>8</v>
      </c>
      <c r="E685" t="s">
        <v>858</v>
      </c>
    </row>
    <row r="686" spans="3:15">
      <c r="E686" t="s">
        <v>859</v>
      </c>
    </row>
    <row r="687" spans="3:15">
      <c r="E687" t="s">
        <v>860</v>
      </c>
    </row>
    <row r="691" spans="3:19">
      <c r="E691" t="s">
        <v>861</v>
      </c>
    </row>
    <row r="697" spans="3:19">
      <c r="C697" s="13">
        <v>9</v>
      </c>
      <c r="D697" s="13"/>
      <c r="E697" s="13" t="s">
        <v>862</v>
      </c>
      <c r="F697" s="13"/>
      <c r="G697" s="13"/>
      <c r="H697" s="13"/>
      <c r="I697" s="13"/>
      <c r="J697" s="13"/>
      <c r="K697" s="13"/>
      <c r="L697" s="13"/>
      <c r="M697" s="13"/>
      <c r="N697" s="13"/>
      <c r="O697" s="13"/>
      <c r="P697" s="13"/>
      <c r="Q697" s="13"/>
      <c r="R697" s="13"/>
      <c r="S697" s="13"/>
    </row>
    <row r="699" spans="3:19">
      <c r="C699">
        <v>10</v>
      </c>
      <c r="E699" t="s">
        <v>863</v>
      </c>
    </row>
    <row r="713" spans="3:5">
      <c r="C713">
        <v>11</v>
      </c>
      <c r="E713" t="s">
        <v>864</v>
      </c>
    </row>
    <row r="715" spans="3:5">
      <c r="D715" t="s">
        <v>865</v>
      </c>
    </row>
    <row r="722" spans="3:8">
      <c r="C722">
        <v>12</v>
      </c>
      <c r="E722" t="s">
        <v>866</v>
      </c>
    </row>
    <row r="724" spans="3:8">
      <c r="E724" t="s">
        <v>868</v>
      </c>
    </row>
    <row r="725" spans="3:8">
      <c r="E725" t="s">
        <v>869</v>
      </c>
    </row>
    <row r="730" spans="3:8">
      <c r="C730">
        <v>13</v>
      </c>
      <c r="E730" t="s">
        <v>867</v>
      </c>
      <c r="H730" t="s">
        <v>870</v>
      </c>
    </row>
    <row r="737" spans="3:22">
      <c r="C737" s="13">
        <v>14</v>
      </c>
      <c r="D737" s="13"/>
      <c r="E737" s="13" t="s">
        <v>871</v>
      </c>
      <c r="F737" s="13"/>
      <c r="G737" s="13"/>
      <c r="H737" s="13"/>
      <c r="I737" s="13"/>
      <c r="J737" s="13"/>
      <c r="K737" s="13"/>
      <c r="L737" s="13"/>
      <c r="M737" s="13"/>
      <c r="N737" s="13"/>
      <c r="O737" s="13"/>
      <c r="P737" s="13"/>
      <c r="Q737" s="13"/>
      <c r="R737" s="13"/>
      <c r="S737" s="13"/>
      <c r="T737" s="13"/>
      <c r="U737" s="13"/>
      <c r="V737" s="13"/>
    </row>
    <row r="739" spans="3:22">
      <c r="C739">
        <v>15</v>
      </c>
      <c r="E739" t="s">
        <v>876</v>
      </c>
    </row>
    <row r="741" spans="3:22">
      <c r="E741" t="s">
        <v>877</v>
      </c>
    </row>
    <row r="743" spans="3:22">
      <c r="E743" t="s">
        <v>878</v>
      </c>
    </row>
    <row r="745" spans="3:22">
      <c r="E745" t="s">
        <v>879</v>
      </c>
    </row>
    <row r="749" spans="3:22">
      <c r="C749" s="13">
        <v>16</v>
      </c>
      <c r="D749" s="13"/>
      <c r="E749" s="13" t="s">
        <v>886</v>
      </c>
      <c r="F749" s="13"/>
      <c r="G749" s="13"/>
      <c r="H749" s="13"/>
      <c r="I749" s="13"/>
      <c r="J749" s="13"/>
      <c r="K749" s="13"/>
      <c r="L749" s="13"/>
      <c r="M749" s="13"/>
      <c r="N749" s="13"/>
      <c r="O749" s="13"/>
      <c r="P749" s="13"/>
      <c r="Q749" s="13"/>
      <c r="R749" s="13"/>
      <c r="S749" s="13"/>
      <c r="T749" s="13"/>
      <c r="U749" s="13"/>
      <c r="V749" s="13"/>
    </row>
    <row r="756" spans="3:8">
      <c r="C756" s="5">
        <v>17</v>
      </c>
      <c r="D756" s="5"/>
      <c r="E756" s="5" t="s">
        <v>880</v>
      </c>
      <c r="F756" s="5"/>
      <c r="G756" s="5"/>
      <c r="H756" s="5"/>
    </row>
    <row r="757" spans="3:8">
      <c r="D757" t="s">
        <v>883</v>
      </c>
      <c r="H757" t="s">
        <v>881</v>
      </c>
    </row>
    <row r="758" spans="3:8">
      <c r="H758" t="s">
        <v>882</v>
      </c>
    </row>
    <row r="760" spans="3:8">
      <c r="D760" t="s">
        <v>884</v>
      </c>
      <c r="H760" t="s">
        <v>885</v>
      </c>
    </row>
    <row r="764" spans="3:8">
      <c r="C764" t="s">
        <v>872</v>
      </c>
      <c r="F764" t="s">
        <v>873</v>
      </c>
    </row>
    <row r="765" spans="3:8">
      <c r="D765">
        <v>1</v>
      </c>
      <c r="F765" t="s">
        <v>874</v>
      </c>
      <c r="H765" t="s">
        <v>875</v>
      </c>
    </row>
    <row r="766" spans="3:8">
      <c r="D766">
        <v>2</v>
      </c>
      <c r="F766" t="s">
        <v>887</v>
      </c>
    </row>
    <row r="778" spans="4:6">
      <c r="D778">
        <v>3</v>
      </c>
      <c r="F778" t="s">
        <v>888</v>
      </c>
    </row>
    <row r="791" spans="4:15">
      <c r="D791">
        <v>4</v>
      </c>
      <c r="F791" t="s">
        <v>889</v>
      </c>
    </row>
    <row r="793" spans="4:15">
      <c r="F793" t="s">
        <v>890</v>
      </c>
    </row>
    <row r="795" spans="4:15">
      <c r="F795" t="s">
        <v>892</v>
      </c>
      <c r="I795" t="s">
        <v>891</v>
      </c>
      <c r="L795" t="s">
        <v>893</v>
      </c>
      <c r="N795" t="s">
        <v>893</v>
      </c>
    </row>
    <row r="796" spans="4:15">
      <c r="F796" t="s">
        <v>894</v>
      </c>
    </row>
    <row r="798" spans="4:15">
      <c r="D798" s="13">
        <v>5</v>
      </c>
      <c r="E798" s="13"/>
      <c r="F798" s="13" t="s">
        <v>895</v>
      </c>
      <c r="G798" s="13"/>
      <c r="H798" s="13"/>
      <c r="I798" s="13"/>
      <c r="J798" s="13"/>
      <c r="K798" s="13"/>
      <c r="L798" s="13"/>
      <c r="M798" s="13"/>
      <c r="N798" s="13"/>
      <c r="O798" s="13"/>
    </row>
    <row r="799" spans="4:15">
      <c r="F799" t="s">
        <v>896</v>
      </c>
      <c r="H799" t="s">
        <v>899</v>
      </c>
    </row>
    <row r="800" spans="4:15">
      <c r="H800" t="s">
        <v>900</v>
      </c>
    </row>
    <row r="802" spans="4:8">
      <c r="D802">
        <v>6</v>
      </c>
      <c r="F802" t="s">
        <v>897</v>
      </c>
      <c r="H802" t="s">
        <v>901</v>
      </c>
    </row>
    <row r="803" spans="4:8">
      <c r="H803" t="s">
        <v>902</v>
      </c>
    </row>
    <row r="804" spans="4:8">
      <c r="H804" t="s">
        <v>903</v>
      </c>
    </row>
    <row r="806" spans="4:8">
      <c r="H806" t="s">
        <v>905</v>
      </c>
    </row>
    <row r="807" spans="4:8">
      <c r="H807" t="s">
        <v>904</v>
      </c>
    </row>
    <row r="810" spans="4:8">
      <c r="D810">
        <v>7</v>
      </c>
      <c r="F810" t="s">
        <v>898</v>
      </c>
      <c r="H810" t="s">
        <v>908</v>
      </c>
    </row>
    <row r="811" spans="4:8">
      <c r="F811" t="s">
        <v>910</v>
      </c>
      <c r="H811" t="s">
        <v>909</v>
      </c>
    </row>
    <row r="813" spans="4:8">
      <c r="D813">
        <v>8</v>
      </c>
      <c r="F813" t="s">
        <v>911</v>
      </c>
    </row>
    <row r="820" spans="4:10">
      <c r="D820">
        <v>9</v>
      </c>
      <c r="F820" t="s">
        <v>912</v>
      </c>
    </row>
    <row r="822" spans="4:10">
      <c r="D822">
        <v>10</v>
      </c>
      <c r="F822" t="s">
        <v>906</v>
      </c>
    </row>
    <row r="825" spans="4:10">
      <c r="D825">
        <v>12</v>
      </c>
      <c r="F825" t="s">
        <v>907</v>
      </c>
      <c r="J825" t="s">
        <v>919</v>
      </c>
    </row>
    <row r="827" spans="4:10">
      <c r="D827">
        <v>13</v>
      </c>
      <c r="F827" t="s">
        <v>913</v>
      </c>
      <c r="J827" t="s">
        <v>915</v>
      </c>
    </row>
    <row r="828" spans="4:10">
      <c r="F828" t="s">
        <v>914</v>
      </c>
      <c r="J828" t="s">
        <v>916</v>
      </c>
    </row>
    <row r="829" spans="4:10">
      <c r="F829" t="s">
        <v>913</v>
      </c>
      <c r="J829" t="s">
        <v>917</v>
      </c>
    </row>
    <row r="830" spans="4:10">
      <c r="J830" t="s">
        <v>918</v>
      </c>
    </row>
    <row r="840" spans="4:6">
      <c r="D840">
        <v>14</v>
      </c>
      <c r="F840" t="s">
        <v>920</v>
      </c>
    </row>
    <row r="841" spans="4:6">
      <c r="F841" t="s">
        <v>921</v>
      </c>
    </row>
    <row r="842" spans="4:6">
      <c r="F842" t="s">
        <v>922</v>
      </c>
    </row>
    <row r="843" spans="4:6">
      <c r="F843" t="s">
        <v>923</v>
      </c>
    </row>
    <row r="848" spans="4:6">
      <c r="D848">
        <v>15</v>
      </c>
      <c r="F848" t="s">
        <v>924</v>
      </c>
    </row>
    <row r="849" spans="3:12">
      <c r="F849" t="s">
        <v>925</v>
      </c>
    </row>
    <row r="850" spans="3:12">
      <c r="F850" t="s">
        <v>926</v>
      </c>
    </row>
    <row r="851" spans="3:12">
      <c r="F851" t="s">
        <v>927</v>
      </c>
    </row>
    <row r="852" spans="3:12">
      <c r="F852" t="s">
        <v>928</v>
      </c>
    </row>
    <row r="853" spans="3:12">
      <c r="D853">
        <v>16</v>
      </c>
      <c r="F853" t="s">
        <v>930</v>
      </c>
    </row>
    <row r="854" spans="3:12">
      <c r="F854" t="s">
        <v>931</v>
      </c>
    </row>
    <row r="855" spans="3:12">
      <c r="F855" s="12" t="s">
        <v>932</v>
      </c>
      <c r="G855" s="12"/>
      <c r="H855" s="12"/>
      <c r="I855" s="12"/>
      <c r="J855" s="12"/>
      <c r="K855" s="12"/>
      <c r="L855" s="12"/>
    </row>
    <row r="857" spans="3:12">
      <c r="C857" t="s">
        <v>929</v>
      </c>
      <c r="F857" t="s">
        <v>933</v>
      </c>
    </row>
    <row r="858" spans="3:12">
      <c r="D858">
        <v>1</v>
      </c>
      <c r="F858" t="s">
        <v>934</v>
      </c>
      <c r="K858" t="s">
        <v>939</v>
      </c>
    </row>
    <row r="859" spans="3:12">
      <c r="D859">
        <v>2</v>
      </c>
      <c r="F859" t="s">
        <v>935</v>
      </c>
    </row>
    <row r="860" spans="3:12">
      <c r="D860">
        <v>3</v>
      </c>
      <c r="F860" t="s">
        <v>937</v>
      </c>
    </row>
    <row r="861" spans="3:12">
      <c r="D861">
        <v>4</v>
      </c>
      <c r="F861" t="s">
        <v>936</v>
      </c>
    </row>
    <row r="862" spans="3:12">
      <c r="D862">
        <v>5</v>
      </c>
      <c r="F862" t="s">
        <v>938</v>
      </c>
    </row>
    <row r="864" spans="3:12">
      <c r="D864">
        <v>6</v>
      </c>
      <c r="F864" t="s">
        <v>940</v>
      </c>
    </row>
    <row r="865" spans="4:24">
      <c r="D865" s="14">
        <v>7</v>
      </c>
      <c r="E865" s="14"/>
      <c r="F865" s="14" t="s">
        <v>941</v>
      </c>
      <c r="G865" s="14"/>
      <c r="H865" s="14"/>
      <c r="I865" s="14"/>
      <c r="J865" s="14"/>
      <c r="K865" s="14"/>
      <c r="L865" s="14"/>
      <c r="M865" s="14"/>
      <c r="N865" s="14"/>
      <c r="O865" s="14"/>
      <c r="P865" s="14"/>
      <c r="Q865" s="14"/>
      <c r="R865" s="14"/>
      <c r="S865" s="14"/>
      <c r="T865" s="14"/>
      <c r="U865" s="14"/>
      <c r="V865" s="14"/>
      <c r="W865" s="14"/>
      <c r="X865" s="14"/>
    </row>
    <row r="867" spans="4:24">
      <c r="D867">
        <v>8</v>
      </c>
      <c r="E867">
        <v>1</v>
      </c>
      <c r="F867" t="s">
        <v>942</v>
      </c>
    </row>
    <row r="868" spans="4:24">
      <c r="E868">
        <v>2</v>
      </c>
    </row>
    <row r="869" spans="4:24">
      <c r="E869">
        <v>3</v>
      </c>
    </row>
    <row r="870" spans="4:24">
      <c r="E870">
        <v>4</v>
      </c>
    </row>
    <row r="872" spans="4:24">
      <c r="D872">
        <v>12</v>
      </c>
      <c r="F872" t="s">
        <v>943</v>
      </c>
    </row>
    <row r="873" spans="4:24">
      <c r="D873">
        <v>13</v>
      </c>
      <c r="F873" t="s">
        <v>944</v>
      </c>
    </row>
    <row r="875" spans="4:24">
      <c r="D875" s="14">
        <v>14</v>
      </c>
      <c r="E875" s="14"/>
      <c r="F875" s="14" t="s">
        <v>945</v>
      </c>
      <c r="G875" s="14"/>
      <c r="H875" s="14"/>
      <c r="I875" s="14"/>
      <c r="J875" s="14"/>
      <c r="K875" s="14"/>
      <c r="L875" s="14"/>
      <c r="M875" s="14"/>
      <c r="N875" s="14"/>
      <c r="O875" s="14"/>
      <c r="P875" s="14"/>
      <c r="Q875" s="14"/>
      <c r="R875" s="14"/>
      <c r="S875" s="14"/>
      <c r="T875" s="14"/>
      <c r="U875" s="14"/>
      <c r="V875" s="14"/>
      <c r="W875" s="14"/>
      <c r="X875" s="14"/>
    </row>
    <row r="876" spans="4:24">
      <c r="D876">
        <v>15</v>
      </c>
      <c r="F876" t="s">
        <v>946</v>
      </c>
    </row>
    <row r="878" spans="4:24">
      <c r="D878">
        <v>16</v>
      </c>
      <c r="F878" t="s">
        <v>947</v>
      </c>
    </row>
    <row r="880" spans="4:24">
      <c r="D880">
        <v>17</v>
      </c>
      <c r="F880" t="s">
        <v>948</v>
      </c>
    </row>
    <row r="882" spans="3:24">
      <c r="D882" s="14">
        <v>18</v>
      </c>
      <c r="E882" s="14"/>
      <c r="F882" s="14" t="s">
        <v>949</v>
      </c>
      <c r="G882" s="14"/>
      <c r="H882" s="14"/>
      <c r="I882" s="14"/>
      <c r="J882" s="14"/>
      <c r="K882" s="14"/>
      <c r="L882" s="14"/>
      <c r="M882" s="14"/>
      <c r="N882" s="14"/>
      <c r="O882" s="14"/>
      <c r="P882" s="14"/>
      <c r="Q882" s="14"/>
      <c r="R882" s="14"/>
      <c r="S882" s="14"/>
      <c r="T882" s="14"/>
      <c r="U882" s="14"/>
      <c r="V882" s="14"/>
      <c r="W882" s="14"/>
      <c r="X882" s="14"/>
    </row>
    <row r="884" spans="3:24">
      <c r="D884">
        <v>19</v>
      </c>
      <c r="F884" t="s">
        <v>950</v>
      </c>
    </row>
    <row r="886" spans="3:24">
      <c r="C886" t="s">
        <v>951</v>
      </c>
    </row>
    <row r="887" spans="3:24">
      <c r="D887">
        <v>1</v>
      </c>
      <c r="F887" t="s">
        <v>952</v>
      </c>
    </row>
    <row r="888" spans="3:24">
      <c r="C888" s="14"/>
      <c r="D888" s="14">
        <v>2</v>
      </c>
      <c r="E888" s="14"/>
      <c r="F888" s="14" t="s">
        <v>953</v>
      </c>
      <c r="G888" s="14"/>
      <c r="H888" s="14"/>
      <c r="I888" s="14"/>
      <c r="J888" s="14"/>
      <c r="K888" s="14"/>
      <c r="L888" s="14"/>
      <c r="M888" s="14"/>
      <c r="N888" s="14"/>
      <c r="O888" s="14"/>
      <c r="P888" s="14"/>
      <c r="Q888" s="14"/>
      <c r="R888" s="14"/>
      <c r="S888" s="14"/>
      <c r="T888" s="14"/>
      <c r="U888" s="14"/>
      <c r="V888" s="14"/>
      <c r="W888" s="14"/>
      <c r="X888" s="14"/>
    </row>
    <row r="890" spans="3:24">
      <c r="D890">
        <v>3</v>
      </c>
      <c r="F890" t="s">
        <v>954</v>
      </c>
    </row>
    <row r="892" spans="3:24">
      <c r="D892">
        <v>4</v>
      </c>
      <c r="F892" t="s">
        <v>955</v>
      </c>
    </row>
    <row r="894" spans="3:24">
      <c r="D894">
        <v>5</v>
      </c>
      <c r="F894" t="s">
        <v>956</v>
      </c>
      <c r="K894" t="s">
        <v>957</v>
      </c>
    </row>
    <row r="895" spans="3:24">
      <c r="K895" t="s">
        <v>958</v>
      </c>
    </row>
    <row r="897" spans="3:24">
      <c r="D897">
        <v>6</v>
      </c>
      <c r="F897" t="s">
        <v>959</v>
      </c>
      <c r="K897" t="s">
        <v>961</v>
      </c>
      <c r="R897" t="s">
        <v>962</v>
      </c>
    </row>
    <row r="899" spans="3:24">
      <c r="D899">
        <v>7</v>
      </c>
      <c r="F899" t="s">
        <v>960</v>
      </c>
      <c r="R899" t="s">
        <v>963</v>
      </c>
    </row>
    <row r="901" spans="3:24">
      <c r="C901" s="14"/>
      <c r="D901" s="14">
        <v>9</v>
      </c>
      <c r="E901" s="14"/>
      <c r="F901" s="14" t="s">
        <v>964</v>
      </c>
      <c r="G901" s="14"/>
      <c r="H901" s="14"/>
      <c r="I901" s="14"/>
      <c r="J901" s="14"/>
      <c r="K901" s="14"/>
      <c r="L901" s="14"/>
      <c r="M901" s="14"/>
      <c r="N901" s="14"/>
      <c r="O901" s="14"/>
      <c r="P901" s="14"/>
      <c r="Q901" s="14"/>
      <c r="R901" s="14"/>
      <c r="S901" s="14"/>
      <c r="T901" s="14"/>
      <c r="U901" s="14"/>
      <c r="V901" s="14"/>
      <c r="W901" s="14"/>
      <c r="X901" s="14"/>
    </row>
    <row r="903" spans="3:24">
      <c r="D903">
        <v>10</v>
      </c>
      <c r="F903" t="s">
        <v>965</v>
      </c>
      <c r="I903" t="s">
        <v>966</v>
      </c>
    </row>
    <row r="905" spans="3:24">
      <c r="D905">
        <v>11</v>
      </c>
      <c r="F905" t="s">
        <v>967</v>
      </c>
      <c r="I905" t="s">
        <v>968</v>
      </c>
    </row>
    <row r="907" spans="3:24">
      <c r="C907" s="14"/>
      <c r="D907" s="14">
        <v>12</v>
      </c>
      <c r="E907" s="14"/>
      <c r="F907" s="14" t="s">
        <v>969</v>
      </c>
      <c r="G907" s="14"/>
      <c r="H907" s="14"/>
      <c r="I907" s="14"/>
      <c r="J907" s="14"/>
      <c r="K907" s="14"/>
      <c r="L907" s="14"/>
      <c r="M907" s="14"/>
      <c r="N907" s="14"/>
      <c r="O907" s="14"/>
      <c r="P907" s="14"/>
      <c r="Q907" s="14"/>
      <c r="R907" s="14"/>
      <c r="S907" s="14"/>
      <c r="T907" s="14"/>
      <c r="U907" s="14"/>
      <c r="V907" s="14"/>
      <c r="W907" s="14"/>
      <c r="X907" s="14"/>
    </row>
    <row r="909" spans="3:24">
      <c r="D909">
        <v>13</v>
      </c>
      <c r="F909" t="s">
        <v>970</v>
      </c>
      <c r="I909" t="s">
        <v>971</v>
      </c>
      <c r="P909" t="s">
        <v>972</v>
      </c>
      <c r="Q909" t="s">
        <v>973</v>
      </c>
    </row>
    <row r="910" spans="3:24">
      <c r="Q910" t="s">
        <v>974</v>
      </c>
    </row>
    <row r="912" spans="3:24">
      <c r="G912" t="s">
        <v>975</v>
      </c>
      <c r="H912" t="s">
        <v>976</v>
      </c>
    </row>
    <row r="913" spans="3:24">
      <c r="H913" t="s">
        <v>977</v>
      </c>
    </row>
    <row r="914" spans="3:24">
      <c r="H914" s="14" t="s">
        <v>978</v>
      </c>
    </row>
    <row r="916" spans="3:24">
      <c r="C916" s="14"/>
      <c r="D916" s="14">
        <v>15</v>
      </c>
      <c r="E916" s="14"/>
      <c r="F916" s="14" t="s">
        <v>979</v>
      </c>
      <c r="G916" s="14"/>
      <c r="H916" s="14"/>
      <c r="I916" s="14"/>
      <c r="J916" s="14"/>
      <c r="K916" s="14"/>
      <c r="L916" s="14"/>
      <c r="M916" s="14"/>
      <c r="N916" s="14"/>
      <c r="O916" s="14"/>
      <c r="P916" s="14"/>
      <c r="Q916" s="14"/>
      <c r="R916" s="14"/>
      <c r="S916" s="14"/>
      <c r="T916" s="14"/>
      <c r="U916" s="14"/>
      <c r="V916" s="14"/>
      <c r="W916" s="14"/>
      <c r="X916" s="14"/>
    </row>
    <row r="918" spans="3:24">
      <c r="D918">
        <v>16</v>
      </c>
      <c r="F918" t="s">
        <v>980</v>
      </c>
      <c r="H918" t="s">
        <v>981</v>
      </c>
      <c r="M918" t="s">
        <v>984</v>
      </c>
    </row>
    <row r="919" spans="3:24">
      <c r="H919" t="s">
        <v>982</v>
      </c>
      <c r="M919" t="s">
        <v>985</v>
      </c>
    </row>
    <row r="920" spans="3:24">
      <c r="H920" t="s">
        <v>983</v>
      </c>
      <c r="M920" t="s">
        <v>986</v>
      </c>
    </row>
    <row r="921" spans="3:24">
      <c r="D921">
        <v>17</v>
      </c>
      <c r="F921" t="s">
        <v>987</v>
      </c>
    </row>
    <row r="923" spans="3:24">
      <c r="C923" s="14"/>
      <c r="D923" s="14">
        <v>18</v>
      </c>
      <c r="E923" s="14"/>
      <c r="F923" s="14" t="s">
        <v>988</v>
      </c>
      <c r="G923" s="14"/>
      <c r="H923" s="14"/>
      <c r="I923" s="14"/>
      <c r="J923" s="14"/>
      <c r="K923" s="14"/>
      <c r="L923" s="14"/>
      <c r="M923" s="14"/>
      <c r="N923" s="14"/>
      <c r="O923" s="14"/>
      <c r="P923" s="14"/>
      <c r="Q923" s="14"/>
      <c r="R923" s="14"/>
      <c r="S923" s="14"/>
      <c r="T923" s="14"/>
      <c r="U923" s="14"/>
      <c r="V923" s="14"/>
      <c r="W923" s="14"/>
      <c r="X923" s="14"/>
    </row>
    <row r="925" spans="3:24">
      <c r="D925">
        <v>19</v>
      </c>
      <c r="F925" t="s">
        <v>989</v>
      </c>
    </row>
  </sheetData>
  <hyperlinks>
    <hyperlink ref="N6" r:id="rId1" xr:uid="{3D23BF01-7608-4047-AEB7-C673DB5A37C3}"/>
    <hyperlink ref="N10" r:id="rId2" location="api-dataframe-stats" display="https://pandas.pydata.org/pandas-docs/version/0.21/api.html - api-dataframe-stats" xr:uid="{E0D93C38-583A-4D4F-B34C-ABDEBA148E32}"/>
    <hyperlink ref="N14" r:id="rId3" location="id5" display="https://pandas.pydata.org/pandas-docs/version/0.21/api.html - id5" xr:uid="{80ED0EEC-D72C-4872-8BF0-6BD8118B6CD4}"/>
    <hyperlink ref="N24" r:id="rId4" xr:uid="{78F09A38-9A2C-4EFD-9AF4-44E32D254CAF}"/>
    <hyperlink ref="N26" r:id="rId5" xr:uid="{C4D695FE-C762-4814-B27A-D33B41CA83FA}"/>
    <hyperlink ref="N29" r:id="rId6" location="id44" display="https://pandas.pydata.org/pandas-docs/version/0.21.0/api.html - id44" xr:uid="{A3B8F390-9FB2-45FA-A79B-B6E97C747F18}"/>
  </hyperlink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6FBD-2AA5-4B1A-9657-CEDDDAAFA153}">
  <dimension ref="A1:L29"/>
  <sheetViews>
    <sheetView topLeftCell="A13" workbookViewId="0">
      <selection activeCell="D34" sqref="D34"/>
    </sheetView>
  </sheetViews>
  <sheetFormatPr defaultRowHeight="15"/>
  <cols>
    <col min="2" max="2" width="5.140625" customWidth="1"/>
  </cols>
  <sheetData>
    <row r="1" spans="1:2">
      <c r="B1" t="s">
        <v>310</v>
      </c>
    </row>
    <row r="13" spans="1:2">
      <c r="A13" t="s">
        <v>279</v>
      </c>
    </row>
    <row r="14" spans="1:2">
      <c r="B14" s="2" t="s">
        <v>281</v>
      </c>
    </row>
    <row r="16" spans="1:2">
      <c r="A16" t="s">
        <v>280</v>
      </c>
    </row>
    <row r="17" spans="2:12">
      <c r="B17" s="2" t="s">
        <v>283</v>
      </c>
    </row>
    <row r="18" spans="2:12">
      <c r="B18" s="2" t="s">
        <v>282</v>
      </c>
      <c r="L18" t="s">
        <v>284</v>
      </c>
    </row>
    <row r="21" spans="2:12">
      <c r="B21" t="s">
        <v>311</v>
      </c>
    </row>
    <row r="23" spans="2:12">
      <c r="C23" s="2" t="s">
        <v>312</v>
      </c>
    </row>
    <row r="24" spans="2:12">
      <c r="D24" t="s">
        <v>313</v>
      </c>
      <c r="E24" t="s">
        <v>314</v>
      </c>
    </row>
    <row r="25" spans="2:12">
      <c r="D25" t="s">
        <v>315</v>
      </c>
      <c r="E25" t="s">
        <v>316</v>
      </c>
    </row>
    <row r="26" spans="2:12">
      <c r="D26" t="s">
        <v>317</v>
      </c>
      <c r="E26" t="s">
        <v>318</v>
      </c>
    </row>
    <row r="27" spans="2:12">
      <c r="D27" t="s">
        <v>319</v>
      </c>
      <c r="E27" t="s">
        <v>320</v>
      </c>
    </row>
    <row r="28" spans="2:12">
      <c r="D28" t="s">
        <v>321</v>
      </c>
      <c r="E28" t="s">
        <v>322</v>
      </c>
    </row>
    <row r="29" spans="2:12">
      <c r="D29" t="s">
        <v>323</v>
      </c>
      <c r="E29" t="s">
        <v>324</v>
      </c>
    </row>
  </sheetData>
  <hyperlinks>
    <hyperlink ref="B14" r:id="rId1" xr:uid="{8A0A3089-579D-4302-8E74-F776AD6167C9}"/>
    <hyperlink ref="B17" r:id="rId2" xr:uid="{BCB1BB71-FDD4-402F-836A-AD5B435E0F8C}"/>
    <hyperlink ref="B18" r:id="rId3" xr:uid="{CCF7D240-5295-4610-8B17-754B88096AB8}"/>
    <hyperlink ref="C23" r:id="rId4" location="exponentially-weighted-windows" display="http://pandas.pydata.org/pandas-docs/stable/computation.html - exponentially-weighted-windows" xr:uid="{B5CEE741-F41F-40B9-BD41-8B23F37307F1}"/>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Catatan</vt:lpstr>
      <vt:lpstr>Fungsi dan skill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OwnerPC</dc:creator>
  <cp:lastModifiedBy>OwnerPC</cp:lastModifiedBy>
  <dcterms:created xsi:type="dcterms:W3CDTF">2019-05-09T03:19:18Z</dcterms:created>
  <dcterms:modified xsi:type="dcterms:W3CDTF">2019-07-27T16:03:17Z</dcterms:modified>
</cp:coreProperties>
</file>