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db68b8d956c4d4/Work/Projects/UNICEF/Rohingya Refugee Crisis/Data Files/"/>
    </mc:Choice>
  </mc:AlternateContent>
  <xr:revisionPtr revIDLastSave="1" documentId="13_ncr:1_{1F2158BA-0F40-4006-80F9-EADAB86B9164}" xr6:coauthVersionLast="45" xr6:coauthVersionMax="45" xr10:uidLastSave="{715136F1-DC64-472C-98CE-AE794B79E1D8}"/>
  <bookViews>
    <workbookView xWindow="-120" yWindow="-120" windowWidth="29040" windowHeight="15990" xr2:uid="{00000000-000D-0000-FFFF-FFFF00000000}"/>
  </bookViews>
  <sheets>
    <sheet name="Age group wise PIN Target" sheetId="3" r:id="rId1"/>
    <sheet name="Sheet1" sheetId="4" state="hidden" r:id="rId2"/>
    <sheet name="EduSector_PIN_Target (By camp)" sheetId="1" r:id="rId3"/>
    <sheet name="% of PIN targeted" sheetId="2" state="hidden" r:id="rId4"/>
  </sheets>
  <externalReferences>
    <externalReference r:id="rId5"/>
    <externalReference r:id="rId6"/>
  </externalReferences>
  <definedNames>
    <definedName name="arr_h">--rng</definedName>
    <definedName name="arr_x">(COLUMN(rng)-MIN(COLUMN(rng))+1)*(rng=rng)</definedName>
    <definedName name="arr_y">(ROW(rng)-MIN(ROW(rng))+1)*(rng=rng)</definedName>
    <definedName name="asse_x_val_h">asse_x_val_y+1</definedName>
    <definedName name="asse_x_val_x">OFFSET(rng,-1,,1)</definedName>
    <definedName name="asse_x_val_y">COLUMN(rng)*0</definedName>
    <definedName name="asse_y_val_h">ROW(rng)^0</definedName>
    <definedName name="asse_y_val_x">OFFSET(rng,,-1,,1)</definedName>
    <definedName name="asse_y_val_y">ROWS(rng)-INDEX(arr_y,,1)+1</definedName>
    <definedName name="asse_y_val_y1">ROWS(rng)-INDEX(arr_y,,1)+1</definedName>
    <definedName name="Populationtype_column">[1]Dictionary!$K$2:$K$47</definedName>
    <definedName name="Populationtype_Start">[1]Dictionary!$K$2</definedName>
    <definedName name="_xlnm.Print_Area" localSheetId="2">'EduSector_PIN_Target (By camp)'!$A$1:$N$45</definedName>
    <definedName name="rng">OFFSET(INDIRECT("TblSector["&amp;'[2]PIN 2018 Sector'!$A$7&amp;"]"),,1,COUNTA(INDIRECT("TblSector["&amp;'[2]PIN 2018 Sector'!$A$7&amp;"]")),COUNTA([2]!TblSector[#Headers])-1)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C6" i="2" s="1"/>
  <c r="B5" i="2"/>
  <c r="C5" i="2" s="1"/>
  <c r="B4" i="2"/>
  <c r="C4" i="2" s="1"/>
  <c r="B3" i="2"/>
  <c r="C3" i="2" s="1"/>
  <c r="B2" i="2"/>
  <c r="C2" i="2" s="1"/>
  <c r="M40" i="1"/>
  <c r="L40" i="1"/>
  <c r="K40" i="1"/>
  <c r="J40" i="1"/>
  <c r="I40" i="1"/>
  <c r="C5" i="3" s="1"/>
  <c r="H40" i="1"/>
  <c r="G40" i="1"/>
  <c r="F40" i="1"/>
  <c r="C4" i="3" s="1"/>
  <c r="E40" i="1"/>
  <c r="C40" i="1" s="1"/>
  <c r="D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S1" i="1"/>
  <c r="C7" i="3"/>
  <c r="C6" i="3"/>
  <c r="C3" i="3"/>
  <c r="C8" i="3" l="1"/>
  <c r="N39" i="1"/>
  <c r="O36" i="1"/>
  <c r="N31" i="1"/>
  <c r="O28" i="1"/>
  <c r="N23" i="1"/>
  <c r="O20" i="1"/>
  <c r="N15" i="1"/>
  <c r="O12" i="1"/>
  <c r="N7" i="1"/>
  <c r="N36" i="1"/>
  <c r="O33" i="1"/>
  <c r="N28" i="1"/>
  <c r="O25" i="1"/>
  <c r="N20" i="1"/>
  <c r="O17" i="1"/>
  <c r="N12" i="1"/>
  <c r="O9" i="1"/>
  <c r="O38" i="1"/>
  <c r="N33" i="1"/>
  <c r="O30" i="1"/>
  <c r="N25" i="1"/>
  <c r="O22" i="1"/>
  <c r="N17" i="1"/>
  <c r="O14" i="1"/>
  <c r="N9" i="1"/>
  <c r="O6" i="1"/>
  <c r="N38" i="1"/>
  <c r="O35" i="1"/>
  <c r="N30" i="1"/>
  <c r="O27" i="1"/>
  <c r="N22" i="1"/>
  <c r="O19" i="1"/>
  <c r="N14" i="1"/>
  <c r="O11" i="1"/>
  <c r="N6" i="1"/>
  <c r="N35" i="1"/>
  <c r="O32" i="1"/>
  <c r="N27" i="1"/>
  <c r="O24" i="1"/>
  <c r="N19" i="1"/>
  <c r="O16" i="1"/>
  <c r="N11" i="1"/>
  <c r="O8" i="1"/>
  <c r="O37" i="1"/>
  <c r="N32" i="1"/>
  <c r="O29" i="1"/>
  <c r="N24" i="1"/>
  <c r="O21" i="1"/>
  <c r="N16" i="1"/>
  <c r="O13" i="1"/>
  <c r="N8" i="1"/>
  <c r="N37" i="1"/>
  <c r="O34" i="1"/>
  <c r="N29" i="1"/>
  <c r="O26" i="1"/>
  <c r="N21" i="1"/>
  <c r="O18" i="1"/>
  <c r="N13" i="1"/>
  <c r="O10" i="1"/>
  <c r="O39" i="1"/>
  <c r="N34" i="1"/>
  <c r="O31" i="1"/>
  <c r="N26" i="1"/>
  <c r="O23" i="1"/>
  <c r="N18" i="1"/>
  <c r="O15" i="1"/>
  <c r="N10" i="1"/>
  <c r="O7" i="1"/>
  <c r="Q38" i="1"/>
  <c r="P33" i="1"/>
  <c r="Q30" i="1"/>
  <c r="P25" i="1"/>
  <c r="Q22" i="1"/>
  <c r="P17" i="1"/>
  <c r="Q14" i="1"/>
  <c r="P9" i="1"/>
  <c r="Q6" i="1"/>
  <c r="P38" i="1"/>
  <c r="Q35" i="1"/>
  <c r="P30" i="1"/>
  <c r="Q27" i="1"/>
  <c r="P22" i="1"/>
  <c r="Q19" i="1"/>
  <c r="P14" i="1"/>
  <c r="Q11" i="1"/>
  <c r="P6" i="1"/>
  <c r="P35" i="1"/>
  <c r="Q32" i="1"/>
  <c r="P27" i="1"/>
  <c r="Q24" i="1"/>
  <c r="P19" i="1"/>
  <c r="Q16" i="1"/>
  <c r="P11" i="1"/>
  <c r="Q8" i="1"/>
  <c r="Q37" i="1"/>
  <c r="P32" i="1"/>
  <c r="Q29" i="1"/>
  <c r="P24" i="1"/>
  <c r="Q21" i="1"/>
  <c r="P16" i="1"/>
  <c r="Q13" i="1"/>
  <c r="P8" i="1"/>
  <c r="P37" i="1"/>
  <c r="Q34" i="1"/>
  <c r="P29" i="1"/>
  <c r="Q26" i="1"/>
  <c r="P21" i="1"/>
  <c r="Q18" i="1"/>
  <c r="P13" i="1"/>
  <c r="Q10" i="1"/>
  <c r="Q39" i="1"/>
  <c r="P34" i="1"/>
  <c r="Q31" i="1"/>
  <c r="P26" i="1"/>
  <c r="Q23" i="1"/>
  <c r="P18" i="1"/>
  <c r="Q15" i="1"/>
  <c r="P10" i="1"/>
  <c r="Q7" i="1"/>
  <c r="P39" i="1"/>
  <c r="Q36" i="1"/>
  <c r="P31" i="1"/>
  <c r="Q28" i="1"/>
  <c r="P23" i="1"/>
  <c r="Q20" i="1"/>
  <c r="P15" i="1"/>
  <c r="Q12" i="1"/>
  <c r="P7" i="1"/>
  <c r="P36" i="1"/>
  <c r="Q33" i="1"/>
  <c r="P28" i="1"/>
  <c r="Q25" i="1"/>
  <c r="P20" i="1"/>
  <c r="Q17" i="1"/>
  <c r="P12" i="1"/>
  <c r="Q9" i="1"/>
  <c r="R35" i="1"/>
  <c r="S32" i="1"/>
  <c r="R27" i="1"/>
  <c r="S24" i="1"/>
  <c r="R19" i="1"/>
  <c r="S16" i="1"/>
  <c r="R11" i="1"/>
  <c r="S8" i="1"/>
  <c r="S37" i="1"/>
  <c r="R32" i="1"/>
  <c r="S29" i="1"/>
  <c r="R24" i="1"/>
  <c r="S21" i="1"/>
  <c r="R16" i="1"/>
  <c r="S13" i="1"/>
  <c r="R8" i="1"/>
  <c r="R37" i="1"/>
  <c r="S34" i="1"/>
  <c r="R29" i="1"/>
  <c r="S26" i="1"/>
  <c r="R21" i="1"/>
  <c r="S18" i="1"/>
  <c r="R13" i="1"/>
  <c r="S10" i="1"/>
  <c r="S39" i="1"/>
  <c r="R34" i="1"/>
  <c r="S31" i="1"/>
  <c r="R26" i="1"/>
  <c r="S23" i="1"/>
  <c r="R18" i="1"/>
  <c r="S15" i="1"/>
  <c r="R10" i="1"/>
  <c r="S7" i="1"/>
  <c r="R39" i="1"/>
  <c r="S36" i="1"/>
  <c r="R31" i="1"/>
  <c r="S28" i="1"/>
  <c r="R23" i="1"/>
  <c r="S20" i="1"/>
  <c r="R15" i="1"/>
  <c r="S12" i="1"/>
  <c r="R7" i="1"/>
  <c r="R36" i="1"/>
  <c r="S33" i="1"/>
  <c r="R28" i="1"/>
  <c r="S25" i="1"/>
  <c r="R20" i="1"/>
  <c r="S17" i="1"/>
  <c r="R12" i="1"/>
  <c r="S9" i="1"/>
  <c r="S38" i="1"/>
  <c r="R33" i="1"/>
  <c r="S30" i="1"/>
  <c r="R25" i="1"/>
  <c r="S22" i="1"/>
  <c r="R17" i="1"/>
  <c r="S14" i="1"/>
  <c r="R9" i="1"/>
  <c r="S6" i="1"/>
  <c r="R38" i="1"/>
  <c r="S35" i="1"/>
  <c r="R30" i="1"/>
  <c r="S27" i="1"/>
  <c r="R22" i="1"/>
  <c r="S19" i="1"/>
  <c r="R14" i="1"/>
  <c r="S11" i="1"/>
  <c r="R6" i="1"/>
  <c r="T37" i="1"/>
  <c r="U34" i="1"/>
  <c r="T29" i="1"/>
  <c r="U26" i="1"/>
  <c r="T21" i="1"/>
  <c r="U18" i="1"/>
  <c r="T13" i="1"/>
  <c r="U10" i="1"/>
  <c r="U39" i="1"/>
  <c r="T34" i="1"/>
  <c r="U31" i="1"/>
  <c r="T26" i="1"/>
  <c r="U23" i="1"/>
  <c r="T18" i="1"/>
  <c r="U15" i="1"/>
  <c r="T10" i="1"/>
  <c r="U7" i="1"/>
  <c r="T39" i="1"/>
  <c r="U36" i="1"/>
  <c r="T31" i="1"/>
  <c r="U28" i="1"/>
  <c r="T23" i="1"/>
  <c r="U20" i="1"/>
  <c r="T15" i="1"/>
  <c r="U12" i="1"/>
  <c r="T7" i="1"/>
  <c r="T36" i="1"/>
  <c r="U33" i="1"/>
  <c r="T28" i="1"/>
  <c r="U25" i="1"/>
  <c r="T20" i="1"/>
  <c r="U17" i="1"/>
  <c r="T12" i="1"/>
  <c r="U9" i="1"/>
  <c r="U38" i="1"/>
  <c r="T33" i="1"/>
  <c r="U30" i="1"/>
  <c r="T25" i="1"/>
  <c r="U22" i="1"/>
  <c r="T17" i="1"/>
  <c r="U14" i="1"/>
  <c r="T9" i="1"/>
  <c r="U6" i="1"/>
  <c r="T38" i="1"/>
  <c r="U35" i="1"/>
  <c r="T30" i="1"/>
  <c r="U27" i="1"/>
  <c r="T22" i="1"/>
  <c r="U19" i="1"/>
  <c r="T14" i="1"/>
  <c r="U11" i="1"/>
  <c r="T6" i="1"/>
  <c r="T35" i="1"/>
  <c r="U32" i="1"/>
  <c r="T27" i="1"/>
  <c r="U24" i="1"/>
  <c r="T19" i="1"/>
  <c r="U16" i="1"/>
  <c r="T11" i="1"/>
  <c r="U8" i="1"/>
  <c r="U37" i="1"/>
  <c r="T32" i="1"/>
  <c r="U29" i="1"/>
  <c r="T24" i="1"/>
  <c r="U21" i="1"/>
  <c r="T16" i="1"/>
  <c r="U13" i="1"/>
  <c r="T8" i="1"/>
  <c r="V39" i="1"/>
  <c r="W36" i="1"/>
  <c r="V31" i="1"/>
  <c r="W28" i="1"/>
  <c r="V23" i="1"/>
  <c r="W20" i="1"/>
  <c r="V15" i="1"/>
  <c r="W12" i="1"/>
  <c r="V7" i="1"/>
  <c r="V36" i="1"/>
  <c r="W33" i="1"/>
  <c r="V28" i="1"/>
  <c r="W25" i="1"/>
  <c r="V20" i="1"/>
  <c r="W17" i="1"/>
  <c r="V12" i="1"/>
  <c r="W9" i="1"/>
  <c r="W38" i="1"/>
  <c r="V33" i="1"/>
  <c r="W30" i="1"/>
  <c r="V25" i="1"/>
  <c r="W22" i="1"/>
  <c r="V17" i="1"/>
  <c r="W14" i="1"/>
  <c r="V9" i="1"/>
  <c r="W6" i="1"/>
  <c r="V38" i="1"/>
  <c r="W35" i="1"/>
  <c r="V30" i="1"/>
  <c r="W27" i="1"/>
  <c r="V22" i="1"/>
  <c r="W19" i="1"/>
  <c r="V14" i="1"/>
  <c r="W11" i="1"/>
  <c r="V6" i="1"/>
  <c r="V35" i="1"/>
  <c r="W32" i="1"/>
  <c r="V27" i="1"/>
  <c r="W24" i="1"/>
  <c r="V19" i="1"/>
  <c r="W16" i="1"/>
  <c r="V11" i="1"/>
  <c r="W8" i="1"/>
  <c r="W37" i="1"/>
  <c r="V32" i="1"/>
  <c r="W29" i="1"/>
  <c r="V24" i="1"/>
  <c r="W21" i="1"/>
  <c r="V16" i="1"/>
  <c r="W13" i="1"/>
  <c r="V8" i="1"/>
  <c r="V37" i="1"/>
  <c r="W34" i="1"/>
  <c r="V29" i="1"/>
  <c r="W26" i="1"/>
  <c r="V21" i="1"/>
  <c r="W18" i="1"/>
  <c r="V13" i="1"/>
  <c r="W10" i="1"/>
  <c r="W39" i="1"/>
  <c r="V34" i="1"/>
  <c r="W31" i="1"/>
  <c r="V26" i="1"/>
  <c r="W23" i="1"/>
  <c r="V18" i="1"/>
  <c r="W15" i="1"/>
  <c r="V10" i="1"/>
  <c r="W7" i="1"/>
  <c r="V40" i="1" l="1"/>
  <c r="E7" i="3" s="1"/>
  <c r="T40" i="1"/>
  <c r="E6" i="3" s="1"/>
  <c r="U40" i="1"/>
  <c r="F6" i="3" s="1"/>
  <c r="P40" i="1"/>
  <c r="E4" i="3" s="1"/>
  <c r="Q40" i="1"/>
  <c r="F4" i="3" s="1"/>
  <c r="R40" i="1"/>
  <c r="E5" i="3" s="1"/>
  <c r="S40" i="1"/>
  <c r="F5" i="3" s="1"/>
  <c r="N40" i="1"/>
  <c r="E3" i="3" s="1"/>
  <c r="W40" i="1"/>
  <c r="F7" i="3" s="1"/>
  <c r="O40" i="1"/>
  <c r="F3" i="3" s="1"/>
  <c r="G6" i="3" l="1"/>
  <c r="E8" i="3"/>
  <c r="G3" i="3"/>
  <c r="G5" i="3"/>
  <c r="G4" i="3"/>
  <c r="F8" i="3"/>
  <c r="G7" i="3"/>
  <c r="G8" i="3" l="1"/>
</calcChain>
</file>

<file path=xl/sharedStrings.xml><?xml version="1.0" encoding="utf-8"?>
<sst xmlns="http://schemas.openxmlformats.org/spreadsheetml/2006/main" count="98" uniqueCount="69">
  <si>
    <t>Age-Gender breakdown by Camp</t>
  </si>
  <si>
    <t>Camp Name</t>
  </si>
  <si>
    <t># of Individuals</t>
  </si>
  <si>
    <t>3 year old</t>
  </si>
  <si>
    <t>between 4 - 5 years</t>
  </si>
  <si>
    <t>between 6 - 14 years</t>
  </si>
  <si>
    <t>between 15 - 18 years</t>
  </si>
  <si>
    <t>between 19 - 24 years</t>
  </si>
  <si>
    <t xml:space="preserve">Female </t>
  </si>
  <si>
    <t>Male</t>
  </si>
  <si>
    <t>Camp 10</t>
  </si>
  <si>
    <t>Camp 11</t>
  </si>
  <si>
    <t>Camp 12</t>
  </si>
  <si>
    <t>Camp 13</t>
  </si>
  <si>
    <t xml:space="preserve">Camp 14 </t>
  </si>
  <si>
    <t>Camp 15*</t>
  </si>
  <si>
    <t>Camp 16</t>
  </si>
  <si>
    <t>Camp 17</t>
  </si>
  <si>
    <t>Camp 18</t>
  </si>
  <si>
    <t>Camp 19</t>
  </si>
  <si>
    <t xml:space="preserve">Camp 1E </t>
  </si>
  <si>
    <t xml:space="preserve">Camp 1W </t>
  </si>
  <si>
    <t>Camp 20</t>
  </si>
  <si>
    <t>Camp 20 Extension</t>
  </si>
  <si>
    <t xml:space="preserve">Camp 21 </t>
  </si>
  <si>
    <t>Camp 22</t>
  </si>
  <si>
    <t>Camp 23</t>
  </si>
  <si>
    <t>Camp 24</t>
  </si>
  <si>
    <t xml:space="preserve">Camp 25 </t>
  </si>
  <si>
    <t>Camp 26</t>
  </si>
  <si>
    <t xml:space="preserve">Camp 27 </t>
  </si>
  <si>
    <t>Camp 2E</t>
  </si>
  <si>
    <t>Camp 2W*</t>
  </si>
  <si>
    <t>Camp 3*</t>
  </si>
  <si>
    <t>Camp 4*</t>
  </si>
  <si>
    <t>Camp 4 Extension</t>
  </si>
  <si>
    <t>Camp 5</t>
  </si>
  <si>
    <t>Camp 6</t>
  </si>
  <si>
    <t>Camp 7</t>
  </si>
  <si>
    <t>Camp 8E</t>
  </si>
  <si>
    <t>Camp 8W</t>
  </si>
  <si>
    <t>Camp 9</t>
  </si>
  <si>
    <t>Kutupalong RC**</t>
  </si>
  <si>
    <t xml:space="preserve">Total </t>
  </si>
  <si>
    <t>* GoB / UNHCR joint registration is still ongoing for these camps and therefore, the breakdowns shown are estimates based on data thus far collected.</t>
  </si>
  <si>
    <t>(Source: GoB / UNHCR Joint Registration Exercise - as of 15-March-2020)</t>
  </si>
  <si>
    <t>Nayapara RC**</t>
  </si>
  <si>
    <t>**Kutupalong RC consists of 14,646 registered refugees (2,614 families) &amp; Nayapara RC consists of 20,414 registered refugees (3,701 families); totalling 35,060 refugees.</t>
  </si>
  <si>
    <t>Target JRP-2020_Education Sector CXB (based on 15-Mar-2020 PIN)</t>
  </si>
  <si>
    <t>Age group</t>
  </si>
  <si>
    <t>% of PIN targeted in JRP-2020</t>
  </si>
  <si>
    <t>Age 3</t>
  </si>
  <si>
    <t>Age 4-5</t>
  </si>
  <si>
    <t>Age 6-14</t>
  </si>
  <si>
    <t>Age 15-18</t>
  </si>
  <si>
    <t>Age 19-24</t>
  </si>
  <si>
    <t>%/100</t>
  </si>
  <si>
    <t>PIN</t>
  </si>
  <si>
    <t>Female target</t>
  </si>
  <si>
    <t>Male target</t>
  </si>
  <si>
    <t>Total target</t>
  </si>
  <si>
    <t>Total</t>
  </si>
  <si>
    <t>% of PIN targeted in JRP-2020 (if you change the number here then tables will auto-update)</t>
  </si>
  <si>
    <t>Total target (Based on Nov-19 PIN)</t>
  </si>
  <si>
    <t>Progress against target</t>
  </si>
  <si>
    <t>8,559 learning facilitators from the host and refugee community trained in advanced/thematic education principles, including Disaster Risk Reduction</t>
  </si>
  <si>
    <t>325,764 refugee girls and boys aged 3-24 years old having access to equitable learning opportunities, including life skills and resilience programs, in a safe, inclusive and protective environment</t>
  </si>
  <si>
    <t>39,651 crisis-affected host community girls and boys aged 3-24 years old provided support to equitable learning opportunities, including life skills and resilience programs, in a safe, inclusive and protective environment</t>
  </si>
  <si>
    <t>Outreach (March-2020)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</si>
</sst>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hair">
        <color theme="0" tint="-0.14999847407452621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hair">
        <color theme="0" tint="-0.14999847407452621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hair">
        <color theme="0" tint="-0.14999847407452621"/>
      </bottom>
      <diagonal/>
    </border>
    <border>
      <left style="medium">
        <color theme="2" tint="-0.249977111117893"/>
      </left>
      <right style="medium">
        <color theme="2" tint="-0.249977111117893"/>
      </right>
      <top style="hair">
        <color theme="0" tint="-0.14999847407452621"/>
      </top>
      <bottom style="hair">
        <color theme="0" tint="-0.14999847407452621"/>
      </bottom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164" fontId="6" fillId="5" borderId="11" xfId="1" applyNumberFormat="1" applyFont="1" applyFill="1" applyBorder="1" applyAlignment="1">
      <alignment horizontal="center"/>
    </xf>
    <xf numFmtId="164" fontId="6" fillId="5" borderId="12" xfId="1" applyNumberFormat="1" applyFont="1" applyFill="1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/>
    <xf numFmtId="0" fontId="0" fillId="0" borderId="16" xfId="0" applyBorder="1"/>
    <xf numFmtId="164" fontId="0" fillId="0" borderId="0" xfId="0" applyNumberFormat="1"/>
    <xf numFmtId="0" fontId="7" fillId="3" borderId="17" xfId="0" applyFont="1" applyFill="1" applyBorder="1" applyAlignment="1">
      <alignment horizontal="center"/>
    </xf>
    <xf numFmtId="164" fontId="1" fillId="4" borderId="4" xfId="1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left" vertical="center" wrapText="1"/>
    </xf>
    <xf numFmtId="164" fontId="0" fillId="0" borderId="15" xfId="1" applyNumberFormat="1" applyFont="1" applyBorder="1" applyAlignment="1"/>
    <xf numFmtId="164" fontId="0" fillId="0" borderId="14" xfId="1" applyNumberFormat="1" applyFont="1" applyBorder="1" applyAlignment="1"/>
    <xf numFmtId="164" fontId="6" fillId="5" borderId="0" xfId="1" applyNumberFormat="1" applyFont="1" applyFill="1" applyBorder="1" applyAlignment="1">
      <alignment horizontal="center"/>
    </xf>
    <xf numFmtId="164" fontId="6" fillId="7" borderId="18" xfId="1" applyNumberFormat="1" applyFont="1" applyFill="1" applyBorder="1" applyAlignment="1">
      <alignment horizontal="center"/>
    </xf>
    <xf numFmtId="0" fontId="0" fillId="0" borderId="0" xfId="0" applyAlignment="1">
      <alignment vertical="top" wrapText="1"/>
    </xf>
    <xf numFmtId="1" fontId="0" fillId="0" borderId="0" xfId="0" applyNumberFormat="1"/>
    <xf numFmtId="164" fontId="1" fillId="6" borderId="4" xfId="1" applyNumberFormat="1" applyFont="1" applyFill="1" applyBorder="1" applyAlignment="1">
      <alignment vertical="center"/>
    </xf>
    <xf numFmtId="0" fontId="0" fillId="7" borderId="18" xfId="0" applyFill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9" borderId="18" xfId="0" applyFill="1" applyBorder="1" applyAlignment="1">
      <alignment vertical="top" wrapText="1"/>
    </xf>
    <xf numFmtId="0" fontId="0" fillId="10" borderId="18" xfId="0" applyFill="1" applyBorder="1" applyAlignment="1">
      <alignment vertical="top" wrapText="1"/>
    </xf>
    <xf numFmtId="0" fontId="0" fillId="7" borderId="18" xfId="0" applyFill="1" applyBorder="1"/>
    <xf numFmtId="0" fontId="0" fillId="8" borderId="18" xfId="0" applyFill="1" applyBorder="1"/>
    <xf numFmtId="0" fontId="0" fillId="9" borderId="18" xfId="0" applyFill="1" applyBorder="1"/>
    <xf numFmtId="0" fontId="0" fillId="10" borderId="18" xfId="0" applyFill="1" applyBorder="1"/>
    <xf numFmtId="0" fontId="6" fillId="11" borderId="18" xfId="0" applyFont="1" applyFill="1" applyBorder="1"/>
    <xf numFmtId="0" fontId="0" fillId="11" borderId="18" xfId="0" applyFill="1" applyBorder="1"/>
    <xf numFmtId="0" fontId="0" fillId="12" borderId="18" xfId="0" applyFill="1" applyBorder="1" applyAlignment="1">
      <alignment vertical="top" wrapText="1"/>
    </xf>
    <xf numFmtId="0" fontId="0" fillId="12" borderId="18" xfId="0" applyFill="1" applyBorder="1" applyAlignment="1">
      <alignment horizontal="center" vertical="center"/>
    </xf>
    <xf numFmtId="0" fontId="0" fillId="13" borderId="18" xfId="0" applyFill="1" applyBorder="1" applyAlignment="1">
      <alignment vertical="top" wrapText="1"/>
    </xf>
    <xf numFmtId="0" fontId="0" fillId="13" borderId="18" xfId="0" applyFill="1" applyBorder="1"/>
    <xf numFmtId="3" fontId="0" fillId="0" borderId="18" xfId="0" applyNumberFormat="1" applyBorder="1" applyAlignment="1">
      <alignment vertical="top" wrapText="1"/>
    </xf>
    <xf numFmtId="9" fontId="0" fillId="0" borderId="18" xfId="0" applyNumberFormat="1" applyBorder="1" applyAlignment="1">
      <alignment wrapText="1"/>
    </xf>
    <xf numFmtId="0" fontId="0" fillId="9" borderId="18" xfId="0" applyFill="1" applyBorder="1" applyAlignment="1">
      <alignment wrapText="1"/>
    </xf>
    <xf numFmtId="3" fontId="8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horizontal="left" vertical="center" wrapText="1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2" borderId="8" xfId="2" applyNumberFormat="1" applyFont="1" applyBorder="1" applyAlignment="1">
      <alignment horizontal="center"/>
    </xf>
    <xf numFmtId="164" fontId="1" fillId="2" borderId="9" xfId="2" applyNumberFormat="1" applyFont="1" applyBorder="1" applyAlignment="1">
      <alignment horizontal="center"/>
    </xf>
    <xf numFmtId="164" fontId="9" fillId="7" borderId="19" xfId="1" applyNumberFormat="1" applyFont="1" applyFill="1" applyBorder="1" applyAlignment="1">
      <alignment horizontal="center" vertical="center"/>
    </xf>
    <xf numFmtId="164" fontId="9" fillId="7" borderId="20" xfId="1" applyNumberFormat="1" applyFont="1" applyFill="1" applyBorder="1" applyAlignment="1">
      <alignment horizontal="center" vertical="center"/>
    </xf>
    <xf numFmtId="164" fontId="9" fillId="7" borderId="21" xfId="1" applyNumberFormat="1" applyFont="1" applyFill="1" applyBorder="1" applyAlignment="1">
      <alignment horizontal="center" vertical="center"/>
    </xf>
    <xf numFmtId="164" fontId="1" fillId="6" borderId="11" xfId="2" applyNumberFormat="1" applyFont="1" applyFill="1" applyBorder="1" applyAlignment="1">
      <alignment horizontal="center"/>
    </xf>
    <xf numFmtId="164" fontId="1" fillId="6" borderId="12" xfId="2" applyNumberFormat="1" applyFont="1" applyFill="1" applyBorder="1" applyAlignment="1">
      <alignment horizontal="center"/>
    </xf>
  </cellXfs>
  <cellStyles count="3">
    <cellStyle name="Accent1 2" xfId="2" xr:uid="{00000000-0005-0000-0000-000000000000}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123701</xdr:colOff>
      <xdr:row>1</xdr:row>
      <xdr:rowOff>61850</xdr:rowOff>
    </xdr:from>
    <xdr:ext cx="2324764" cy="785713"/>
    <xdr:pic>
      <xdr:nvPicPr>
        <xdr:cNvPr id="2" name="Picture 1">
          <a:extLst>
            <a:ext uri="{FF2B5EF4-FFF2-40B4-BE49-F238E27FC236}">
              <a16:creationId xmlns:a16="http://schemas.microsoft.com/office/drawing/2014/main" id="{592F3F14-BAD3-AD40-A02B-9B9051128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901" y="265050"/>
          <a:ext cx="2324764" cy="7857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omint.sharepoint.com/sites/ISCGAug2017NewInflux/Shared%20Documents/ISCG/17%20-%20Response%20Plans%20(HRP,%20JRP,%20CERF)/2020%20JRP/03_project_template/191111_Project%20Template_JRP%202020_V6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fredvince07081/Desktop/Boulot/For%20Sector%20Coordinators%20-%20JRP%202020%20Guidance%20and%20Templates%20V.5%20131019/Calculation_3.%20For%20Sector%20Coordinators%20-%20Population%20planning%20figures_Calculator_JRP%202020%20-%20V.5.xlsx?930CD3A7" TargetMode="External"/><Relationship Id="rId1" Type="http://schemas.openxmlformats.org/officeDocument/2006/relationships/externalLinkPath" Target="file:///\\930CD3A7\Calculation_3.%20For%20Sector%20Coordinators%20-%20Population%20planning%20figures_Calculator_JRP%202020%20-%20V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_Template"/>
      <sheetName val="Dictionary"/>
      <sheetName val="Data_Sheet"/>
    </sheetNames>
    <sheetDataSet>
      <sheetData sheetId="0"/>
      <sheetData sheetId="1">
        <row r="2">
          <cell r="K2" t="str">
            <v>Refugee in Camps</v>
          </cell>
        </row>
        <row r="3">
          <cell r="K3" t="str">
            <v>Refugee in Camps</v>
          </cell>
        </row>
        <row r="4">
          <cell r="K4" t="str">
            <v>Refugee in Camps</v>
          </cell>
        </row>
        <row r="5">
          <cell r="K5" t="str">
            <v>Refugee in Camps</v>
          </cell>
        </row>
        <row r="6">
          <cell r="K6" t="str">
            <v>Refugee in Camps</v>
          </cell>
        </row>
        <row r="7">
          <cell r="K7" t="str">
            <v>Refugee in Camps</v>
          </cell>
        </row>
        <row r="8">
          <cell r="K8" t="str">
            <v>Refugee in Camps</v>
          </cell>
        </row>
        <row r="9">
          <cell r="K9" t="str">
            <v>Refugee in Camps</v>
          </cell>
        </row>
        <row r="10">
          <cell r="K10" t="str">
            <v>Refugee in Camps</v>
          </cell>
        </row>
        <row r="11">
          <cell r="K11" t="str">
            <v>Refugee in Camps</v>
          </cell>
        </row>
        <row r="12">
          <cell r="K12" t="str">
            <v>Refugee in Camps</v>
          </cell>
        </row>
        <row r="13">
          <cell r="K13" t="str">
            <v>Refugee in Camps</v>
          </cell>
        </row>
        <row r="14">
          <cell r="K14" t="str">
            <v>Refugee in Camps</v>
          </cell>
        </row>
        <row r="15">
          <cell r="K15" t="str">
            <v>Refugee in Camps</v>
          </cell>
        </row>
        <row r="16">
          <cell r="K16" t="str">
            <v>Refugee in Camps</v>
          </cell>
        </row>
        <row r="17">
          <cell r="K17" t="str">
            <v>Refugee in Camps</v>
          </cell>
        </row>
        <row r="18">
          <cell r="K18" t="str">
            <v>Refugee in Camps</v>
          </cell>
        </row>
        <row r="19">
          <cell r="K19" t="str">
            <v>Refugee in Camps</v>
          </cell>
        </row>
        <row r="20">
          <cell r="K20" t="str">
            <v>Refugee in Camps</v>
          </cell>
        </row>
        <row r="21">
          <cell r="K21" t="str">
            <v>Refugee in Camps</v>
          </cell>
        </row>
        <row r="22">
          <cell r="K22" t="str">
            <v>Refugee in Camps</v>
          </cell>
        </row>
        <row r="23">
          <cell r="K23" t="str">
            <v>Refugee in Camps</v>
          </cell>
        </row>
        <row r="24">
          <cell r="K24" t="str">
            <v>Refugee in Camps</v>
          </cell>
        </row>
        <row r="25">
          <cell r="K25" t="str">
            <v>Refugee in Camps</v>
          </cell>
        </row>
        <row r="26">
          <cell r="K26" t="str">
            <v>Refugee in Camps</v>
          </cell>
        </row>
        <row r="27">
          <cell r="K27" t="str">
            <v>Refugee in Camps</v>
          </cell>
        </row>
        <row r="28">
          <cell r="K28" t="str">
            <v>Refugee in Camps</v>
          </cell>
        </row>
        <row r="29">
          <cell r="K29" t="str">
            <v>Refugee in Camps</v>
          </cell>
        </row>
        <row r="30">
          <cell r="K30" t="str">
            <v>Refugee in Camps</v>
          </cell>
        </row>
        <row r="31">
          <cell r="K31" t="str">
            <v>Refugee in Camps</v>
          </cell>
        </row>
        <row r="32">
          <cell r="K32" t="str">
            <v>Refugee in Camps</v>
          </cell>
        </row>
        <row r="33">
          <cell r="K33" t="str">
            <v>Refugee in Camps</v>
          </cell>
        </row>
        <row r="34">
          <cell r="K34" t="str">
            <v>Refugee in Camps</v>
          </cell>
        </row>
        <row r="35">
          <cell r="K35" t="str">
            <v>Refugee in Camps</v>
          </cell>
        </row>
        <row r="36">
          <cell r="K36" t="str">
            <v>Refugee in Camps</v>
          </cell>
        </row>
        <row r="37">
          <cell r="K37" t="str">
            <v>Bangladeshi Host Communities</v>
          </cell>
        </row>
        <row r="38">
          <cell r="K38" t="str">
            <v>Bangladeshi Host Communities</v>
          </cell>
        </row>
        <row r="39">
          <cell r="K39" t="str">
            <v>Bangladeshi Host Communities</v>
          </cell>
        </row>
        <row r="40">
          <cell r="K40" t="str">
            <v>Bangladeshi Host Communities</v>
          </cell>
        </row>
        <row r="41">
          <cell r="K41" t="str">
            <v>Bangladeshi Host Communities</v>
          </cell>
        </row>
        <row r="42">
          <cell r="K42" t="str">
            <v>Bangladeshi Host Communities</v>
          </cell>
        </row>
        <row r="43">
          <cell r="K43" t="str">
            <v>Bangladeshi Host Communities</v>
          </cell>
        </row>
        <row r="44">
          <cell r="K44" t="str">
            <v>Bangladeshi Host Communities</v>
          </cell>
        </row>
        <row r="45">
          <cell r="K45" t="str">
            <v>Bangladeshi Host Communities</v>
          </cell>
        </row>
        <row r="46">
          <cell r="K46" t="str">
            <v>Bangladeshi Host Communities</v>
          </cell>
        </row>
        <row r="47">
          <cell r="K47" t="str">
            <v>Bangladeshi Host Communities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 2018 Sector"/>
      <sheetName val="Calculation_3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C927-97AE-4E76-AFAF-77BF6E7C603A}">
  <dimension ref="B2:H8"/>
  <sheetViews>
    <sheetView tabSelected="1" workbookViewId="0">
      <selection sqref="A1:I9"/>
    </sheetView>
  </sheetViews>
  <sheetFormatPr defaultRowHeight="15" x14ac:dyDescent="0.25"/>
  <cols>
    <col min="1" max="1" width="3.7109375" customWidth="1"/>
    <col min="2" max="2" width="11" customWidth="1"/>
    <col min="4" max="4" width="17.5703125" customWidth="1"/>
  </cols>
  <sheetData>
    <row r="2" spans="2:8" s="16" customFormat="1" ht="80.099999999999994" customHeight="1" x14ac:dyDescent="0.25">
      <c r="B2" s="19" t="s">
        <v>49</v>
      </c>
      <c r="C2" s="20" t="s">
        <v>57</v>
      </c>
      <c r="D2" s="29" t="s">
        <v>62</v>
      </c>
      <c r="E2" s="21" t="s">
        <v>58</v>
      </c>
      <c r="F2" s="21" t="s">
        <v>59</v>
      </c>
      <c r="G2" s="22" t="s">
        <v>60</v>
      </c>
      <c r="H2" s="31" t="s">
        <v>63</v>
      </c>
    </row>
    <row r="3" spans="2:8" x14ac:dyDescent="0.25">
      <c r="B3" s="23" t="s">
        <v>51</v>
      </c>
      <c r="C3" s="24">
        <f>'EduSector_PIN_Target (By camp)'!D40+'EduSector_PIN_Target (By camp)'!E40</f>
        <v>25405</v>
      </c>
      <c r="D3" s="30">
        <v>100</v>
      </c>
      <c r="E3" s="25">
        <f>'EduSector_PIN_Target (By camp)'!N40</f>
        <v>12768</v>
      </c>
      <c r="F3" s="25">
        <f>'EduSector_PIN_Target (By camp)'!O40</f>
        <v>12637</v>
      </c>
      <c r="G3" s="26">
        <f>SUM(E3:F3)</f>
        <v>25405</v>
      </c>
      <c r="H3" s="32">
        <v>35363</v>
      </c>
    </row>
    <row r="4" spans="2:8" x14ac:dyDescent="0.25">
      <c r="B4" s="23" t="s">
        <v>52</v>
      </c>
      <c r="C4" s="24">
        <f>'EduSector_PIN_Target (By camp)'!F40+'EduSector_PIN_Target (By camp)'!G40</f>
        <v>67843</v>
      </c>
      <c r="D4" s="30">
        <v>100</v>
      </c>
      <c r="E4" s="25">
        <f>'EduSector_PIN_Target (By camp)'!P40</f>
        <v>33262</v>
      </c>
      <c r="F4" s="25">
        <f>'EduSector_PIN_Target (By camp)'!Q40</f>
        <v>34581</v>
      </c>
      <c r="G4" s="26">
        <f>SUM(E4:F4)</f>
        <v>67843</v>
      </c>
      <c r="H4" s="32">
        <v>64794</v>
      </c>
    </row>
    <row r="5" spans="2:8" x14ac:dyDescent="0.25">
      <c r="B5" s="23" t="s">
        <v>53</v>
      </c>
      <c r="C5" s="24">
        <f>'EduSector_PIN_Target (By camp)'!H40+'EduSector_PIN_Target (By camp)'!I40</f>
        <v>229081</v>
      </c>
      <c r="D5" s="30">
        <v>100</v>
      </c>
      <c r="E5" s="25">
        <f>'EduSector_PIN_Target (By camp)'!R40</f>
        <v>111085</v>
      </c>
      <c r="F5" s="25">
        <f>'EduSector_PIN_Target (By camp)'!S40</f>
        <v>117996</v>
      </c>
      <c r="G5" s="26">
        <f>SUM(E5:F5)</f>
        <v>229081</v>
      </c>
      <c r="H5" s="32">
        <v>214860</v>
      </c>
    </row>
    <row r="6" spans="2:8" x14ac:dyDescent="0.25">
      <c r="B6" s="23" t="s">
        <v>54</v>
      </c>
      <c r="C6" s="24">
        <f>'EduSector_PIN_Target (By camp)'!J40+'EduSector_PIN_Target (By camp)'!K40</f>
        <v>71590</v>
      </c>
      <c r="D6" s="30">
        <v>70</v>
      </c>
      <c r="E6" s="25">
        <f>'EduSector_PIN_Target (By camp)'!T40</f>
        <v>25211</v>
      </c>
      <c r="F6" s="25">
        <f>'EduSector_PIN_Target (By camp)'!U40</f>
        <v>24902</v>
      </c>
      <c r="G6" s="26">
        <f>SUM(E6:F6)</f>
        <v>50113</v>
      </c>
      <c r="H6" s="32">
        <v>49864</v>
      </c>
    </row>
    <row r="7" spans="2:8" x14ac:dyDescent="0.25">
      <c r="B7" s="23" t="s">
        <v>55</v>
      </c>
      <c r="C7" s="24">
        <f>'EduSector_PIN_Target (By camp)'!L40+'EduSector_PIN_Target (By camp)'!M40</f>
        <v>120603</v>
      </c>
      <c r="D7" s="30">
        <v>10</v>
      </c>
      <c r="E7" s="25">
        <f>'EduSector_PIN_Target (By camp)'!V40</f>
        <v>7073</v>
      </c>
      <c r="F7" s="25">
        <f>'EduSector_PIN_Target (By camp)'!W40</f>
        <v>4991</v>
      </c>
      <c r="G7" s="26">
        <f>SUM(E7:F7)</f>
        <v>12064</v>
      </c>
      <c r="H7" s="32">
        <v>11032</v>
      </c>
    </row>
    <row r="8" spans="2:8" x14ac:dyDescent="0.25">
      <c r="B8" s="27" t="s">
        <v>61</v>
      </c>
      <c r="C8" s="28">
        <f>SUM(C3:C7)</f>
        <v>514522</v>
      </c>
      <c r="D8" s="28"/>
      <c r="E8" s="28">
        <f>SUM(E3:E7)</f>
        <v>189399</v>
      </c>
      <c r="F8" s="28">
        <f>SUM(F3:F7)</f>
        <v>195107</v>
      </c>
      <c r="G8" s="28">
        <f>SUM(G3:G7)</f>
        <v>384506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5FE2-E368-4338-991C-5583965D65D1}">
  <dimension ref="A1:B4"/>
  <sheetViews>
    <sheetView workbookViewId="0">
      <selection activeCell="E3" sqref="E3"/>
    </sheetView>
  </sheetViews>
  <sheetFormatPr defaultRowHeight="15" x14ac:dyDescent="0.25"/>
  <cols>
    <col min="1" max="1" width="56.140625" customWidth="1"/>
    <col min="2" max="2" width="11.5703125" customWidth="1"/>
  </cols>
  <sheetData>
    <row r="1" spans="1:2" ht="45" x14ac:dyDescent="0.25">
      <c r="A1" s="21" t="s">
        <v>68</v>
      </c>
      <c r="B1" s="35" t="s">
        <v>64</v>
      </c>
    </row>
    <row r="2" spans="1:2" ht="60" x14ac:dyDescent="0.25">
      <c r="A2" s="33" t="s">
        <v>66</v>
      </c>
      <c r="B2" s="34">
        <v>0.85</v>
      </c>
    </row>
    <row r="3" spans="1:2" ht="60" x14ac:dyDescent="0.25">
      <c r="A3" s="33" t="s">
        <v>67</v>
      </c>
      <c r="B3" s="34">
        <v>0.86</v>
      </c>
    </row>
    <row r="4" spans="1:2" ht="45" x14ac:dyDescent="0.25">
      <c r="A4" s="33" t="s">
        <v>65</v>
      </c>
      <c r="B4" s="34">
        <v>0.78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45"/>
  <sheetViews>
    <sheetView zoomScale="70" zoomScaleNormal="7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12" sqref="R12"/>
    </sheetView>
  </sheetViews>
  <sheetFormatPr defaultColWidth="8.7109375" defaultRowHeight="15" x14ac:dyDescent="0.25"/>
  <cols>
    <col min="1" max="1" width="2.7109375" customWidth="1"/>
    <col min="2" max="2" width="17.28515625" bestFit="1" customWidth="1"/>
    <col min="3" max="3" width="16" customWidth="1"/>
    <col min="4" max="7" width="12.7109375" style="1" customWidth="1"/>
    <col min="8" max="8" width="13.28515625" style="1" customWidth="1"/>
    <col min="9" max="9" width="13" style="1" customWidth="1"/>
    <col min="10" max="10" width="13.28515625" style="1" customWidth="1"/>
    <col min="11" max="11" width="13.42578125" style="1" customWidth="1"/>
    <col min="12" max="13" width="12.7109375" style="1" customWidth="1"/>
    <col min="14" max="14" width="12.140625" bestFit="1" customWidth="1"/>
    <col min="15" max="15" width="11.140625" customWidth="1"/>
    <col min="16" max="16" width="9.7109375" customWidth="1"/>
    <col min="17" max="17" width="10.140625" customWidth="1"/>
    <col min="18" max="19" width="10.42578125" customWidth="1"/>
    <col min="20" max="21" width="12.28515625" customWidth="1"/>
    <col min="22" max="22" width="11.5703125" customWidth="1"/>
    <col min="23" max="23" width="11.140625" customWidth="1"/>
  </cols>
  <sheetData>
    <row r="1" spans="2:23" ht="15.75" thickBot="1" x14ac:dyDescent="0.3">
      <c r="R1">
        <v>6.8655600000000003</v>
      </c>
      <c r="S1" s="17">
        <f>ROUND(R1,0)</f>
        <v>7</v>
      </c>
    </row>
    <row r="2" spans="2:23" ht="36.75" customHeight="1" x14ac:dyDescent="0.2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2:23" ht="36" customHeight="1" thickBot="1" x14ac:dyDescent="0.3">
      <c r="B3" s="41" t="s">
        <v>45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9" t="s">
        <v>48</v>
      </c>
      <c r="O3" s="50"/>
      <c r="P3" s="50"/>
      <c r="Q3" s="50"/>
      <c r="R3" s="50"/>
      <c r="S3" s="50"/>
      <c r="T3" s="50"/>
      <c r="U3" s="50"/>
      <c r="V3" s="50"/>
      <c r="W3" s="51"/>
    </row>
    <row r="4" spans="2:23" ht="16.5" thickBot="1" x14ac:dyDescent="0.3">
      <c r="B4" s="43" t="s">
        <v>1</v>
      </c>
      <c r="C4" s="45" t="s">
        <v>2</v>
      </c>
      <c r="D4" s="47" t="s">
        <v>3</v>
      </c>
      <c r="E4" s="48"/>
      <c r="F4" s="47" t="s">
        <v>4</v>
      </c>
      <c r="G4" s="48"/>
      <c r="H4" s="47" t="s">
        <v>5</v>
      </c>
      <c r="I4" s="48"/>
      <c r="J4" s="47" t="s">
        <v>6</v>
      </c>
      <c r="K4" s="48"/>
      <c r="L4" s="47" t="s">
        <v>7</v>
      </c>
      <c r="M4" s="48"/>
      <c r="N4" s="52" t="s">
        <v>3</v>
      </c>
      <c r="O4" s="53"/>
      <c r="P4" s="52" t="s">
        <v>4</v>
      </c>
      <c r="Q4" s="53"/>
      <c r="R4" s="52" t="s">
        <v>5</v>
      </c>
      <c r="S4" s="53"/>
      <c r="T4" s="52" t="s">
        <v>6</v>
      </c>
      <c r="U4" s="53"/>
      <c r="V4" s="52" t="s">
        <v>7</v>
      </c>
      <c r="W4" s="53"/>
    </row>
    <row r="5" spans="2:23" ht="16.5" customHeight="1" thickBot="1" x14ac:dyDescent="0.3">
      <c r="B5" s="44"/>
      <c r="C5" s="46"/>
      <c r="D5" s="2" t="s">
        <v>8</v>
      </c>
      <c r="E5" s="3" t="s">
        <v>9</v>
      </c>
      <c r="F5" s="2" t="s">
        <v>8</v>
      </c>
      <c r="G5" s="3" t="s">
        <v>9</v>
      </c>
      <c r="H5" s="2" t="s">
        <v>8</v>
      </c>
      <c r="I5" s="3" t="s">
        <v>9</v>
      </c>
      <c r="J5" s="2" t="s">
        <v>8</v>
      </c>
      <c r="K5" s="3" t="s">
        <v>9</v>
      </c>
      <c r="L5" s="2" t="s">
        <v>8</v>
      </c>
      <c r="M5" s="14" t="s">
        <v>9</v>
      </c>
      <c r="N5" s="15" t="s">
        <v>8</v>
      </c>
      <c r="O5" s="15" t="s">
        <v>9</v>
      </c>
      <c r="P5" s="15" t="s">
        <v>8</v>
      </c>
      <c r="Q5" s="15" t="s">
        <v>9</v>
      </c>
      <c r="R5" s="15" t="s">
        <v>8</v>
      </c>
      <c r="S5" s="15" t="s">
        <v>9</v>
      </c>
      <c r="T5" s="15" t="s">
        <v>8</v>
      </c>
      <c r="U5" s="15" t="s">
        <v>9</v>
      </c>
      <c r="V5" s="15" t="s">
        <v>8</v>
      </c>
      <c r="W5" s="15" t="s">
        <v>9</v>
      </c>
    </row>
    <row r="6" spans="2:23" ht="15.75" thickBot="1" x14ac:dyDescent="0.3">
      <c r="B6" s="4" t="s">
        <v>10</v>
      </c>
      <c r="C6" s="5">
        <f t="shared" ref="C6:C40" si="0">SUM(D6:M6)</f>
        <v>17413</v>
      </c>
      <c r="D6" s="12">
        <v>452</v>
      </c>
      <c r="E6" s="13">
        <v>463</v>
      </c>
      <c r="F6" s="12">
        <v>1097</v>
      </c>
      <c r="G6" s="13">
        <v>1165</v>
      </c>
      <c r="H6" s="12">
        <v>3678</v>
      </c>
      <c r="I6" s="13">
        <v>3998</v>
      </c>
      <c r="J6" s="12">
        <v>1243</v>
      </c>
      <c r="K6" s="13">
        <v>1161</v>
      </c>
      <c r="L6" s="12">
        <v>2442</v>
      </c>
      <c r="M6" s="13">
        <v>1714</v>
      </c>
      <c r="N6" s="7">
        <f>D6*'% of PIN targeted'!$C$2</f>
        <v>452</v>
      </c>
      <c r="O6" s="7">
        <f>E6*'% of PIN targeted'!$C$2</f>
        <v>463</v>
      </c>
      <c r="P6" s="7">
        <f>F6*'% of PIN targeted'!$C$3</f>
        <v>1097</v>
      </c>
      <c r="Q6" s="7">
        <f>G6*'% of PIN targeted'!$C$3</f>
        <v>1165</v>
      </c>
      <c r="R6" s="7">
        <f>H6*'% of PIN targeted'!$C$4</f>
        <v>3678</v>
      </c>
      <c r="S6" s="7">
        <f>I6*'% of PIN targeted'!$C$4</f>
        <v>3998</v>
      </c>
      <c r="T6" s="7">
        <f>ROUND((J6*'% of PIN targeted'!$C$5),0)</f>
        <v>870</v>
      </c>
      <c r="U6" s="7">
        <f>ROUND((K6*'% of PIN targeted'!$C$5),0)</f>
        <v>813</v>
      </c>
      <c r="V6" s="7">
        <f>ROUND((L6*'% of PIN targeted'!$C$6),0)</f>
        <v>244</v>
      </c>
      <c r="W6" s="7">
        <f>ROUND((M6*'% of PIN targeted'!$C$6),0)</f>
        <v>171</v>
      </c>
    </row>
    <row r="7" spans="2:23" ht="15.75" thickBot="1" x14ac:dyDescent="0.3">
      <c r="B7" s="6" t="s">
        <v>11</v>
      </c>
      <c r="C7" s="5">
        <f t="shared" si="0"/>
        <v>17524</v>
      </c>
      <c r="D7" s="12">
        <v>242</v>
      </c>
      <c r="E7" s="13">
        <v>247</v>
      </c>
      <c r="F7" s="12">
        <v>1196</v>
      </c>
      <c r="G7" s="13">
        <v>1237</v>
      </c>
      <c r="H7" s="12">
        <v>3937</v>
      </c>
      <c r="I7" s="13">
        <v>4054</v>
      </c>
      <c r="J7" s="12">
        <v>1232</v>
      </c>
      <c r="K7" s="13">
        <v>1342</v>
      </c>
      <c r="L7" s="12">
        <v>2291</v>
      </c>
      <c r="M7" s="13">
        <v>1746</v>
      </c>
      <c r="N7" s="7">
        <f>D7*'% of PIN targeted'!$C$2</f>
        <v>242</v>
      </c>
      <c r="O7" s="7">
        <f>E7*'% of PIN targeted'!$C$2</f>
        <v>247</v>
      </c>
      <c r="P7" s="7">
        <f>F7*'% of PIN targeted'!$C$3</f>
        <v>1196</v>
      </c>
      <c r="Q7" s="7">
        <f>G7*'% of PIN targeted'!$C$3</f>
        <v>1237</v>
      </c>
      <c r="R7" s="7">
        <f>H7*'% of PIN targeted'!$C$4</f>
        <v>3937</v>
      </c>
      <c r="S7" s="7">
        <f>I7*'% of PIN targeted'!$C$4</f>
        <v>4054</v>
      </c>
      <c r="T7" s="7">
        <f>ROUND((J7*'% of PIN targeted'!$C$5),0)</f>
        <v>862</v>
      </c>
      <c r="U7" s="7">
        <f>ROUND((K7*'% of PIN targeted'!$C$5),0)</f>
        <v>939</v>
      </c>
      <c r="V7" s="7">
        <f>ROUND((L7*'% of PIN targeted'!$C$6),0)</f>
        <v>229</v>
      </c>
      <c r="W7" s="7">
        <f>ROUND((M7*'% of PIN targeted'!$C$6),0)</f>
        <v>175</v>
      </c>
    </row>
    <row r="8" spans="2:23" ht="15.75" thickBot="1" x14ac:dyDescent="0.3">
      <c r="B8" s="6" t="s">
        <v>12</v>
      </c>
      <c r="C8" s="5">
        <f t="shared" si="0"/>
        <v>15299</v>
      </c>
      <c r="D8" s="12">
        <v>449</v>
      </c>
      <c r="E8" s="13">
        <v>437</v>
      </c>
      <c r="F8" s="12">
        <v>954</v>
      </c>
      <c r="G8" s="13">
        <v>1007</v>
      </c>
      <c r="H8" s="12">
        <v>3137</v>
      </c>
      <c r="I8" s="13">
        <v>3491</v>
      </c>
      <c r="J8" s="12">
        <v>1187</v>
      </c>
      <c r="K8" s="13">
        <v>1079</v>
      </c>
      <c r="L8" s="12">
        <v>2009</v>
      </c>
      <c r="M8" s="13">
        <v>1549</v>
      </c>
      <c r="N8" s="7">
        <f>D8*'% of PIN targeted'!$C$2</f>
        <v>449</v>
      </c>
      <c r="O8" s="7">
        <f>E8*'% of PIN targeted'!$C$2</f>
        <v>437</v>
      </c>
      <c r="P8" s="7">
        <f>F8*'% of PIN targeted'!$C$3</f>
        <v>954</v>
      </c>
      <c r="Q8" s="7">
        <f>G8*'% of PIN targeted'!$C$3</f>
        <v>1007</v>
      </c>
      <c r="R8" s="7">
        <f>H8*'% of PIN targeted'!$C$4</f>
        <v>3137</v>
      </c>
      <c r="S8" s="7">
        <f>I8*'% of PIN targeted'!$C$4</f>
        <v>3491</v>
      </c>
      <c r="T8" s="7">
        <f>ROUND((J8*'% of PIN targeted'!$C$5),0)</f>
        <v>831</v>
      </c>
      <c r="U8" s="7">
        <f>ROUND((K8*'% of PIN targeted'!$C$5),0)</f>
        <v>755</v>
      </c>
      <c r="V8" s="7">
        <f>ROUND((L8*'% of PIN targeted'!$C$6),0)</f>
        <v>201</v>
      </c>
      <c r="W8" s="7">
        <f>ROUND((M8*'% of PIN targeted'!$C$6),0)</f>
        <v>155</v>
      </c>
    </row>
    <row r="9" spans="2:23" ht="15.75" thickBot="1" x14ac:dyDescent="0.3">
      <c r="B9" s="6" t="s">
        <v>13</v>
      </c>
      <c r="C9" s="5">
        <f t="shared" si="0"/>
        <v>24625</v>
      </c>
      <c r="D9" s="12">
        <v>490</v>
      </c>
      <c r="E9" s="13">
        <v>510</v>
      </c>
      <c r="F9" s="12">
        <v>1622</v>
      </c>
      <c r="G9" s="13">
        <v>1735</v>
      </c>
      <c r="H9" s="12">
        <v>5346</v>
      </c>
      <c r="I9" s="13">
        <v>5686</v>
      </c>
      <c r="J9" s="12">
        <v>1753</v>
      </c>
      <c r="K9" s="13">
        <v>1769</v>
      </c>
      <c r="L9" s="12">
        <v>3365</v>
      </c>
      <c r="M9" s="13">
        <v>2349</v>
      </c>
      <c r="N9" s="7">
        <f>D9*'% of PIN targeted'!$C$2</f>
        <v>490</v>
      </c>
      <c r="O9" s="7">
        <f>E9*'% of PIN targeted'!$C$2</f>
        <v>510</v>
      </c>
      <c r="P9" s="7">
        <f>F9*'% of PIN targeted'!$C$3</f>
        <v>1622</v>
      </c>
      <c r="Q9" s="7">
        <f>G9*'% of PIN targeted'!$C$3</f>
        <v>1735</v>
      </c>
      <c r="R9" s="7">
        <f>H9*'% of PIN targeted'!$C$4</f>
        <v>5346</v>
      </c>
      <c r="S9" s="7">
        <f>I9*'% of PIN targeted'!$C$4</f>
        <v>5686</v>
      </c>
      <c r="T9" s="7">
        <f>ROUND((J9*'% of PIN targeted'!$C$5),0)</f>
        <v>1227</v>
      </c>
      <c r="U9" s="7">
        <f>ROUND((K9*'% of PIN targeted'!$C$5),0)</f>
        <v>1238</v>
      </c>
      <c r="V9" s="7">
        <f>ROUND((L9*'% of PIN targeted'!$C$6),0)</f>
        <v>337</v>
      </c>
      <c r="W9" s="7">
        <f>ROUND((M9*'% of PIN targeted'!$C$6),0)</f>
        <v>235</v>
      </c>
    </row>
    <row r="10" spans="2:23" ht="15.75" thickBot="1" x14ac:dyDescent="0.3">
      <c r="B10" s="6" t="s">
        <v>14</v>
      </c>
      <c r="C10" s="5">
        <f t="shared" si="0"/>
        <v>18922</v>
      </c>
      <c r="D10" s="12">
        <v>540</v>
      </c>
      <c r="E10" s="13">
        <v>548</v>
      </c>
      <c r="F10" s="12">
        <v>1133</v>
      </c>
      <c r="G10" s="13">
        <v>1237</v>
      </c>
      <c r="H10" s="12">
        <v>4016</v>
      </c>
      <c r="I10" s="13">
        <v>4397</v>
      </c>
      <c r="J10" s="12">
        <v>1447</v>
      </c>
      <c r="K10" s="13">
        <v>1352</v>
      </c>
      <c r="L10" s="12">
        <v>2442</v>
      </c>
      <c r="M10" s="13">
        <v>1810</v>
      </c>
      <c r="N10" s="7">
        <f>D10*'% of PIN targeted'!$C$2</f>
        <v>540</v>
      </c>
      <c r="O10" s="7">
        <f>E10*'% of PIN targeted'!$C$2</f>
        <v>548</v>
      </c>
      <c r="P10" s="7">
        <f>F10*'% of PIN targeted'!$C$3</f>
        <v>1133</v>
      </c>
      <c r="Q10" s="7">
        <f>G10*'% of PIN targeted'!$C$3</f>
        <v>1237</v>
      </c>
      <c r="R10" s="7">
        <f>H10*'% of PIN targeted'!$C$4</f>
        <v>4016</v>
      </c>
      <c r="S10" s="7">
        <f>I10*'% of PIN targeted'!$C$4</f>
        <v>4397</v>
      </c>
      <c r="T10" s="7">
        <f>ROUND((J10*'% of PIN targeted'!$C$5),0)</f>
        <v>1013</v>
      </c>
      <c r="U10" s="7">
        <f>ROUND((K10*'% of PIN targeted'!$C$5),0)</f>
        <v>946</v>
      </c>
      <c r="V10" s="7">
        <f>ROUND((L10*'% of PIN targeted'!$C$6),0)</f>
        <v>244</v>
      </c>
      <c r="W10" s="7">
        <f>ROUND((M10*'% of PIN targeted'!$C$6),0)</f>
        <v>181</v>
      </c>
    </row>
    <row r="11" spans="2:23" ht="15.75" thickBot="1" x14ac:dyDescent="0.3">
      <c r="B11" s="6" t="s">
        <v>15</v>
      </c>
      <c r="C11" s="5">
        <f t="shared" si="0"/>
        <v>28837</v>
      </c>
      <c r="D11" s="12">
        <v>557</v>
      </c>
      <c r="E11" s="13">
        <v>513</v>
      </c>
      <c r="F11" s="12">
        <v>1887</v>
      </c>
      <c r="G11" s="13">
        <v>1998</v>
      </c>
      <c r="H11" s="12">
        <v>6269</v>
      </c>
      <c r="I11" s="13">
        <v>6608</v>
      </c>
      <c r="J11" s="12">
        <v>2096</v>
      </c>
      <c r="K11" s="13">
        <v>2162</v>
      </c>
      <c r="L11" s="12">
        <v>3901</v>
      </c>
      <c r="M11" s="13">
        <v>2846</v>
      </c>
      <c r="N11" s="7">
        <f>D11*'% of PIN targeted'!$C$2</f>
        <v>557</v>
      </c>
      <c r="O11" s="7">
        <f>E11*'% of PIN targeted'!$C$2</f>
        <v>513</v>
      </c>
      <c r="P11" s="7">
        <f>F11*'% of PIN targeted'!$C$3</f>
        <v>1887</v>
      </c>
      <c r="Q11" s="7">
        <f>G11*'% of PIN targeted'!$C$3</f>
        <v>1998</v>
      </c>
      <c r="R11" s="7">
        <f>H11*'% of PIN targeted'!$C$4</f>
        <v>6269</v>
      </c>
      <c r="S11" s="7">
        <f>I11*'% of PIN targeted'!$C$4</f>
        <v>6608</v>
      </c>
      <c r="T11" s="7">
        <f>ROUND((J11*'% of PIN targeted'!$C$5),0)</f>
        <v>1467</v>
      </c>
      <c r="U11" s="7">
        <f>ROUND((K11*'% of PIN targeted'!$C$5),0)</f>
        <v>1513</v>
      </c>
      <c r="V11" s="7">
        <f>ROUND((L11*'% of PIN targeted'!$C$6),0)</f>
        <v>390</v>
      </c>
      <c r="W11" s="7">
        <f>ROUND((M11*'% of PIN targeted'!$C$6),0)</f>
        <v>285</v>
      </c>
    </row>
    <row r="12" spans="2:23" ht="15.75" thickBot="1" x14ac:dyDescent="0.3">
      <c r="B12" s="6" t="s">
        <v>16</v>
      </c>
      <c r="C12" s="5">
        <f t="shared" si="0"/>
        <v>12343</v>
      </c>
      <c r="D12" s="12">
        <v>379</v>
      </c>
      <c r="E12" s="13">
        <v>381</v>
      </c>
      <c r="F12" s="12">
        <v>766</v>
      </c>
      <c r="G12" s="13">
        <v>811</v>
      </c>
      <c r="H12" s="12">
        <v>2563</v>
      </c>
      <c r="I12" s="13">
        <v>2788</v>
      </c>
      <c r="J12" s="12">
        <v>914</v>
      </c>
      <c r="K12" s="13">
        <v>833</v>
      </c>
      <c r="L12" s="12">
        <v>1716</v>
      </c>
      <c r="M12" s="13">
        <v>1192</v>
      </c>
      <c r="N12" s="7">
        <f>D12*'% of PIN targeted'!$C$2</f>
        <v>379</v>
      </c>
      <c r="O12" s="7">
        <f>E12*'% of PIN targeted'!$C$2</f>
        <v>381</v>
      </c>
      <c r="P12" s="7">
        <f>F12*'% of PIN targeted'!$C$3</f>
        <v>766</v>
      </c>
      <c r="Q12" s="7">
        <f>G12*'% of PIN targeted'!$C$3</f>
        <v>811</v>
      </c>
      <c r="R12" s="7">
        <f>H12*'% of PIN targeted'!$C$4</f>
        <v>2563</v>
      </c>
      <c r="S12" s="7">
        <f>I12*'% of PIN targeted'!$C$4</f>
        <v>2788</v>
      </c>
      <c r="T12" s="7">
        <f>ROUND((J12*'% of PIN targeted'!$C$5),0)</f>
        <v>640</v>
      </c>
      <c r="U12" s="7">
        <f>ROUND((K12*'% of PIN targeted'!$C$5),0)</f>
        <v>583</v>
      </c>
      <c r="V12" s="7">
        <f>ROUND((L12*'% of PIN targeted'!$C$6),0)</f>
        <v>172</v>
      </c>
      <c r="W12" s="7">
        <f>ROUND((M12*'% of PIN targeted'!$C$6),0)</f>
        <v>119</v>
      </c>
    </row>
    <row r="13" spans="2:23" ht="15.75" thickBot="1" x14ac:dyDescent="0.3">
      <c r="B13" s="6" t="s">
        <v>17</v>
      </c>
      <c r="C13" s="5">
        <f t="shared" si="0"/>
        <v>9654</v>
      </c>
      <c r="D13" s="12">
        <v>290</v>
      </c>
      <c r="E13" s="13">
        <v>307</v>
      </c>
      <c r="F13" s="12">
        <v>681</v>
      </c>
      <c r="G13" s="13">
        <v>693</v>
      </c>
      <c r="H13" s="12">
        <v>2003</v>
      </c>
      <c r="I13" s="13">
        <v>2088</v>
      </c>
      <c r="J13" s="12">
        <v>606</v>
      </c>
      <c r="K13" s="13">
        <v>586</v>
      </c>
      <c r="L13" s="12">
        <v>1451</v>
      </c>
      <c r="M13" s="13">
        <v>949</v>
      </c>
      <c r="N13" s="7">
        <f>D13*'% of PIN targeted'!$C$2</f>
        <v>290</v>
      </c>
      <c r="O13" s="7">
        <f>E13*'% of PIN targeted'!$C$2</f>
        <v>307</v>
      </c>
      <c r="P13" s="7">
        <f>F13*'% of PIN targeted'!$C$3</f>
        <v>681</v>
      </c>
      <c r="Q13" s="7">
        <f>G13*'% of PIN targeted'!$C$3</f>
        <v>693</v>
      </c>
      <c r="R13" s="7">
        <f>H13*'% of PIN targeted'!$C$4</f>
        <v>2003</v>
      </c>
      <c r="S13" s="7">
        <f>I13*'% of PIN targeted'!$C$4</f>
        <v>2088</v>
      </c>
      <c r="T13" s="7">
        <f>ROUND((J13*'% of PIN targeted'!$C$5),0)</f>
        <v>424</v>
      </c>
      <c r="U13" s="7">
        <f>ROUND((K13*'% of PIN targeted'!$C$5),0)</f>
        <v>410</v>
      </c>
      <c r="V13" s="7">
        <f>ROUND((L13*'% of PIN targeted'!$C$6),0)</f>
        <v>145</v>
      </c>
      <c r="W13" s="7">
        <f>ROUND((M13*'% of PIN targeted'!$C$6),0)</f>
        <v>95</v>
      </c>
    </row>
    <row r="14" spans="2:23" ht="15.75" thickBot="1" x14ac:dyDescent="0.3">
      <c r="B14" s="6" t="s">
        <v>18</v>
      </c>
      <c r="C14" s="5">
        <f t="shared" si="0"/>
        <v>16065</v>
      </c>
      <c r="D14" s="12">
        <v>443</v>
      </c>
      <c r="E14" s="13">
        <v>452</v>
      </c>
      <c r="F14" s="12">
        <v>1158</v>
      </c>
      <c r="G14" s="13">
        <v>1156</v>
      </c>
      <c r="H14" s="12">
        <v>3238</v>
      </c>
      <c r="I14" s="13">
        <v>3419</v>
      </c>
      <c r="J14" s="12">
        <v>1105</v>
      </c>
      <c r="K14" s="13">
        <v>1007</v>
      </c>
      <c r="L14" s="12">
        <v>2469</v>
      </c>
      <c r="M14" s="13">
        <v>1618</v>
      </c>
      <c r="N14" s="7">
        <f>D14*'% of PIN targeted'!$C$2</f>
        <v>443</v>
      </c>
      <c r="O14" s="7">
        <f>E14*'% of PIN targeted'!$C$2</f>
        <v>452</v>
      </c>
      <c r="P14" s="7">
        <f>F14*'% of PIN targeted'!$C$3</f>
        <v>1158</v>
      </c>
      <c r="Q14" s="7">
        <f>G14*'% of PIN targeted'!$C$3</f>
        <v>1156</v>
      </c>
      <c r="R14" s="7">
        <f>H14*'% of PIN targeted'!$C$4</f>
        <v>3238</v>
      </c>
      <c r="S14" s="7">
        <f>I14*'% of PIN targeted'!$C$4</f>
        <v>3419</v>
      </c>
      <c r="T14" s="7">
        <f>ROUND((J14*'% of PIN targeted'!$C$5),0)</f>
        <v>774</v>
      </c>
      <c r="U14" s="7">
        <f>ROUND((K14*'% of PIN targeted'!$C$5),0)</f>
        <v>705</v>
      </c>
      <c r="V14" s="7">
        <f>ROUND((L14*'% of PIN targeted'!$C$6),0)</f>
        <v>247</v>
      </c>
      <c r="W14" s="7">
        <f>ROUND((M14*'% of PIN targeted'!$C$6),0)</f>
        <v>162</v>
      </c>
    </row>
    <row r="15" spans="2:23" ht="15.75" thickBot="1" x14ac:dyDescent="0.3">
      <c r="B15" s="6" t="s">
        <v>19</v>
      </c>
      <c r="C15" s="5">
        <f t="shared" si="0"/>
        <v>13357</v>
      </c>
      <c r="D15" s="12">
        <v>241</v>
      </c>
      <c r="E15" s="13">
        <v>214</v>
      </c>
      <c r="F15" s="12">
        <v>874</v>
      </c>
      <c r="G15" s="13">
        <v>922</v>
      </c>
      <c r="H15" s="12">
        <v>2845</v>
      </c>
      <c r="I15" s="13">
        <v>3136</v>
      </c>
      <c r="J15" s="12">
        <v>988</v>
      </c>
      <c r="K15" s="13">
        <v>984</v>
      </c>
      <c r="L15" s="12">
        <v>1835</v>
      </c>
      <c r="M15" s="13">
        <v>1318</v>
      </c>
      <c r="N15" s="7">
        <f>D15*'% of PIN targeted'!$C$2</f>
        <v>241</v>
      </c>
      <c r="O15" s="7">
        <f>E15*'% of PIN targeted'!$C$2</f>
        <v>214</v>
      </c>
      <c r="P15" s="7">
        <f>F15*'% of PIN targeted'!$C$3</f>
        <v>874</v>
      </c>
      <c r="Q15" s="7">
        <f>G15*'% of PIN targeted'!$C$3</f>
        <v>922</v>
      </c>
      <c r="R15" s="7">
        <f>H15*'% of PIN targeted'!$C$4</f>
        <v>2845</v>
      </c>
      <c r="S15" s="7">
        <f>I15*'% of PIN targeted'!$C$4</f>
        <v>3136</v>
      </c>
      <c r="T15" s="7">
        <f>ROUND((J15*'% of PIN targeted'!$C$5),0)</f>
        <v>692</v>
      </c>
      <c r="U15" s="7">
        <f>ROUND((K15*'% of PIN targeted'!$C$5),0)</f>
        <v>689</v>
      </c>
      <c r="V15" s="7">
        <f>ROUND((L15*'% of PIN targeted'!$C$6),0)</f>
        <v>184</v>
      </c>
      <c r="W15" s="7">
        <f>ROUND((M15*'% of PIN targeted'!$C$6),0)</f>
        <v>132</v>
      </c>
    </row>
    <row r="16" spans="2:23" ht="15.75" thickBot="1" x14ac:dyDescent="0.3">
      <c r="B16" s="6" t="s">
        <v>20</v>
      </c>
      <c r="C16" s="5">
        <f t="shared" si="0"/>
        <v>21714</v>
      </c>
      <c r="D16" s="12">
        <v>398</v>
      </c>
      <c r="E16" s="13">
        <v>414</v>
      </c>
      <c r="F16" s="12">
        <v>1424</v>
      </c>
      <c r="G16" s="13">
        <v>1473</v>
      </c>
      <c r="H16" s="12">
        <v>4901</v>
      </c>
      <c r="I16" s="13">
        <v>5164</v>
      </c>
      <c r="J16" s="12">
        <v>1437</v>
      </c>
      <c r="K16" s="13">
        <v>1504</v>
      </c>
      <c r="L16" s="12">
        <v>2848</v>
      </c>
      <c r="M16" s="13">
        <v>2151</v>
      </c>
      <c r="N16" s="7">
        <f>D16*'% of PIN targeted'!$C$2</f>
        <v>398</v>
      </c>
      <c r="O16" s="7">
        <f>E16*'% of PIN targeted'!$C$2</f>
        <v>414</v>
      </c>
      <c r="P16" s="7">
        <f>F16*'% of PIN targeted'!$C$3</f>
        <v>1424</v>
      </c>
      <c r="Q16" s="7">
        <f>G16*'% of PIN targeted'!$C$3</f>
        <v>1473</v>
      </c>
      <c r="R16" s="7">
        <f>H16*'% of PIN targeted'!$C$4</f>
        <v>4901</v>
      </c>
      <c r="S16" s="7">
        <f>I16*'% of PIN targeted'!$C$4</f>
        <v>5164</v>
      </c>
      <c r="T16" s="7">
        <f>ROUND((J16*'% of PIN targeted'!$C$5),0)</f>
        <v>1006</v>
      </c>
      <c r="U16" s="7">
        <f>ROUND((K16*'% of PIN targeted'!$C$5),0)</f>
        <v>1053</v>
      </c>
      <c r="V16" s="7">
        <f>ROUND((L16*'% of PIN targeted'!$C$6),0)</f>
        <v>285</v>
      </c>
      <c r="W16" s="7">
        <f>ROUND((M16*'% of PIN targeted'!$C$6),0)</f>
        <v>215</v>
      </c>
    </row>
    <row r="17" spans="2:23" ht="15.75" thickBot="1" x14ac:dyDescent="0.3">
      <c r="B17" s="6" t="s">
        <v>21</v>
      </c>
      <c r="C17" s="5">
        <f t="shared" si="0"/>
        <v>22057</v>
      </c>
      <c r="D17" s="12">
        <v>271</v>
      </c>
      <c r="E17" s="13">
        <v>272</v>
      </c>
      <c r="F17" s="12">
        <v>1602</v>
      </c>
      <c r="G17" s="13">
        <v>1532</v>
      </c>
      <c r="H17" s="12">
        <v>5011</v>
      </c>
      <c r="I17" s="13">
        <v>5264</v>
      </c>
      <c r="J17" s="12">
        <v>1479</v>
      </c>
      <c r="K17" s="13">
        <v>1530</v>
      </c>
      <c r="L17" s="12">
        <v>2952</v>
      </c>
      <c r="M17" s="13">
        <v>2144</v>
      </c>
      <c r="N17" s="7">
        <f>D17*'% of PIN targeted'!$C$2</f>
        <v>271</v>
      </c>
      <c r="O17" s="7">
        <f>E17*'% of PIN targeted'!$C$2</f>
        <v>272</v>
      </c>
      <c r="P17" s="7">
        <f>F17*'% of PIN targeted'!$C$3</f>
        <v>1602</v>
      </c>
      <c r="Q17" s="7">
        <f>G17*'% of PIN targeted'!$C$3</f>
        <v>1532</v>
      </c>
      <c r="R17" s="7">
        <f>H17*'% of PIN targeted'!$C$4</f>
        <v>5011</v>
      </c>
      <c r="S17" s="7">
        <f>I17*'% of PIN targeted'!$C$4</f>
        <v>5264</v>
      </c>
      <c r="T17" s="7">
        <f>ROUND((J17*'% of PIN targeted'!$C$5),0)</f>
        <v>1035</v>
      </c>
      <c r="U17" s="7">
        <f>ROUND((K17*'% of PIN targeted'!$C$5),0)</f>
        <v>1071</v>
      </c>
      <c r="V17" s="7">
        <f>ROUND((L17*'% of PIN targeted'!$C$6),0)</f>
        <v>295</v>
      </c>
      <c r="W17" s="7">
        <f>ROUND((M17*'% of PIN targeted'!$C$6),0)</f>
        <v>214</v>
      </c>
    </row>
    <row r="18" spans="2:23" ht="15.75" thickBot="1" x14ac:dyDescent="0.3">
      <c r="B18" s="6" t="s">
        <v>22</v>
      </c>
      <c r="C18" s="5">
        <f t="shared" si="0"/>
        <v>4046</v>
      </c>
      <c r="D18" s="12">
        <v>118</v>
      </c>
      <c r="E18" s="13">
        <v>119</v>
      </c>
      <c r="F18" s="12">
        <v>254</v>
      </c>
      <c r="G18" s="13">
        <v>263</v>
      </c>
      <c r="H18" s="12">
        <v>802</v>
      </c>
      <c r="I18" s="13">
        <v>889</v>
      </c>
      <c r="J18" s="12">
        <v>269</v>
      </c>
      <c r="K18" s="13">
        <v>252</v>
      </c>
      <c r="L18" s="12">
        <v>662</v>
      </c>
      <c r="M18" s="13">
        <v>418</v>
      </c>
      <c r="N18" s="7">
        <f>D18*'% of PIN targeted'!$C$2</f>
        <v>118</v>
      </c>
      <c r="O18" s="7">
        <f>E18*'% of PIN targeted'!$C$2</f>
        <v>119</v>
      </c>
      <c r="P18" s="7">
        <f>F18*'% of PIN targeted'!$C$3</f>
        <v>254</v>
      </c>
      <c r="Q18" s="7">
        <f>G18*'% of PIN targeted'!$C$3</f>
        <v>263</v>
      </c>
      <c r="R18" s="7">
        <f>H18*'% of PIN targeted'!$C$4</f>
        <v>802</v>
      </c>
      <c r="S18" s="7">
        <f>I18*'% of PIN targeted'!$C$4</f>
        <v>889</v>
      </c>
      <c r="T18" s="7">
        <f>ROUND((J18*'% of PIN targeted'!$C$5),0)</f>
        <v>188</v>
      </c>
      <c r="U18" s="7">
        <f>ROUND((K18*'% of PIN targeted'!$C$5),0)</f>
        <v>176</v>
      </c>
      <c r="V18" s="7">
        <f>ROUND((L18*'% of PIN targeted'!$C$6),0)</f>
        <v>66</v>
      </c>
      <c r="W18" s="7">
        <f>ROUND((M18*'% of PIN targeted'!$C$6),0)</f>
        <v>42</v>
      </c>
    </row>
    <row r="19" spans="2:23" ht="15.75" thickBot="1" x14ac:dyDescent="0.3">
      <c r="B19" s="6" t="s">
        <v>23</v>
      </c>
      <c r="C19" s="5">
        <f t="shared" si="0"/>
        <v>4161</v>
      </c>
      <c r="D19" s="12">
        <v>126</v>
      </c>
      <c r="E19" s="13">
        <v>155</v>
      </c>
      <c r="F19" s="12">
        <v>294</v>
      </c>
      <c r="G19" s="13">
        <v>280</v>
      </c>
      <c r="H19" s="12">
        <v>816</v>
      </c>
      <c r="I19" s="13">
        <v>907</v>
      </c>
      <c r="J19" s="12">
        <v>251</v>
      </c>
      <c r="K19" s="13">
        <v>235</v>
      </c>
      <c r="L19" s="12">
        <v>676</v>
      </c>
      <c r="M19" s="13">
        <v>421</v>
      </c>
      <c r="N19" s="7">
        <f>D19*'% of PIN targeted'!$C$2</f>
        <v>126</v>
      </c>
      <c r="O19" s="7">
        <f>E19*'% of PIN targeted'!$C$2</f>
        <v>155</v>
      </c>
      <c r="P19" s="7">
        <f>F19*'% of PIN targeted'!$C$3</f>
        <v>294</v>
      </c>
      <c r="Q19" s="7">
        <f>G19*'% of PIN targeted'!$C$3</f>
        <v>280</v>
      </c>
      <c r="R19" s="7">
        <f>H19*'% of PIN targeted'!$C$4</f>
        <v>816</v>
      </c>
      <c r="S19" s="7">
        <f>I19*'% of PIN targeted'!$C$4</f>
        <v>907</v>
      </c>
      <c r="T19" s="7">
        <f>ROUND((J19*'% of PIN targeted'!$C$5),0)</f>
        <v>176</v>
      </c>
      <c r="U19" s="7">
        <f>ROUND((K19*'% of PIN targeted'!$C$5),0)</f>
        <v>165</v>
      </c>
      <c r="V19" s="7">
        <f>ROUND((L19*'% of PIN targeted'!$C$6),0)</f>
        <v>68</v>
      </c>
      <c r="W19" s="7">
        <f>ROUND((M19*'% of PIN targeted'!$C$6),0)</f>
        <v>42</v>
      </c>
    </row>
    <row r="20" spans="2:23" ht="15.75" thickBot="1" x14ac:dyDescent="0.3">
      <c r="B20" s="6" t="s">
        <v>24</v>
      </c>
      <c r="C20" s="5">
        <f t="shared" si="0"/>
        <v>9454</v>
      </c>
      <c r="D20" s="12">
        <v>191</v>
      </c>
      <c r="E20" s="13">
        <v>198</v>
      </c>
      <c r="F20" s="12">
        <v>654</v>
      </c>
      <c r="G20" s="13">
        <v>651</v>
      </c>
      <c r="H20" s="12">
        <v>2059</v>
      </c>
      <c r="I20" s="13">
        <v>2094</v>
      </c>
      <c r="J20" s="12">
        <v>604</v>
      </c>
      <c r="K20" s="13">
        <v>606</v>
      </c>
      <c r="L20" s="12">
        <v>1426</v>
      </c>
      <c r="M20" s="13">
        <v>971</v>
      </c>
      <c r="N20" s="7">
        <f>D20*'% of PIN targeted'!$C$2</f>
        <v>191</v>
      </c>
      <c r="O20" s="7">
        <f>E20*'% of PIN targeted'!$C$2</f>
        <v>198</v>
      </c>
      <c r="P20" s="7">
        <f>F20*'% of PIN targeted'!$C$3</f>
        <v>654</v>
      </c>
      <c r="Q20" s="7">
        <f>G20*'% of PIN targeted'!$C$3</f>
        <v>651</v>
      </c>
      <c r="R20" s="7">
        <f>H20*'% of PIN targeted'!$C$4</f>
        <v>2059</v>
      </c>
      <c r="S20" s="7">
        <f>I20*'% of PIN targeted'!$C$4</f>
        <v>2094</v>
      </c>
      <c r="T20" s="7">
        <f>ROUND((J20*'% of PIN targeted'!$C$5),0)</f>
        <v>423</v>
      </c>
      <c r="U20" s="7">
        <f>ROUND((K20*'% of PIN targeted'!$C$5),0)</f>
        <v>424</v>
      </c>
      <c r="V20" s="7">
        <f>ROUND((L20*'% of PIN targeted'!$C$6),0)</f>
        <v>143</v>
      </c>
      <c r="W20" s="7">
        <f>ROUND((M20*'% of PIN targeted'!$C$6),0)</f>
        <v>97</v>
      </c>
    </row>
    <row r="21" spans="2:23" ht="15.75" thickBot="1" x14ac:dyDescent="0.3">
      <c r="B21" s="6" t="s">
        <v>25</v>
      </c>
      <c r="C21" s="5">
        <f t="shared" si="0"/>
        <v>12824</v>
      </c>
      <c r="D21" s="12">
        <v>177</v>
      </c>
      <c r="E21" s="13">
        <v>156</v>
      </c>
      <c r="F21" s="12">
        <v>855</v>
      </c>
      <c r="G21" s="13">
        <v>849</v>
      </c>
      <c r="H21" s="12">
        <v>2927</v>
      </c>
      <c r="I21" s="13">
        <v>3073</v>
      </c>
      <c r="J21" s="12">
        <v>913</v>
      </c>
      <c r="K21" s="13">
        <v>1044</v>
      </c>
      <c r="L21" s="12">
        <v>1671</v>
      </c>
      <c r="M21" s="13">
        <v>1159</v>
      </c>
      <c r="N21" s="7">
        <f>D21*'% of PIN targeted'!$C$2</f>
        <v>177</v>
      </c>
      <c r="O21" s="7">
        <f>E21*'% of PIN targeted'!$C$2</f>
        <v>156</v>
      </c>
      <c r="P21" s="7">
        <f>F21*'% of PIN targeted'!$C$3</f>
        <v>855</v>
      </c>
      <c r="Q21" s="7">
        <f>G21*'% of PIN targeted'!$C$3</f>
        <v>849</v>
      </c>
      <c r="R21" s="7">
        <f>H21*'% of PIN targeted'!$C$4</f>
        <v>2927</v>
      </c>
      <c r="S21" s="7">
        <f>I21*'% of PIN targeted'!$C$4</f>
        <v>3073</v>
      </c>
      <c r="T21" s="7">
        <f>ROUND((J21*'% of PIN targeted'!$C$5),0)</f>
        <v>639</v>
      </c>
      <c r="U21" s="7">
        <f>ROUND((K21*'% of PIN targeted'!$C$5),0)</f>
        <v>731</v>
      </c>
      <c r="V21" s="7">
        <f>ROUND((L21*'% of PIN targeted'!$C$6),0)</f>
        <v>167</v>
      </c>
      <c r="W21" s="7">
        <f>ROUND((M21*'% of PIN targeted'!$C$6),0)</f>
        <v>116</v>
      </c>
    </row>
    <row r="22" spans="2:23" ht="15.75" thickBot="1" x14ac:dyDescent="0.3">
      <c r="B22" s="6" t="s">
        <v>26</v>
      </c>
      <c r="C22" s="5">
        <f t="shared" si="0"/>
        <v>6216</v>
      </c>
      <c r="D22" s="12">
        <v>194</v>
      </c>
      <c r="E22" s="13">
        <v>207</v>
      </c>
      <c r="F22" s="12">
        <v>341</v>
      </c>
      <c r="G22" s="13">
        <v>378</v>
      </c>
      <c r="H22" s="12">
        <v>1528</v>
      </c>
      <c r="I22" s="13">
        <v>1539</v>
      </c>
      <c r="J22" s="12">
        <v>404</v>
      </c>
      <c r="K22" s="13">
        <v>404</v>
      </c>
      <c r="L22" s="12">
        <v>753</v>
      </c>
      <c r="M22" s="13">
        <v>468</v>
      </c>
      <c r="N22" s="7">
        <f>D22*'% of PIN targeted'!$C$2</f>
        <v>194</v>
      </c>
      <c r="O22" s="7">
        <f>E22*'% of PIN targeted'!$C$2</f>
        <v>207</v>
      </c>
      <c r="P22" s="7">
        <f>F22*'% of PIN targeted'!$C$3</f>
        <v>341</v>
      </c>
      <c r="Q22" s="7">
        <f>G22*'% of PIN targeted'!$C$3</f>
        <v>378</v>
      </c>
      <c r="R22" s="7">
        <f>H22*'% of PIN targeted'!$C$4</f>
        <v>1528</v>
      </c>
      <c r="S22" s="7">
        <f>I22*'% of PIN targeted'!$C$4</f>
        <v>1539</v>
      </c>
      <c r="T22" s="7">
        <f>ROUND((J22*'% of PIN targeted'!$C$5),0)</f>
        <v>283</v>
      </c>
      <c r="U22" s="7">
        <f>ROUND((K22*'% of PIN targeted'!$C$5),0)</f>
        <v>283</v>
      </c>
      <c r="V22" s="7">
        <f>ROUND((L22*'% of PIN targeted'!$C$6),0)</f>
        <v>75</v>
      </c>
      <c r="W22" s="7">
        <f>ROUND((M22*'% of PIN targeted'!$C$6),0)</f>
        <v>47</v>
      </c>
    </row>
    <row r="23" spans="2:23" ht="15.75" thickBot="1" x14ac:dyDescent="0.3">
      <c r="B23" s="6" t="s">
        <v>27</v>
      </c>
      <c r="C23" s="5">
        <f t="shared" si="0"/>
        <v>15562</v>
      </c>
      <c r="D23" s="12">
        <v>351</v>
      </c>
      <c r="E23" s="13">
        <v>344</v>
      </c>
      <c r="F23" s="12">
        <v>853</v>
      </c>
      <c r="G23" s="13">
        <v>898</v>
      </c>
      <c r="H23" s="12">
        <v>3701</v>
      </c>
      <c r="I23" s="13">
        <v>3804</v>
      </c>
      <c r="J23" s="12">
        <v>1069</v>
      </c>
      <c r="K23" s="13">
        <v>1073</v>
      </c>
      <c r="L23" s="12">
        <v>2037</v>
      </c>
      <c r="M23" s="13">
        <v>1432</v>
      </c>
      <c r="N23" s="7">
        <f>D23*'% of PIN targeted'!$C$2</f>
        <v>351</v>
      </c>
      <c r="O23" s="7">
        <f>E23*'% of PIN targeted'!$C$2</f>
        <v>344</v>
      </c>
      <c r="P23" s="7">
        <f>F23*'% of PIN targeted'!$C$3</f>
        <v>853</v>
      </c>
      <c r="Q23" s="7">
        <f>G23*'% of PIN targeted'!$C$3</f>
        <v>898</v>
      </c>
      <c r="R23" s="7">
        <f>H23*'% of PIN targeted'!$C$4</f>
        <v>3701</v>
      </c>
      <c r="S23" s="7">
        <f>I23*'% of PIN targeted'!$C$4</f>
        <v>3804</v>
      </c>
      <c r="T23" s="7">
        <f>ROUND((J23*'% of PIN targeted'!$C$5),0)</f>
        <v>748</v>
      </c>
      <c r="U23" s="7">
        <f>ROUND((K23*'% of PIN targeted'!$C$5),0)</f>
        <v>751</v>
      </c>
      <c r="V23" s="7">
        <f>ROUND((L23*'% of PIN targeted'!$C$6),0)</f>
        <v>204</v>
      </c>
      <c r="W23" s="7">
        <f>ROUND((M23*'% of PIN targeted'!$C$6),0)</f>
        <v>143</v>
      </c>
    </row>
    <row r="24" spans="2:23" ht="15.75" thickBot="1" x14ac:dyDescent="0.3">
      <c r="B24" s="6" t="s">
        <v>28</v>
      </c>
      <c r="C24" s="5">
        <f t="shared" si="0"/>
        <v>4438</v>
      </c>
      <c r="D24" s="12">
        <v>79</v>
      </c>
      <c r="E24" s="13">
        <v>85</v>
      </c>
      <c r="F24" s="12">
        <v>259</v>
      </c>
      <c r="G24" s="13">
        <v>247</v>
      </c>
      <c r="H24" s="12">
        <v>1055</v>
      </c>
      <c r="I24" s="13">
        <v>1099</v>
      </c>
      <c r="J24" s="12">
        <v>340</v>
      </c>
      <c r="K24" s="13">
        <v>338</v>
      </c>
      <c r="L24" s="12">
        <v>543</v>
      </c>
      <c r="M24" s="13">
        <v>393</v>
      </c>
      <c r="N24" s="7">
        <f>D24*'% of PIN targeted'!$C$2</f>
        <v>79</v>
      </c>
      <c r="O24" s="7">
        <f>E24*'% of PIN targeted'!$C$2</f>
        <v>85</v>
      </c>
      <c r="P24" s="7">
        <f>F24*'% of PIN targeted'!$C$3</f>
        <v>259</v>
      </c>
      <c r="Q24" s="7">
        <f>G24*'% of PIN targeted'!$C$3</f>
        <v>247</v>
      </c>
      <c r="R24" s="7">
        <f>H24*'% of PIN targeted'!$C$4</f>
        <v>1055</v>
      </c>
      <c r="S24" s="7">
        <f>I24*'% of PIN targeted'!$C$4</f>
        <v>1099</v>
      </c>
      <c r="T24" s="7">
        <f>ROUND((J24*'% of PIN targeted'!$C$5),0)</f>
        <v>238</v>
      </c>
      <c r="U24" s="7">
        <f>ROUND((K24*'% of PIN targeted'!$C$5),0)</f>
        <v>237</v>
      </c>
      <c r="V24" s="7">
        <f>ROUND((L24*'% of PIN targeted'!$C$6),0)</f>
        <v>54</v>
      </c>
      <c r="W24" s="7">
        <f>ROUND((M24*'% of PIN targeted'!$C$6),0)</f>
        <v>39</v>
      </c>
    </row>
    <row r="25" spans="2:23" ht="15.75" thickBot="1" x14ac:dyDescent="0.3">
      <c r="B25" s="6" t="s">
        <v>29</v>
      </c>
      <c r="C25" s="5">
        <f t="shared" si="0"/>
        <v>24519</v>
      </c>
      <c r="D25" s="12">
        <v>562</v>
      </c>
      <c r="E25" s="13">
        <v>536</v>
      </c>
      <c r="F25" s="12">
        <v>1561</v>
      </c>
      <c r="G25" s="13">
        <v>1520</v>
      </c>
      <c r="H25" s="12">
        <v>5465</v>
      </c>
      <c r="I25" s="13">
        <v>5898</v>
      </c>
      <c r="J25" s="12">
        <v>1899</v>
      </c>
      <c r="K25" s="13">
        <v>1674</v>
      </c>
      <c r="L25" s="12">
        <v>3160</v>
      </c>
      <c r="M25" s="13">
        <v>2244</v>
      </c>
      <c r="N25" s="7">
        <f>D25*'% of PIN targeted'!$C$2</f>
        <v>562</v>
      </c>
      <c r="O25" s="7">
        <f>E25*'% of PIN targeted'!$C$2</f>
        <v>536</v>
      </c>
      <c r="P25" s="7">
        <f>F25*'% of PIN targeted'!$C$3</f>
        <v>1561</v>
      </c>
      <c r="Q25" s="7">
        <f>G25*'% of PIN targeted'!$C$3</f>
        <v>1520</v>
      </c>
      <c r="R25" s="7">
        <f>H25*'% of PIN targeted'!$C$4</f>
        <v>5465</v>
      </c>
      <c r="S25" s="7">
        <f>I25*'% of PIN targeted'!$C$4</f>
        <v>5898</v>
      </c>
      <c r="T25" s="7">
        <f>ROUND((J25*'% of PIN targeted'!$C$5),0)</f>
        <v>1329</v>
      </c>
      <c r="U25" s="7">
        <f>ROUND((K25*'% of PIN targeted'!$C$5),0)</f>
        <v>1172</v>
      </c>
      <c r="V25" s="7">
        <f>ROUND((L25*'% of PIN targeted'!$C$6),0)</f>
        <v>316</v>
      </c>
      <c r="W25" s="7">
        <f>ROUND((M25*'% of PIN targeted'!$C$6),0)</f>
        <v>224</v>
      </c>
    </row>
    <row r="26" spans="2:23" ht="15.75" thickBot="1" x14ac:dyDescent="0.3">
      <c r="B26" s="6" t="s">
        <v>30</v>
      </c>
      <c r="C26" s="5">
        <f t="shared" si="0"/>
        <v>8996</v>
      </c>
      <c r="D26" s="12">
        <v>214</v>
      </c>
      <c r="E26" s="13">
        <v>198</v>
      </c>
      <c r="F26" s="12">
        <v>575</v>
      </c>
      <c r="G26" s="13">
        <v>562</v>
      </c>
      <c r="H26" s="12">
        <v>1999</v>
      </c>
      <c r="I26" s="13">
        <v>2129</v>
      </c>
      <c r="J26" s="12">
        <v>650</v>
      </c>
      <c r="K26" s="13">
        <v>634</v>
      </c>
      <c r="L26" s="12">
        <v>1140</v>
      </c>
      <c r="M26" s="13">
        <v>895</v>
      </c>
      <c r="N26" s="7">
        <f>D26*'% of PIN targeted'!$C$2</f>
        <v>214</v>
      </c>
      <c r="O26" s="7">
        <f>E26*'% of PIN targeted'!$C$2</f>
        <v>198</v>
      </c>
      <c r="P26" s="7">
        <f>F26*'% of PIN targeted'!$C$3</f>
        <v>575</v>
      </c>
      <c r="Q26" s="7">
        <f>G26*'% of PIN targeted'!$C$3</f>
        <v>562</v>
      </c>
      <c r="R26" s="7">
        <f>H26*'% of PIN targeted'!$C$4</f>
        <v>1999</v>
      </c>
      <c r="S26" s="7">
        <f>I26*'% of PIN targeted'!$C$4</f>
        <v>2129</v>
      </c>
      <c r="T26" s="7">
        <f>ROUND((J26*'% of PIN targeted'!$C$5),0)</f>
        <v>455</v>
      </c>
      <c r="U26" s="7">
        <f>ROUND((K26*'% of PIN targeted'!$C$5),0)</f>
        <v>444</v>
      </c>
      <c r="V26" s="7">
        <f>ROUND((L26*'% of PIN targeted'!$C$6),0)</f>
        <v>114</v>
      </c>
      <c r="W26" s="7">
        <f>ROUND((M26*'% of PIN targeted'!$C$6),0)</f>
        <v>90</v>
      </c>
    </row>
    <row r="27" spans="2:23" ht="15.75" thickBot="1" x14ac:dyDescent="0.3">
      <c r="B27" s="6" t="s">
        <v>31</v>
      </c>
      <c r="C27" s="5">
        <f t="shared" si="0"/>
        <v>14733</v>
      </c>
      <c r="D27" s="12">
        <v>416</v>
      </c>
      <c r="E27" s="13">
        <v>434</v>
      </c>
      <c r="F27" s="12">
        <v>956</v>
      </c>
      <c r="G27" s="13">
        <v>946</v>
      </c>
      <c r="H27" s="12">
        <v>3405</v>
      </c>
      <c r="I27" s="13">
        <v>3615</v>
      </c>
      <c r="J27" s="12">
        <v>917</v>
      </c>
      <c r="K27" s="13">
        <v>852</v>
      </c>
      <c r="L27" s="12">
        <v>1978</v>
      </c>
      <c r="M27" s="13">
        <v>1214</v>
      </c>
      <c r="N27" s="7">
        <f>D27*'% of PIN targeted'!$C$2</f>
        <v>416</v>
      </c>
      <c r="O27" s="7">
        <f>E27*'% of PIN targeted'!$C$2</f>
        <v>434</v>
      </c>
      <c r="P27" s="7">
        <f>F27*'% of PIN targeted'!$C$3</f>
        <v>956</v>
      </c>
      <c r="Q27" s="7">
        <f>G27*'% of PIN targeted'!$C$3</f>
        <v>946</v>
      </c>
      <c r="R27" s="7">
        <f>H27*'% of PIN targeted'!$C$4</f>
        <v>3405</v>
      </c>
      <c r="S27" s="7">
        <f>I27*'% of PIN targeted'!$C$4</f>
        <v>3615</v>
      </c>
      <c r="T27" s="7">
        <f>ROUND((J27*'% of PIN targeted'!$C$5),0)</f>
        <v>642</v>
      </c>
      <c r="U27" s="7">
        <f>ROUND((K27*'% of PIN targeted'!$C$5),0)</f>
        <v>596</v>
      </c>
      <c r="V27" s="7">
        <f>ROUND((L27*'% of PIN targeted'!$C$6),0)</f>
        <v>198</v>
      </c>
      <c r="W27" s="7">
        <f>ROUND((M27*'% of PIN targeted'!$C$6),0)</f>
        <v>121</v>
      </c>
    </row>
    <row r="28" spans="2:23" ht="15.75" thickBot="1" x14ac:dyDescent="0.3">
      <c r="B28" s="6" t="s">
        <v>32</v>
      </c>
      <c r="C28" s="5">
        <f t="shared" si="0"/>
        <v>13818</v>
      </c>
      <c r="D28" s="12">
        <v>263</v>
      </c>
      <c r="E28" s="13">
        <v>295</v>
      </c>
      <c r="F28" s="12">
        <v>859</v>
      </c>
      <c r="G28" s="13">
        <v>912</v>
      </c>
      <c r="H28" s="12">
        <v>3227</v>
      </c>
      <c r="I28" s="13">
        <v>3364</v>
      </c>
      <c r="J28" s="12">
        <v>882</v>
      </c>
      <c r="K28" s="13">
        <v>869</v>
      </c>
      <c r="L28" s="12">
        <v>1886</v>
      </c>
      <c r="M28" s="13">
        <v>1261</v>
      </c>
      <c r="N28" s="7">
        <f>D28*'% of PIN targeted'!$C$2</f>
        <v>263</v>
      </c>
      <c r="O28" s="7">
        <f>E28*'% of PIN targeted'!$C$2</f>
        <v>295</v>
      </c>
      <c r="P28" s="7">
        <f>F28*'% of PIN targeted'!$C$3</f>
        <v>859</v>
      </c>
      <c r="Q28" s="7">
        <f>G28*'% of PIN targeted'!$C$3</f>
        <v>912</v>
      </c>
      <c r="R28" s="7">
        <f>H28*'% of PIN targeted'!$C$4</f>
        <v>3227</v>
      </c>
      <c r="S28" s="7">
        <f>I28*'% of PIN targeted'!$C$4</f>
        <v>3364</v>
      </c>
      <c r="T28" s="7">
        <f>ROUND((J28*'% of PIN targeted'!$C$5),0)</f>
        <v>617</v>
      </c>
      <c r="U28" s="7">
        <f>ROUND((K28*'% of PIN targeted'!$C$5),0)</f>
        <v>608</v>
      </c>
      <c r="V28" s="7">
        <f>ROUND((L28*'% of PIN targeted'!$C$6),0)</f>
        <v>189</v>
      </c>
      <c r="W28" s="7">
        <f>ROUND((M28*'% of PIN targeted'!$C$6),0)</f>
        <v>126</v>
      </c>
    </row>
    <row r="29" spans="2:23" ht="15.75" thickBot="1" x14ac:dyDescent="0.3">
      <c r="B29" s="6" t="s">
        <v>33</v>
      </c>
      <c r="C29" s="5">
        <f t="shared" si="0"/>
        <v>20678</v>
      </c>
      <c r="D29" s="12">
        <v>343</v>
      </c>
      <c r="E29" s="13">
        <v>369</v>
      </c>
      <c r="F29" s="12">
        <v>1504</v>
      </c>
      <c r="G29" s="13">
        <v>1518</v>
      </c>
      <c r="H29" s="12">
        <v>4489</v>
      </c>
      <c r="I29" s="13">
        <v>4819</v>
      </c>
      <c r="J29" s="12">
        <v>1413</v>
      </c>
      <c r="K29" s="13">
        <v>1493</v>
      </c>
      <c r="L29" s="12">
        <v>2735</v>
      </c>
      <c r="M29" s="13">
        <v>1995</v>
      </c>
      <c r="N29" s="7">
        <f>D29*'% of PIN targeted'!$C$2</f>
        <v>343</v>
      </c>
      <c r="O29" s="7">
        <f>E29*'% of PIN targeted'!$C$2</f>
        <v>369</v>
      </c>
      <c r="P29" s="7">
        <f>F29*'% of PIN targeted'!$C$3</f>
        <v>1504</v>
      </c>
      <c r="Q29" s="7">
        <f>G29*'% of PIN targeted'!$C$3</f>
        <v>1518</v>
      </c>
      <c r="R29" s="7">
        <f>H29*'% of PIN targeted'!$C$4</f>
        <v>4489</v>
      </c>
      <c r="S29" s="7">
        <f>I29*'% of PIN targeted'!$C$4</f>
        <v>4819</v>
      </c>
      <c r="T29" s="7">
        <f>ROUND((J29*'% of PIN targeted'!$C$5),0)</f>
        <v>989</v>
      </c>
      <c r="U29" s="7">
        <f>ROUND((K29*'% of PIN targeted'!$C$5),0)</f>
        <v>1045</v>
      </c>
      <c r="V29" s="7">
        <f>ROUND((L29*'% of PIN targeted'!$C$6),0)</f>
        <v>274</v>
      </c>
      <c r="W29" s="7">
        <f>ROUND((M29*'% of PIN targeted'!$C$6),0)</f>
        <v>200</v>
      </c>
    </row>
    <row r="30" spans="2:23" ht="15.75" thickBot="1" x14ac:dyDescent="0.3">
      <c r="B30" s="6" t="s">
        <v>34</v>
      </c>
      <c r="C30" s="5">
        <f t="shared" si="0"/>
        <v>17367</v>
      </c>
      <c r="D30" s="12">
        <v>338</v>
      </c>
      <c r="E30" s="13">
        <v>366</v>
      </c>
      <c r="F30" s="12">
        <v>1171</v>
      </c>
      <c r="G30" s="13">
        <v>1261</v>
      </c>
      <c r="H30" s="12">
        <v>3619</v>
      </c>
      <c r="I30" s="13">
        <v>3916</v>
      </c>
      <c r="J30" s="12">
        <v>1180</v>
      </c>
      <c r="K30" s="13">
        <v>1182</v>
      </c>
      <c r="L30" s="12">
        <v>2574</v>
      </c>
      <c r="M30" s="13">
        <v>1760</v>
      </c>
      <c r="N30" s="7">
        <f>D30*'% of PIN targeted'!$C$2</f>
        <v>338</v>
      </c>
      <c r="O30" s="7">
        <f>E30*'% of PIN targeted'!$C$2</f>
        <v>366</v>
      </c>
      <c r="P30" s="7">
        <f>F30*'% of PIN targeted'!$C$3</f>
        <v>1171</v>
      </c>
      <c r="Q30" s="7">
        <f>G30*'% of PIN targeted'!$C$3</f>
        <v>1261</v>
      </c>
      <c r="R30" s="7">
        <f>H30*'% of PIN targeted'!$C$4</f>
        <v>3619</v>
      </c>
      <c r="S30" s="7">
        <f>I30*'% of PIN targeted'!$C$4</f>
        <v>3916</v>
      </c>
      <c r="T30" s="7">
        <f>ROUND((J30*'% of PIN targeted'!$C$5),0)</f>
        <v>826</v>
      </c>
      <c r="U30" s="7">
        <f>ROUND((K30*'% of PIN targeted'!$C$5),0)</f>
        <v>827</v>
      </c>
      <c r="V30" s="7">
        <f>ROUND((L30*'% of PIN targeted'!$C$6),0)</f>
        <v>257</v>
      </c>
      <c r="W30" s="7">
        <f>ROUND((M30*'% of PIN targeted'!$C$6),0)</f>
        <v>176</v>
      </c>
    </row>
    <row r="31" spans="2:23" ht="15.75" thickBot="1" x14ac:dyDescent="0.3">
      <c r="B31" s="6" t="s">
        <v>35</v>
      </c>
      <c r="C31" s="5">
        <f t="shared" si="0"/>
        <v>3544</v>
      </c>
      <c r="D31" s="12">
        <v>125</v>
      </c>
      <c r="E31" s="13">
        <v>130</v>
      </c>
      <c r="F31" s="12">
        <v>249</v>
      </c>
      <c r="G31" s="13">
        <v>278</v>
      </c>
      <c r="H31" s="12">
        <v>697</v>
      </c>
      <c r="I31" s="13">
        <v>742</v>
      </c>
      <c r="J31" s="12">
        <v>213</v>
      </c>
      <c r="K31" s="13">
        <v>208</v>
      </c>
      <c r="L31" s="12">
        <v>563</v>
      </c>
      <c r="M31" s="13">
        <v>339</v>
      </c>
      <c r="N31" s="7">
        <f>D31*'% of PIN targeted'!$C$2</f>
        <v>125</v>
      </c>
      <c r="O31" s="7">
        <f>E31*'% of PIN targeted'!$C$2</f>
        <v>130</v>
      </c>
      <c r="P31" s="7">
        <f>F31*'% of PIN targeted'!$C$3</f>
        <v>249</v>
      </c>
      <c r="Q31" s="7">
        <f>G31*'% of PIN targeted'!$C$3</f>
        <v>278</v>
      </c>
      <c r="R31" s="7">
        <f>H31*'% of PIN targeted'!$C$4</f>
        <v>697</v>
      </c>
      <c r="S31" s="7">
        <f>I31*'% of PIN targeted'!$C$4</f>
        <v>742</v>
      </c>
      <c r="T31" s="7">
        <f>ROUND((J31*'% of PIN targeted'!$C$5),0)</f>
        <v>149</v>
      </c>
      <c r="U31" s="7">
        <f>ROUND((K31*'% of PIN targeted'!$C$5),0)</f>
        <v>146</v>
      </c>
      <c r="V31" s="7">
        <f>ROUND((L31*'% of PIN targeted'!$C$6),0)</f>
        <v>56</v>
      </c>
      <c r="W31" s="7">
        <f>ROUND((M31*'% of PIN targeted'!$C$6),0)</f>
        <v>34</v>
      </c>
    </row>
    <row r="32" spans="2:23" ht="15.75" thickBot="1" x14ac:dyDescent="0.3">
      <c r="B32" s="6" t="s">
        <v>36</v>
      </c>
      <c r="C32" s="5">
        <f t="shared" si="0"/>
        <v>14238</v>
      </c>
      <c r="D32" s="12">
        <v>570</v>
      </c>
      <c r="E32" s="13">
        <v>544</v>
      </c>
      <c r="F32" s="12">
        <v>888</v>
      </c>
      <c r="G32" s="13">
        <v>1021</v>
      </c>
      <c r="H32" s="12">
        <v>2882</v>
      </c>
      <c r="I32" s="13">
        <v>3069</v>
      </c>
      <c r="J32" s="12">
        <v>937</v>
      </c>
      <c r="K32" s="13">
        <v>863</v>
      </c>
      <c r="L32" s="12">
        <v>2053</v>
      </c>
      <c r="M32" s="13">
        <v>1411</v>
      </c>
      <c r="N32" s="7">
        <f>D32*'% of PIN targeted'!$C$2</f>
        <v>570</v>
      </c>
      <c r="O32" s="7">
        <f>E32*'% of PIN targeted'!$C$2</f>
        <v>544</v>
      </c>
      <c r="P32" s="7">
        <f>F32*'% of PIN targeted'!$C$3</f>
        <v>888</v>
      </c>
      <c r="Q32" s="7">
        <f>G32*'% of PIN targeted'!$C$3</f>
        <v>1021</v>
      </c>
      <c r="R32" s="7">
        <f>H32*'% of PIN targeted'!$C$4</f>
        <v>2882</v>
      </c>
      <c r="S32" s="7">
        <f>I32*'% of PIN targeted'!$C$4</f>
        <v>3069</v>
      </c>
      <c r="T32" s="7">
        <f>ROUND((J32*'% of PIN targeted'!$C$5),0)</f>
        <v>656</v>
      </c>
      <c r="U32" s="7">
        <f>ROUND((K32*'% of PIN targeted'!$C$5),0)</f>
        <v>604</v>
      </c>
      <c r="V32" s="7">
        <f>ROUND((L32*'% of PIN targeted'!$C$6),0)</f>
        <v>205</v>
      </c>
      <c r="W32" s="7">
        <f>ROUND((M32*'% of PIN targeted'!$C$6),0)</f>
        <v>141</v>
      </c>
    </row>
    <row r="33" spans="2:23" ht="15.75" thickBot="1" x14ac:dyDescent="0.3">
      <c r="B33" s="6" t="s">
        <v>37</v>
      </c>
      <c r="C33" s="5">
        <f t="shared" si="0"/>
        <v>13331</v>
      </c>
      <c r="D33" s="12">
        <v>414</v>
      </c>
      <c r="E33" s="13">
        <v>369</v>
      </c>
      <c r="F33" s="12">
        <v>916</v>
      </c>
      <c r="G33" s="13">
        <v>954</v>
      </c>
      <c r="H33" s="12">
        <v>2834</v>
      </c>
      <c r="I33" s="13">
        <v>3071</v>
      </c>
      <c r="J33" s="12">
        <v>858</v>
      </c>
      <c r="K33" s="13">
        <v>874</v>
      </c>
      <c r="L33" s="12">
        <v>1725</v>
      </c>
      <c r="M33" s="13">
        <v>1316</v>
      </c>
      <c r="N33" s="7">
        <f>D33*'% of PIN targeted'!$C$2</f>
        <v>414</v>
      </c>
      <c r="O33" s="7">
        <f>E33*'% of PIN targeted'!$C$2</f>
        <v>369</v>
      </c>
      <c r="P33" s="7">
        <f>F33*'% of PIN targeted'!$C$3</f>
        <v>916</v>
      </c>
      <c r="Q33" s="7">
        <f>G33*'% of PIN targeted'!$C$3</f>
        <v>954</v>
      </c>
      <c r="R33" s="7">
        <f>H33*'% of PIN targeted'!$C$4</f>
        <v>2834</v>
      </c>
      <c r="S33" s="7">
        <f>I33*'% of PIN targeted'!$C$4</f>
        <v>3071</v>
      </c>
      <c r="T33" s="7">
        <f>ROUND((J33*'% of PIN targeted'!$C$5),0)</f>
        <v>601</v>
      </c>
      <c r="U33" s="7">
        <f>ROUND((K33*'% of PIN targeted'!$C$5),0)</f>
        <v>612</v>
      </c>
      <c r="V33" s="7">
        <f>ROUND((L33*'% of PIN targeted'!$C$6),0)</f>
        <v>173</v>
      </c>
      <c r="W33" s="7">
        <f>ROUND((M33*'% of PIN targeted'!$C$6),0)</f>
        <v>132</v>
      </c>
    </row>
    <row r="34" spans="2:23" ht="15.75" thickBot="1" x14ac:dyDescent="0.3">
      <c r="B34" s="6" t="s">
        <v>38</v>
      </c>
      <c r="C34" s="5">
        <f t="shared" si="0"/>
        <v>21967</v>
      </c>
      <c r="D34" s="12">
        <v>753</v>
      </c>
      <c r="E34" s="13">
        <v>735</v>
      </c>
      <c r="F34" s="12">
        <v>1413</v>
      </c>
      <c r="G34" s="13">
        <v>1443</v>
      </c>
      <c r="H34" s="12">
        <v>4531</v>
      </c>
      <c r="I34" s="13">
        <v>4876</v>
      </c>
      <c r="J34" s="12">
        <v>1549</v>
      </c>
      <c r="K34" s="13">
        <v>1350</v>
      </c>
      <c r="L34" s="12">
        <v>3074</v>
      </c>
      <c r="M34" s="13">
        <v>2243</v>
      </c>
      <c r="N34" s="7">
        <f>D34*'% of PIN targeted'!$C$2</f>
        <v>753</v>
      </c>
      <c r="O34" s="7">
        <f>E34*'% of PIN targeted'!$C$2</f>
        <v>735</v>
      </c>
      <c r="P34" s="7">
        <f>F34*'% of PIN targeted'!$C$3</f>
        <v>1413</v>
      </c>
      <c r="Q34" s="7">
        <f>G34*'% of PIN targeted'!$C$3</f>
        <v>1443</v>
      </c>
      <c r="R34" s="7">
        <f>H34*'% of PIN targeted'!$C$4</f>
        <v>4531</v>
      </c>
      <c r="S34" s="7">
        <f>I34*'% of PIN targeted'!$C$4</f>
        <v>4876</v>
      </c>
      <c r="T34" s="7">
        <f>ROUND((J34*'% of PIN targeted'!$C$5),0)</f>
        <v>1084</v>
      </c>
      <c r="U34" s="7">
        <f>ROUND((K34*'% of PIN targeted'!$C$5),0)</f>
        <v>945</v>
      </c>
      <c r="V34" s="7">
        <f>ROUND((L34*'% of PIN targeted'!$C$6),0)</f>
        <v>307</v>
      </c>
      <c r="W34" s="7">
        <f>ROUND((M34*'% of PIN targeted'!$C$6),0)</f>
        <v>224</v>
      </c>
    </row>
    <row r="35" spans="2:23" ht="15.75" thickBot="1" x14ac:dyDescent="0.3">
      <c r="B35" s="6" t="s">
        <v>39</v>
      </c>
      <c r="C35" s="5">
        <f t="shared" si="0"/>
        <v>17214</v>
      </c>
      <c r="D35" s="12">
        <v>384</v>
      </c>
      <c r="E35" s="13">
        <v>410</v>
      </c>
      <c r="F35" s="12">
        <v>1022</v>
      </c>
      <c r="G35" s="13">
        <v>1029</v>
      </c>
      <c r="H35" s="12">
        <v>3603</v>
      </c>
      <c r="I35" s="13">
        <v>3921</v>
      </c>
      <c r="J35" s="12">
        <v>1268</v>
      </c>
      <c r="K35" s="13">
        <v>1285</v>
      </c>
      <c r="L35" s="12">
        <v>2457</v>
      </c>
      <c r="M35" s="13">
        <v>1835</v>
      </c>
      <c r="N35" s="7">
        <f>D35*'% of PIN targeted'!$C$2</f>
        <v>384</v>
      </c>
      <c r="O35" s="7">
        <f>E35*'% of PIN targeted'!$C$2</f>
        <v>410</v>
      </c>
      <c r="P35" s="7">
        <f>F35*'% of PIN targeted'!$C$3</f>
        <v>1022</v>
      </c>
      <c r="Q35" s="7">
        <f>G35*'% of PIN targeted'!$C$3</f>
        <v>1029</v>
      </c>
      <c r="R35" s="7">
        <f>H35*'% of PIN targeted'!$C$4</f>
        <v>3603</v>
      </c>
      <c r="S35" s="7">
        <f>I35*'% of PIN targeted'!$C$4</f>
        <v>3921</v>
      </c>
      <c r="T35" s="7">
        <f>ROUND((J35*'% of PIN targeted'!$C$5),0)</f>
        <v>888</v>
      </c>
      <c r="U35" s="7">
        <f>ROUND((K35*'% of PIN targeted'!$C$5),0)</f>
        <v>900</v>
      </c>
      <c r="V35" s="7">
        <f>ROUND((L35*'% of PIN targeted'!$C$6),0)</f>
        <v>246</v>
      </c>
      <c r="W35" s="7">
        <f>ROUND((M35*'% of PIN targeted'!$C$6),0)</f>
        <v>184</v>
      </c>
    </row>
    <row r="36" spans="2:23" ht="15.75" thickBot="1" x14ac:dyDescent="0.3">
      <c r="B36" s="6" t="s">
        <v>40</v>
      </c>
      <c r="C36" s="5">
        <f t="shared" si="0"/>
        <v>18029</v>
      </c>
      <c r="D36" s="12">
        <v>475</v>
      </c>
      <c r="E36" s="13">
        <v>460</v>
      </c>
      <c r="F36" s="12">
        <v>1215</v>
      </c>
      <c r="G36" s="13">
        <v>1221</v>
      </c>
      <c r="H36" s="12">
        <v>3897</v>
      </c>
      <c r="I36" s="13">
        <v>4114</v>
      </c>
      <c r="J36" s="12">
        <v>1197</v>
      </c>
      <c r="K36" s="13">
        <v>1239</v>
      </c>
      <c r="L36" s="12">
        <v>2504</v>
      </c>
      <c r="M36" s="13">
        <v>1707</v>
      </c>
      <c r="N36" s="7">
        <f>D36*'% of PIN targeted'!$C$2</f>
        <v>475</v>
      </c>
      <c r="O36" s="7">
        <f>E36*'% of PIN targeted'!$C$2</f>
        <v>460</v>
      </c>
      <c r="P36" s="7">
        <f>F36*'% of PIN targeted'!$C$3</f>
        <v>1215</v>
      </c>
      <c r="Q36" s="7">
        <f>G36*'% of PIN targeted'!$C$3</f>
        <v>1221</v>
      </c>
      <c r="R36" s="7">
        <f>H36*'% of PIN targeted'!$C$4</f>
        <v>3897</v>
      </c>
      <c r="S36" s="7">
        <f>I36*'% of PIN targeted'!$C$4</f>
        <v>4114</v>
      </c>
      <c r="T36" s="7">
        <f>ROUND((J36*'% of PIN targeted'!$C$5),0)</f>
        <v>838</v>
      </c>
      <c r="U36" s="7">
        <f>ROUND((K36*'% of PIN targeted'!$C$5),0)</f>
        <v>867</v>
      </c>
      <c r="V36" s="7">
        <f>ROUND((L36*'% of PIN targeted'!$C$6),0)</f>
        <v>250</v>
      </c>
      <c r="W36" s="7">
        <f>ROUND((M36*'% of PIN targeted'!$C$6),0)</f>
        <v>171</v>
      </c>
    </row>
    <row r="37" spans="2:23" ht="15.75" thickBot="1" x14ac:dyDescent="0.3">
      <c r="B37" s="6" t="s">
        <v>41</v>
      </c>
      <c r="C37" s="5">
        <f t="shared" si="0"/>
        <v>19100</v>
      </c>
      <c r="D37" s="12">
        <v>624</v>
      </c>
      <c r="E37" s="13">
        <v>628</v>
      </c>
      <c r="F37" s="12">
        <v>1069</v>
      </c>
      <c r="G37" s="13">
        <v>1128</v>
      </c>
      <c r="H37" s="12">
        <v>4125</v>
      </c>
      <c r="I37" s="13">
        <v>4254</v>
      </c>
      <c r="J37" s="12">
        <v>1337</v>
      </c>
      <c r="K37" s="13">
        <v>1341</v>
      </c>
      <c r="L37" s="12">
        <v>2679</v>
      </c>
      <c r="M37" s="13">
        <v>1915</v>
      </c>
      <c r="N37" s="7">
        <f>D37*'% of PIN targeted'!$C$2</f>
        <v>624</v>
      </c>
      <c r="O37" s="7">
        <f>E37*'% of PIN targeted'!$C$2</f>
        <v>628</v>
      </c>
      <c r="P37" s="7">
        <f>F37*'% of PIN targeted'!$C$3</f>
        <v>1069</v>
      </c>
      <c r="Q37" s="7">
        <f>G37*'% of PIN targeted'!$C$3</f>
        <v>1128</v>
      </c>
      <c r="R37" s="7">
        <f>H37*'% of PIN targeted'!$C$4</f>
        <v>4125</v>
      </c>
      <c r="S37" s="7">
        <f>I37*'% of PIN targeted'!$C$4</f>
        <v>4254</v>
      </c>
      <c r="T37" s="7">
        <f>ROUND((J37*'% of PIN targeted'!$C$5),0)</f>
        <v>936</v>
      </c>
      <c r="U37" s="7">
        <f>ROUND((K37*'% of PIN targeted'!$C$5),0)</f>
        <v>939</v>
      </c>
      <c r="V37" s="7">
        <f>ROUND((L37*'% of PIN targeted'!$C$6),0)</f>
        <v>268</v>
      </c>
      <c r="W37" s="7">
        <f>ROUND((M37*'% of PIN targeted'!$C$6),0)</f>
        <v>192</v>
      </c>
    </row>
    <row r="38" spans="2:23" ht="15.75" thickBot="1" x14ac:dyDescent="0.3">
      <c r="B38" t="s">
        <v>42</v>
      </c>
      <c r="C38" s="5">
        <f t="shared" si="0"/>
        <v>15045</v>
      </c>
      <c r="D38" s="12">
        <v>700</v>
      </c>
      <c r="E38" s="13">
        <v>493</v>
      </c>
      <c r="F38" s="12">
        <v>866</v>
      </c>
      <c r="G38" s="13">
        <v>1209</v>
      </c>
      <c r="H38" s="12">
        <v>2786</v>
      </c>
      <c r="I38" s="13">
        <v>3001</v>
      </c>
      <c r="J38" s="12">
        <v>1234</v>
      </c>
      <c r="K38" s="13">
        <v>1280</v>
      </c>
      <c r="L38" s="12">
        <v>1797</v>
      </c>
      <c r="M38" s="13">
        <v>1679</v>
      </c>
      <c r="N38" s="7">
        <f>D38*'% of PIN targeted'!$C$2</f>
        <v>700</v>
      </c>
      <c r="O38" s="7">
        <f>E38*'% of PIN targeted'!$C$2</f>
        <v>493</v>
      </c>
      <c r="P38" s="7">
        <f>F38*'% of PIN targeted'!$C$3</f>
        <v>866</v>
      </c>
      <c r="Q38" s="7">
        <f>G38*'% of PIN targeted'!$C$3</f>
        <v>1209</v>
      </c>
      <c r="R38" s="7">
        <f>H38*'% of PIN targeted'!$C$4</f>
        <v>2786</v>
      </c>
      <c r="S38" s="7">
        <f>I38*'% of PIN targeted'!$C$4</f>
        <v>3001</v>
      </c>
      <c r="T38" s="7">
        <f>ROUND((J38*'% of PIN targeted'!$C$5),0)</f>
        <v>864</v>
      </c>
      <c r="U38" s="7">
        <f>ROUND((K38*'% of PIN targeted'!$C$5),0)</f>
        <v>896</v>
      </c>
      <c r="V38" s="7">
        <f>ROUND((L38*'% of PIN targeted'!$C$6),0)</f>
        <v>180</v>
      </c>
      <c r="W38" s="7">
        <f>ROUND((M38*'% of PIN targeted'!$C$6),0)</f>
        <v>168</v>
      </c>
    </row>
    <row r="39" spans="2:23" ht="15.75" thickBot="1" x14ac:dyDescent="0.3">
      <c r="B39" t="s">
        <v>46</v>
      </c>
      <c r="C39" s="5">
        <f t="shared" si="0"/>
        <v>17432</v>
      </c>
      <c r="D39" s="12">
        <v>599</v>
      </c>
      <c r="E39" s="13">
        <v>648</v>
      </c>
      <c r="F39" s="12">
        <v>1094</v>
      </c>
      <c r="G39" s="13">
        <v>1047</v>
      </c>
      <c r="H39" s="12">
        <v>3694</v>
      </c>
      <c r="I39" s="13">
        <v>3709</v>
      </c>
      <c r="J39" s="12">
        <v>1144</v>
      </c>
      <c r="K39" s="13">
        <v>1170</v>
      </c>
      <c r="L39" s="12">
        <v>2897</v>
      </c>
      <c r="M39" s="13">
        <v>1430</v>
      </c>
      <c r="N39" s="7">
        <f>D39*'% of PIN targeted'!$C$2</f>
        <v>599</v>
      </c>
      <c r="O39" s="7">
        <f>E39*'% of PIN targeted'!$C$2</f>
        <v>648</v>
      </c>
      <c r="P39" s="7">
        <f>F39*'% of PIN targeted'!$C$3</f>
        <v>1094</v>
      </c>
      <c r="Q39" s="7">
        <f>G39*'% of PIN targeted'!$C$3</f>
        <v>1047</v>
      </c>
      <c r="R39" s="7">
        <f>H39*'% of PIN targeted'!$C$4</f>
        <v>3694</v>
      </c>
      <c r="S39" s="7">
        <f>I39*'% of PIN targeted'!$C$4</f>
        <v>3709</v>
      </c>
      <c r="T39" s="7">
        <f>ROUND((J39*'% of PIN targeted'!$C$5),0)</f>
        <v>801</v>
      </c>
      <c r="U39" s="7">
        <f>ROUND((K39*'% of PIN targeted'!$C$5),0)</f>
        <v>819</v>
      </c>
      <c r="V39" s="7">
        <f>ROUND((L39*'% of PIN targeted'!$C$6),0)</f>
        <v>290</v>
      </c>
      <c r="W39" s="7">
        <f>ROUND((M39*'% of PIN targeted'!$C$6),0)</f>
        <v>143</v>
      </c>
    </row>
    <row r="40" spans="2:23" ht="19.5" thickBot="1" x14ac:dyDescent="0.35">
      <c r="B40" s="8" t="s">
        <v>43</v>
      </c>
      <c r="C40" s="9">
        <f t="shared" si="0"/>
        <v>514522</v>
      </c>
      <c r="D40" s="9">
        <f t="shared" ref="D40:M40" si="1">SUM(D6:D39)</f>
        <v>12768</v>
      </c>
      <c r="E40" s="9">
        <f t="shared" si="1"/>
        <v>12637</v>
      </c>
      <c r="F40" s="9">
        <f t="shared" si="1"/>
        <v>33262</v>
      </c>
      <c r="G40" s="9">
        <f t="shared" si="1"/>
        <v>34581</v>
      </c>
      <c r="H40" s="9">
        <f t="shared" si="1"/>
        <v>111085</v>
      </c>
      <c r="I40" s="9">
        <f t="shared" si="1"/>
        <v>117996</v>
      </c>
      <c r="J40" s="9">
        <f t="shared" si="1"/>
        <v>36015</v>
      </c>
      <c r="K40" s="9">
        <f t="shared" si="1"/>
        <v>35575</v>
      </c>
      <c r="L40" s="9">
        <f t="shared" si="1"/>
        <v>70711</v>
      </c>
      <c r="M40" s="9">
        <f t="shared" si="1"/>
        <v>49892</v>
      </c>
      <c r="N40" s="18">
        <f>SUM(N6:N39)</f>
        <v>12768</v>
      </c>
      <c r="O40" s="18">
        <f t="shared" ref="O40:W40" si="2">SUM(O6:O39)</f>
        <v>12637</v>
      </c>
      <c r="P40" s="18">
        <f t="shared" si="2"/>
        <v>33262</v>
      </c>
      <c r="Q40" s="18">
        <f t="shared" si="2"/>
        <v>34581</v>
      </c>
      <c r="R40" s="18">
        <f t="shared" si="2"/>
        <v>111085</v>
      </c>
      <c r="S40" s="18">
        <f t="shared" si="2"/>
        <v>117996</v>
      </c>
      <c r="T40" s="18">
        <f t="shared" si="2"/>
        <v>25211</v>
      </c>
      <c r="U40" s="18">
        <f t="shared" si="2"/>
        <v>24902</v>
      </c>
      <c r="V40" s="18">
        <f t="shared" si="2"/>
        <v>7073</v>
      </c>
      <c r="W40" s="18">
        <f t="shared" si="2"/>
        <v>4991</v>
      </c>
    </row>
    <row r="41" spans="2:23" ht="6" customHeight="1" x14ac:dyDescent="0.25"/>
    <row r="42" spans="2:23" x14ac:dyDescent="0.25">
      <c r="B42" s="36" t="s">
        <v>44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10"/>
      <c r="O42" s="10"/>
    </row>
    <row r="43" spans="2:23" ht="15" customHeight="1" x14ac:dyDescent="0.25">
      <c r="B43" s="37" t="s">
        <v>47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11"/>
      <c r="O43" s="11"/>
    </row>
    <row r="44" spans="2:23" x14ac:dyDescent="0.25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11"/>
      <c r="O44" s="11"/>
    </row>
    <row r="45" spans="2:23" ht="10.5" customHeight="1" x14ac:dyDescent="0.25"/>
  </sheetData>
  <mergeCells count="17">
    <mergeCell ref="N3:W3"/>
    <mergeCell ref="N4:O4"/>
    <mergeCell ref="P4:Q4"/>
    <mergeCell ref="R4:S4"/>
    <mergeCell ref="T4:U4"/>
    <mergeCell ref="V4:W4"/>
    <mergeCell ref="B42:M42"/>
    <mergeCell ref="B43:M44"/>
    <mergeCell ref="B2:M2"/>
    <mergeCell ref="B3:M3"/>
    <mergeCell ref="B4:B5"/>
    <mergeCell ref="C4:C5"/>
    <mergeCell ref="D4:E4"/>
    <mergeCell ref="F4:G4"/>
    <mergeCell ref="H4:I4"/>
    <mergeCell ref="J4:K4"/>
    <mergeCell ref="L4:M4"/>
  </mergeCells>
  <pageMargins left="0.25" right="0.25" top="0.75" bottom="0.75" header="0.3" footer="0.3"/>
  <pageSetup paperSize="8" fitToHeight="0" orientation="landscape" r:id="rId1"/>
  <ignoredErrors>
    <ignoredError sqref="V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0688-B576-4E45-A0DD-B14BD4F27897}">
  <dimension ref="A1:C6"/>
  <sheetViews>
    <sheetView workbookViewId="0">
      <selection activeCell="B10" sqref="B10"/>
    </sheetView>
  </sheetViews>
  <sheetFormatPr defaultRowHeight="15" x14ac:dyDescent="0.25"/>
  <cols>
    <col min="1" max="1" width="19.5703125" customWidth="1"/>
    <col min="2" max="2" width="20.140625" customWidth="1"/>
    <col min="3" max="3" width="0" hidden="1" customWidth="1"/>
  </cols>
  <sheetData>
    <row r="1" spans="1:3" ht="30" x14ac:dyDescent="0.25">
      <c r="A1" s="16" t="s">
        <v>49</v>
      </c>
      <c r="B1" s="16" t="s">
        <v>50</v>
      </c>
      <c r="C1" t="s">
        <v>56</v>
      </c>
    </row>
    <row r="2" spans="1:3" x14ac:dyDescent="0.25">
      <c r="A2" t="s">
        <v>51</v>
      </c>
      <c r="B2">
        <f>'Age group wise PIN Target'!D3</f>
        <v>100</v>
      </c>
      <c r="C2">
        <f>B2/100</f>
        <v>1</v>
      </c>
    </row>
    <row r="3" spans="1:3" x14ac:dyDescent="0.25">
      <c r="A3" t="s">
        <v>52</v>
      </c>
      <c r="B3">
        <f>'Age group wise PIN Target'!D4</f>
        <v>100</v>
      </c>
      <c r="C3">
        <f>B3/100</f>
        <v>1</v>
      </c>
    </row>
    <row r="4" spans="1:3" x14ac:dyDescent="0.25">
      <c r="A4" t="s">
        <v>53</v>
      </c>
      <c r="B4">
        <f>'Age group wise PIN Target'!D5</f>
        <v>100</v>
      </c>
      <c r="C4">
        <f>B4/100</f>
        <v>1</v>
      </c>
    </row>
    <row r="5" spans="1:3" x14ac:dyDescent="0.25">
      <c r="A5" t="s">
        <v>54</v>
      </c>
      <c r="B5">
        <f>'Age group wise PIN Target'!D6</f>
        <v>70</v>
      </c>
      <c r="C5">
        <f>B5/100</f>
        <v>0.7</v>
      </c>
    </row>
    <row r="6" spans="1:3" x14ac:dyDescent="0.25">
      <c r="A6" t="s">
        <v>55</v>
      </c>
      <c r="B6">
        <f>'Age group wise PIN Target'!D7</f>
        <v>10</v>
      </c>
      <c r="C6">
        <f>B6/100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Age group wise PIN Target</vt:lpstr>
      <vt:lpstr>Sheet1</vt:lpstr>
      <vt:lpstr>EduSector_PIN_Target (By camp)</vt:lpstr>
      <vt:lpstr>% of PIN targeted</vt:lpstr>
      <vt:lpstr>'EduSector_PIN_Target (By camp)'!Print_Area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VINCENT</dc:creator>
  <cp:lastModifiedBy>Tahsin W. Zaman</cp:lastModifiedBy>
  <dcterms:created xsi:type="dcterms:W3CDTF">2020-01-26T18:34:26Z</dcterms:created>
  <dcterms:modified xsi:type="dcterms:W3CDTF">2020-07-09T17:59:51Z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82f0ce97-4198-4408-85cf-cb82734858a3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