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UnicefDocuments\"/>
    </mc:Choice>
  </mc:AlternateContent>
  <bookViews>
    <workbookView xWindow="0" yWindow="0" windowWidth="28800" windowHeight="14235" activeTab="2"/>
  </bookViews>
  <sheets>
    <sheet name="6. Duplication report" sheetId="1" r:id="rId1"/>
    <sheet name="5. Camp wise report" sheetId="2" r:id="rId2"/>
    <sheet name="4. Damage report" sheetId="3" r:id="rId3"/>
    <sheet name="3. Gap analysis report" sheetId="4" r:id="rId4"/>
    <sheet name="2. Summary Report" sheetId="5" r:id="rId5"/>
    <sheet name="1. 5W report" sheetId="6" r:id="rId6"/>
  </sheets>
  <externalReferences>
    <externalReference r:id="rId7"/>
  </externalReferences>
  <calcPr calcId="152511"/>
</workbook>
</file>

<file path=xl/calcChain.xml><?xml version="1.0" encoding="utf-8"?>
<calcChain xmlns="http://schemas.openxmlformats.org/spreadsheetml/2006/main">
  <c r="C52" i="5" l="1"/>
  <c r="C51" i="5" s="1"/>
  <c r="J110" i="5"/>
  <c r="E13" i="5"/>
  <c r="F100" i="5"/>
  <c r="D109" i="5"/>
  <c r="C113" i="5"/>
  <c r="D100" i="5"/>
  <c r="D11" i="5"/>
  <c r="D98" i="5"/>
  <c r="D112" i="5"/>
  <c r="C13" i="5"/>
  <c r="C112" i="5"/>
  <c r="C44" i="5"/>
  <c r="G110" i="5"/>
  <c r="E111" i="5"/>
  <c r="I110" i="5"/>
  <c r="F110" i="5"/>
  <c r="F12" i="5"/>
  <c r="C99" i="5"/>
  <c r="F99" i="5"/>
  <c r="G112" i="5"/>
  <c r="E99" i="5"/>
  <c r="E10" i="5"/>
  <c r="D96" i="5"/>
  <c r="H111" i="5"/>
  <c r="F10" i="5"/>
  <c r="C98" i="5"/>
  <c r="D111" i="5"/>
  <c r="F97" i="5"/>
  <c r="J113" i="5"/>
  <c r="H109" i="5"/>
  <c r="C11" i="5"/>
  <c r="E97" i="5"/>
  <c r="F98" i="5"/>
  <c r="C9" i="5"/>
  <c r="D97" i="5"/>
  <c r="H113" i="5"/>
  <c r="F113" i="5"/>
  <c r="C100" i="5"/>
  <c r="E9" i="5"/>
  <c r="C28" i="5"/>
  <c r="D12" i="5"/>
  <c r="G111" i="5"/>
  <c r="C97" i="5"/>
  <c r="D10" i="5"/>
  <c r="C42" i="5"/>
  <c r="D110" i="5"/>
  <c r="E28" i="5"/>
  <c r="F13" i="5"/>
  <c r="C96" i="5"/>
  <c r="J112" i="5"/>
  <c r="D99" i="5"/>
  <c r="I112" i="5"/>
  <c r="E12" i="5"/>
  <c r="E11" i="5"/>
  <c r="C111" i="5"/>
  <c r="C43" i="5"/>
  <c r="E113" i="5"/>
  <c r="D13" i="5"/>
  <c r="E100" i="5"/>
  <c r="E98" i="5"/>
  <c r="E112" i="5"/>
  <c r="D9" i="5"/>
  <c r="I113" i="5"/>
  <c r="F11" i="5"/>
  <c r="H112" i="5"/>
  <c r="C10" i="5"/>
  <c r="F112" i="5"/>
  <c r="J111" i="5"/>
  <c r="F111" i="5"/>
  <c r="D28" i="5"/>
  <c r="E110" i="5"/>
  <c r="H110" i="5"/>
  <c r="G113" i="5"/>
  <c r="C109" i="5"/>
  <c r="C12" i="5"/>
  <c r="G109" i="5"/>
  <c r="D113" i="5"/>
  <c r="B28" i="5"/>
  <c r="F9" i="5"/>
  <c r="I111" i="5"/>
  <c r="C110" i="5"/>
  <c r="C18" i="5" l="1"/>
  <c r="C14" i="5"/>
  <c r="G9" i="5"/>
  <c r="G14" i="5" s="1"/>
  <c r="C22" i="5"/>
  <c r="G13" i="5"/>
  <c r="F28" i="5"/>
  <c r="G96" i="5"/>
  <c r="G101" i="5" s="1"/>
  <c r="C101" i="5"/>
  <c r="C19" i="5"/>
  <c r="E19" i="5" s="1"/>
  <c r="G10" i="5"/>
  <c r="C45" i="5"/>
  <c r="D101" i="5"/>
  <c r="G114" i="5"/>
  <c r="I114" i="5"/>
  <c r="F14" i="5"/>
  <c r="D19" i="5"/>
  <c r="C21" i="5"/>
  <c r="G12" i="5"/>
  <c r="G97" i="5"/>
  <c r="C114" i="5"/>
  <c r="D20" i="5"/>
  <c r="G98" i="5"/>
  <c r="D114" i="5"/>
  <c r="D14" i="5"/>
  <c r="D21" i="5"/>
  <c r="E101" i="5"/>
  <c r="G99" i="5"/>
  <c r="E114" i="5"/>
  <c r="D18" i="5"/>
  <c r="D23" i="5" s="1"/>
  <c r="E14" i="5"/>
  <c r="G11" i="5"/>
  <c r="C20" i="5"/>
  <c r="D22" i="5"/>
  <c r="F101" i="5"/>
  <c r="G100" i="5"/>
  <c r="H114" i="5"/>
  <c r="F114" i="5"/>
  <c r="J114" i="5"/>
  <c r="D54" i="5" l="1"/>
  <c r="E21" i="5"/>
  <c r="E20" i="5"/>
  <c r="D53" i="5"/>
  <c r="C102" i="5"/>
  <c r="E22" i="5"/>
  <c r="D55" i="5"/>
  <c r="E102" i="5"/>
  <c r="D52" i="5"/>
  <c r="D51" i="5" s="1"/>
  <c r="E18" i="5"/>
  <c r="C23" i="5"/>
  <c r="E23" i="5" s="1"/>
  <c r="G102" i="5" l="1"/>
</calcChain>
</file>

<file path=xl/comments1.xml><?xml version="1.0" encoding="utf-8"?>
<comments xmlns="http://schemas.openxmlformats.org/spreadsheetml/2006/main">
  <authors>
    <author/>
  </authors>
  <commentList>
    <comment ref="G131" authorId="0" shapeId="0">
      <text>
        <r>
          <rPr>
            <sz val="11"/>
            <color theme="1"/>
            <rFont val="Arial"/>
          </rPr>
          <t>======
ID#AAAAKFcUlQQ
Indicator statement    (2020-08-11 03:56:33)
Details: Number of Learning Facility Education Committees (in the refugee camps), including caregivers, trained on learning facility management, Disaster risk reduction, and Community participatory engagement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K9" authorId="0" shapeId="0">
      <text>
        <r>
          <rPr>
            <sz val="11"/>
            <color theme="1"/>
            <rFont val="Arial"/>
          </rPr>
          <t>======
ID#AAAAKFcUlQc
Administrator    (2020-08-11 03:56:33)
standardized education materials="edu materials"</t>
        </r>
      </text>
    </comment>
    <comment ref="AN9" authorId="0" shapeId="0">
      <text>
        <r>
          <rPr>
            <sz val="11"/>
            <color theme="1"/>
            <rFont val="Arial"/>
          </rPr>
          <t>======
ID#AAAAKFcUlRo
Administrator    (2020-08-11 03:56:33)
standardized education materials="edu materials"</t>
        </r>
      </text>
    </comment>
    <comment ref="AQ9" authorId="0" shapeId="0">
      <text>
        <r>
          <rPr>
            <sz val="11"/>
            <color theme="1"/>
            <rFont val="Arial"/>
          </rPr>
          <t>======
ID#AAAAKFcUlQo
Administrator    (2020-08-11 03:56:33)
standardized education materials="edu materials"</t>
        </r>
      </text>
    </comment>
    <comment ref="AT9" authorId="0" shapeId="0">
      <text>
        <r>
          <rPr>
            <sz val="11"/>
            <color theme="1"/>
            <rFont val="Arial"/>
          </rPr>
          <t>======
ID#AAAAKFcUlQU
Administrator    (2020-08-11 03:56:33)
standardized education materials="edu materials"</t>
        </r>
      </text>
    </comment>
    <comment ref="AW9" authorId="0" shapeId="0">
      <text>
        <r>
          <rPr>
            <sz val="11"/>
            <color theme="1"/>
            <rFont val="Arial"/>
          </rPr>
          <t>======
ID#AAAAKFcUlQY
Administrator    (2020-08-11 03:56:33)
standardized education materials="edu materials"</t>
        </r>
      </text>
    </comment>
    <comment ref="AZ9" authorId="0" shapeId="0">
      <text>
        <r>
          <rPr>
            <sz val="11"/>
            <color theme="1"/>
            <rFont val="Arial"/>
          </rPr>
          <t>======
ID#AAAAKFcUlRc
Administrator    (2020-08-11 03:56:33)
standardized education materials="edu materials"</t>
        </r>
      </text>
    </comment>
    <comment ref="BC9" authorId="0" shapeId="0">
      <text>
        <r>
          <rPr>
            <sz val="11"/>
            <color theme="1"/>
            <rFont val="Arial"/>
          </rPr>
          <t>======
ID#AAAAKFcUlRg
Administrator    (2020-08-11 03:56:33)
standardized education materials="edu materials"</t>
        </r>
      </text>
    </comment>
    <comment ref="BF9" authorId="0" shapeId="0">
      <text>
        <r>
          <rPr>
            <sz val="11"/>
            <color theme="1"/>
            <rFont val="Arial"/>
          </rPr>
          <t>======
ID#AAAAKFcUlRU
Administrator    (2020-08-11 03:56:33)
standardized education materials="edu materials"</t>
        </r>
      </text>
    </comment>
    <comment ref="BI9" authorId="0" shapeId="0">
      <text>
        <r>
          <rPr>
            <sz val="11"/>
            <color theme="1"/>
            <rFont val="Arial"/>
          </rPr>
          <t>======
ID#AAAAKFcUlRk
Administrator    (2020-08-11 03:56:33)
standardized education materials="edu materials"</t>
        </r>
      </text>
    </comment>
    <comment ref="BL9" authorId="0" shapeId="0">
      <text>
        <r>
          <rPr>
            <sz val="11"/>
            <color theme="1"/>
            <rFont val="Arial"/>
          </rPr>
          <t>======
ID#AAAAKFcUlRE
Administrator    (2020-08-11 03:56:33)
standardized education materials="edu materials"</t>
        </r>
      </text>
    </comment>
    <comment ref="BO9" authorId="0" shapeId="0">
      <text>
        <r>
          <rPr>
            <sz val="11"/>
            <color theme="1"/>
            <rFont val="Arial"/>
          </rPr>
          <t>======
ID#AAAAKFcUlQg
Administrator    (2020-08-11 03:56:33)
standardized education materials="edu materials"</t>
        </r>
      </text>
    </comment>
    <comment ref="BR9" authorId="0" shapeId="0">
      <text>
        <r>
          <rPr>
            <sz val="11"/>
            <color theme="1"/>
            <rFont val="Arial"/>
          </rPr>
          <t>======
ID#AAAAKFcUlQk
Administrator    (2020-08-11 03:56:33)
standardized education materials="edu materials"</t>
        </r>
      </text>
    </comment>
    <comment ref="BU9" authorId="0" shapeId="0">
      <text>
        <r>
          <rPr>
            <sz val="11"/>
            <color theme="1"/>
            <rFont val="Arial"/>
          </rPr>
          <t>======
ID#AAAAKFcUlQ4
Administrator    (2020-08-11 03:56:33)
standardized education materials="edu materials"</t>
        </r>
      </text>
    </comment>
    <comment ref="BX9" authorId="0" shapeId="0">
      <text>
        <r>
          <rPr>
            <sz val="11"/>
            <color theme="1"/>
            <rFont val="Arial"/>
          </rPr>
          <t>======
ID#AAAAKFcUlRA
Administrator    (2020-08-11 03:56:33)
standardized education materials="edu materials"</t>
        </r>
      </text>
    </comment>
    <comment ref="CA9" authorId="0" shapeId="0">
      <text>
        <r>
          <rPr>
            <sz val="11"/>
            <color theme="1"/>
            <rFont val="Arial"/>
          </rPr>
          <t>======
ID#AAAAKFcUlQ8
Administrator    (2020-08-11 03:56:33)
standardized education materials="edu materials"</t>
        </r>
      </text>
    </comment>
    <comment ref="CD9" authorId="0" shapeId="0">
      <text>
        <r>
          <rPr>
            <sz val="11"/>
            <color theme="1"/>
            <rFont val="Arial"/>
          </rPr>
          <t>======
ID#AAAAKFcUlRM
Administrator    (2020-08-11 03:56:33)
standardized education materials="edu materials"</t>
        </r>
      </text>
    </comment>
    <comment ref="CG9" authorId="0" shapeId="0">
      <text>
        <r>
          <rPr>
            <sz val="11"/>
            <color theme="1"/>
            <rFont val="Arial"/>
          </rPr>
          <t>======
ID#AAAAKFcUlQw
Administrator    (2020-08-11 03:56:33)
standardized education materials="edu materials"</t>
        </r>
      </text>
    </comment>
    <comment ref="CJ9" authorId="0" shapeId="0">
      <text>
        <r>
          <rPr>
            <sz val="11"/>
            <color theme="1"/>
            <rFont val="Arial"/>
          </rPr>
          <t>======
ID#AAAAKFcUlQ0
Administrator    (2020-08-11 03:56:33)
standardized education materials="edu materials"</t>
        </r>
      </text>
    </comment>
    <comment ref="CM9" authorId="0" shapeId="0">
      <text>
        <r>
          <rPr>
            <sz val="11"/>
            <color theme="1"/>
            <rFont val="Arial"/>
          </rPr>
          <t>======
ID#AAAAKFcUlRQ
Administrator    (2020-08-11 03:56:33)
standardized education materials="edu materials"</t>
        </r>
      </text>
    </comment>
    <comment ref="CP9" authorId="0" shapeId="0">
      <text>
        <r>
          <rPr>
            <sz val="11"/>
            <color theme="1"/>
            <rFont val="Arial"/>
          </rPr>
          <t>======
ID#AAAAKFcUlRY
Administrator    (2020-08-11 03:56:33)
standardized education materials="edu materials"</t>
        </r>
      </text>
    </comment>
    <comment ref="CV9" authorId="0" shapeId="0">
      <text>
        <r>
          <rPr>
            <sz val="11"/>
            <color theme="1"/>
            <rFont val="Arial"/>
          </rPr>
          <t>======
ID#AAAAKFcUlQs
Indicator statement    (2020-08-11 03:56:33)
Details: Number of Learning Facility Education Committees (in the refugee camps), including caregivers, trained on learning facility management, Disaster risk reduction, and Community participatory engagement</t>
        </r>
      </text>
    </comment>
  </commentList>
</comments>
</file>

<file path=xl/sharedStrings.xml><?xml version="1.0" encoding="utf-8"?>
<sst xmlns="http://schemas.openxmlformats.org/spreadsheetml/2006/main" count="614" uniqueCount="373">
  <si>
    <t>1. Partner wise duplications</t>
  </si>
  <si>
    <t>2. All partners combind duplications</t>
  </si>
  <si>
    <t>3. Heat map of duplications by camp and block level</t>
  </si>
  <si>
    <t>4. Overall charts like PP,IP wise duplication number &amp; rate, camp wise duplication, reporting date wise duplication etc.</t>
  </si>
  <si>
    <t>5. PP,IP wise filter of table1 &amp; table2</t>
  </si>
  <si>
    <t>Table-1</t>
  </si>
  <si>
    <t>Facility wise duplication table</t>
  </si>
  <si>
    <t>Facility Name</t>
  </si>
  <si>
    <t xml:space="preserve"> Facility ID</t>
  </si>
  <si>
    <t>Camp</t>
  </si>
  <si>
    <t>Block</t>
  </si>
  <si>
    <t># of unique students</t>
  </si>
  <si>
    <t># of duplicated students</t>
  </si>
  <si>
    <t>x</t>
  </si>
  <si>
    <t>y</t>
  </si>
  <si>
    <t>z</t>
  </si>
  <si>
    <t>Student wise duplication enrollment table</t>
  </si>
  <si>
    <t>Table-2</t>
  </si>
  <si>
    <t>Progress_id</t>
  </si>
  <si>
    <t>Name of the student</t>
  </si>
  <si>
    <t>Father's_Name</t>
  </si>
  <si>
    <t>Mother's_Name</t>
  </si>
  <si>
    <t>The student enrolled in how many LCs</t>
  </si>
  <si>
    <t>1st Enrollment of the "Facility_id"</t>
  </si>
  <si>
    <t>1st Enrollment of the "Facility_name"</t>
  </si>
  <si>
    <t>1st Enrollment of the "Facility_Camp"</t>
  </si>
  <si>
    <t>1st Enrollment of the "Facility_Block"</t>
  </si>
  <si>
    <t>1st Enrollment of the "Facility_Study Level"</t>
  </si>
  <si>
    <t>2nd Enrollment of the "Facility_id"</t>
  </si>
  <si>
    <t>2nd Enrollment of the "Facility_name"</t>
  </si>
  <si>
    <t>2nd Enrollment of the "Facility_Camp"</t>
  </si>
  <si>
    <t>2nd Enrollment of the "Facility_Block"</t>
  </si>
  <si>
    <t>2nd Enrollment of the "Facility_Study Level"</t>
  </si>
  <si>
    <t>3rd Enrollment of the "Facility_id"</t>
  </si>
  <si>
    <t>3rd Enrollment of the "Facility_name"</t>
  </si>
  <si>
    <t>3rd Enrollment of the "Facility_Camp"</t>
  </si>
  <si>
    <t>3rd Enrollment of the "Facility_Block"</t>
  </si>
  <si>
    <t>3rd Enrollment of the "Facility_Study Level"</t>
  </si>
  <si>
    <t>4th Enrollment of the "Facility_id"</t>
  </si>
  <si>
    <t>4th Enrollment of the "Facility_name"</t>
  </si>
  <si>
    <t>4th Enrollment of the "Facility_Camp"</t>
  </si>
  <si>
    <t>4th Enrollment of the "Facility_Block"</t>
  </si>
  <si>
    <t>4th Enrollment of the "Facility_Study Level"</t>
  </si>
  <si>
    <t>Note: no existing dashboard</t>
  </si>
  <si>
    <t>Idea:</t>
  </si>
  <si>
    <t>Filter by Host &amp; Refugee, age group, report date, disability, gender</t>
  </si>
  <si>
    <t>Column-1</t>
  </si>
  <si>
    <t>Column-2</t>
  </si>
  <si>
    <t>Column-3</t>
  </si>
  <si>
    <t>Column-4</t>
  </si>
  <si>
    <t>Column-5</t>
  </si>
  <si>
    <t>Column-6</t>
  </si>
  <si>
    <t>Column-7</t>
  </si>
  <si>
    <t>Column-8</t>
  </si>
  <si>
    <t>Column-9</t>
  </si>
  <si>
    <t>Column-10</t>
  </si>
  <si>
    <t>Column-11</t>
  </si>
  <si>
    <t>Column-12</t>
  </si>
  <si>
    <t>Column-13</t>
  </si>
  <si>
    <t>Column-14</t>
  </si>
  <si>
    <t>Column-15</t>
  </si>
  <si>
    <t>Column-16</t>
  </si>
  <si>
    <t>Column-17</t>
  </si>
  <si>
    <t>Column-18</t>
  </si>
  <si>
    <t>Column-19</t>
  </si>
  <si>
    <t>Column-20</t>
  </si>
  <si>
    <t>Column-21</t>
  </si>
  <si>
    <t>Column-22</t>
  </si>
  <si>
    <t>Column-23</t>
  </si>
  <si>
    <t>Column-24</t>
  </si>
  <si>
    <t>Column-25</t>
  </si>
  <si>
    <t>Column-26</t>
  </si>
  <si>
    <t>Column-27</t>
  </si>
  <si>
    <t>Column-28</t>
  </si>
  <si>
    <t>Column-29</t>
  </si>
  <si>
    <t>Camp1</t>
  </si>
  <si>
    <t>List of PP</t>
  </si>
  <si>
    <t>List of IP</t>
  </si>
  <si>
    <t>total # of facility</t>
  </si>
  <si>
    <t>Total PIN</t>
  </si>
  <si>
    <t>Total Target</t>
  </si>
  <si>
    <t>Total outreach</t>
  </si>
  <si>
    <t>Total Female Refugee Facilitator</t>
  </si>
  <si>
    <t>Total Male Refugee Facilitator</t>
  </si>
  <si>
    <t>Total Female Host Facilitator</t>
  </si>
  <si>
    <t>Total Male Host Facilitator</t>
  </si>
  <si>
    <t xml:space="preserve"># of rohingya girls in level-1 </t>
  </si>
  <si>
    <t># of rohingya boys in level-1</t>
  </si>
  <si>
    <t># of rohingya girls in level-2</t>
  </si>
  <si>
    <t># of rohingya boys in level-2</t>
  </si>
  <si>
    <t># of rohingya girls in level-3</t>
  </si>
  <si>
    <t># of rohingya boys in level-3</t>
  </si>
  <si>
    <t># of rohingya girls in level-4</t>
  </si>
  <si>
    <t># of rohingya boys in level-4</t>
  </si>
  <si>
    <t>Number of DRR awareness sessions conducted in HC (non-formal/community-based schools)</t>
  </si>
  <si>
    <t># of Rohingya Learning Facility Education Committees  established in rohingya camps</t>
  </si>
  <si>
    <t># of female rohingya caregivers sensitized on child/youth rights, protection and parenting</t>
  </si>
  <si>
    <t># of male rohingya caregivers sensitized on child/youth rights, protection and parenting</t>
  </si>
  <si>
    <t># of female HC caregivers sensitized on child/youth rights, protection and parenting</t>
  </si>
  <si>
    <t># of male HC caregivers sensitized on child/youth rights, protection and parenting</t>
  </si>
  <si>
    <t># of rohingya girls aged 3-24 years old engaged in social cohesion initiatives</t>
  </si>
  <si>
    <t># of rohingya boys aged 3-24 years old engaged in social cohesion initiatives</t>
  </si>
  <si>
    <t># of children benefitting from food</t>
  </si>
  <si>
    <t># of children benefitting from school/classroom/toilet rehabilitation</t>
  </si>
  <si>
    <t># of children benefitting food</t>
  </si>
  <si>
    <t>1. Need a camp map, we like to see the information in map. Interactive map will reduce number of map.</t>
  </si>
  <si>
    <t xml:space="preserve">2. Base of different indicator groups we need chart </t>
  </si>
  <si>
    <t>3. we need export options of map, chart and tables</t>
  </si>
  <si>
    <t>4. Student teacher ratio</t>
  </si>
  <si>
    <t>5. Gap of outreach students.</t>
  </si>
  <si>
    <t>6. Is there any need of LC, teacher</t>
  </si>
  <si>
    <t>7. Need of materials</t>
  </si>
  <si>
    <t>*Chart of the below info table (vizualize data using Icons if possible)</t>
  </si>
  <si>
    <t>* Export</t>
  </si>
  <si>
    <t>1. Overall summary information of this week</t>
  </si>
  <si>
    <t>Damage Tracker (31-06 July 2020) summary information</t>
  </si>
  <si>
    <t>Total 7 LFs affected (31-06 July 2020)</t>
  </si>
  <si>
    <t>Total 30 LFs repair work started (31-06 July 2020)</t>
  </si>
  <si>
    <t>Total 11 LFs Repair work finished (31-06 July 2020)</t>
  </si>
  <si>
    <t>Total 58 LFs Repair Ongoing (31-06 July 2020)</t>
  </si>
  <si>
    <t>Cumulative Status</t>
  </si>
  <si>
    <t>Total 1091 LCs Affected till 06 Aug 2020</t>
  </si>
  <si>
    <t>Total 439 LCs Repaired till 06 Aug 2020</t>
  </si>
  <si>
    <t>2. Partner wise table</t>
  </si>
  <si>
    <t>Partners (PP)</t>
  </si>
  <si>
    <t>Partners (IP)</t>
  </si>
  <si>
    <t>LCs affected (31-06 July 2020)</t>
  </si>
  <si>
    <t>LFs repair work started (31-06 July 2020)</t>
  </si>
  <si>
    <t>LFs Repair work finished (31-06 July 2020)</t>
  </si>
  <si>
    <t>LFs Repair Ongoing (31-06 July 2020)</t>
  </si>
  <si>
    <t>PLAN</t>
  </si>
  <si>
    <t>HI</t>
  </si>
  <si>
    <t>etc.</t>
  </si>
  <si>
    <t>Total</t>
  </si>
  <si>
    <t>3. Camp wise Damage status visualization in map, Table, chart</t>
  </si>
  <si>
    <t>4. Frequency table and chart of all fields in Damage Tracker table</t>
  </si>
  <si>
    <t>5. Heat map of affected LC area</t>
  </si>
  <si>
    <t xml:space="preserve">1. Corrent ES- GAP analysis Dashboard link: </t>
  </si>
  <si>
    <t>https://public.tableau.com/views/GapofRohingyaRefugeeCrisis-Feb2020/Dashboard2?:language=en&amp;:display_count=y&amp;:origin=viz_share_link</t>
  </si>
  <si>
    <t>2. interactive Heat map of PIN, outreach and GAP</t>
  </si>
  <si>
    <t>3. Filter the map by Camp, PP, IP, Age group, Gender, report date</t>
  </si>
  <si>
    <t>4. We need better then current one (photo below)</t>
  </si>
  <si>
    <t>5. We need table of calculated data</t>
  </si>
  <si>
    <t>6. Frequency chart of indicators.</t>
  </si>
  <si>
    <t>7. student teacher ratio camp &amp; block wise</t>
  </si>
  <si>
    <t>Target</t>
  </si>
  <si>
    <t>Outreach</t>
  </si>
  <si>
    <t>Gap</t>
  </si>
  <si>
    <t>Student teacher ratio</t>
  </si>
  <si>
    <t>Feature of this report:</t>
  </si>
  <si>
    <t>1. Export in XLS</t>
  </si>
  <si>
    <t>2. All summary table Filter by Upazila, Union, Camp, Target Pop, Type, Facility status, PP, IP, Doner, Student level, age, Sex, Host or Rohingya student, disability, received Edu Materials</t>
  </si>
  <si>
    <t>3. We need below mention analysis result tables and charts usning table data</t>
  </si>
  <si>
    <t>Student enrollment Summary</t>
  </si>
  <si>
    <t>Children Age Group</t>
  </si>
  <si>
    <t>Rohingya</t>
  </si>
  <si>
    <t>Host</t>
  </si>
  <si>
    <t>Female</t>
  </si>
  <si>
    <t>Male</t>
  </si>
  <si>
    <t>4 to 5</t>
  </si>
  <si>
    <t>6 to 14</t>
  </si>
  <si>
    <t>15 to 18</t>
  </si>
  <si>
    <t>19 to 24</t>
  </si>
  <si>
    <t>Refugee</t>
  </si>
  <si>
    <t>Facilitators Summary</t>
  </si>
  <si>
    <t>Female Refugee Facilitator</t>
  </si>
  <si>
    <t>Male Refugee Facilitator</t>
  </si>
  <si>
    <t>Female Host Facilitator</t>
  </si>
  <si>
    <t>Male Host Facilitator</t>
  </si>
  <si>
    <t>Facility Type wise status</t>
  </si>
  <si>
    <t>Type</t>
  </si>
  <si>
    <t>Status (Completed)</t>
  </si>
  <si>
    <t>Learning Center(LC)</t>
  </si>
  <si>
    <t>Community Based Learning Facility(CBLF)</t>
  </si>
  <si>
    <t>Cross Sectoral Shared Learning Facility (CSSLF)</t>
  </si>
  <si>
    <t>JRP-2020</t>
  </si>
  <si>
    <t>Population Age group Refugee</t>
  </si>
  <si>
    <t>Refugee Target</t>
  </si>
  <si>
    <t>Refugee Reached</t>
  </si>
  <si>
    <t>3yrs</t>
  </si>
  <si>
    <t>4-5 yrs</t>
  </si>
  <si>
    <t>6-14 yrs</t>
  </si>
  <si>
    <t>15-18 yrs</t>
  </si>
  <si>
    <t>19-24 yrs</t>
  </si>
  <si>
    <t>Disability Summary</t>
  </si>
  <si>
    <t>NA</t>
  </si>
  <si>
    <t>Grand Total</t>
  </si>
  <si>
    <t>Camp-1</t>
  </si>
  <si>
    <t>Camp-2</t>
  </si>
  <si>
    <t>Wash summary table</t>
  </si>
  <si>
    <t>PP</t>
  </si>
  <si>
    <t>IP</t>
  </si>
  <si>
    <t># of Functional Community Latrines near LF</t>
  </si>
  <si>
    <t># of Latrines established for Boys</t>
  </si>
  <si>
    <t># of Latrines established for Girls</t>
  </si>
  <si>
    <t># of handwashing station established</t>
  </si>
  <si>
    <t>Camp-3</t>
  </si>
  <si>
    <t>Camp-4</t>
  </si>
  <si>
    <t>Study level/status wise summary table</t>
  </si>
  <si>
    <t>Other study status</t>
  </si>
  <si>
    <t>Total facility</t>
  </si>
  <si>
    <t>Total enrollment</t>
  </si>
  <si>
    <t>Summary of DRR, Caregiver, social cohesion initiativesm etc.</t>
  </si>
  <si>
    <t>Rohingya Refugee Crisis - Joint Response Plan 2020</t>
  </si>
  <si>
    <t>Education</t>
  </si>
  <si>
    <t>Objective 1: Access - Expand and strengthen immediate access to equitable learning opportunities, in a safe, inclusive and protective environment, for crisis-affected refugee and host community girls and boys aged 3-24 years old</t>
  </si>
  <si>
    <t>Indicator</t>
  </si>
  <si>
    <t>Unit</t>
  </si>
  <si>
    <t>Progress till June 2020</t>
  </si>
  <si>
    <t>1.1 Number of refugee girls and boys aged 3-24 years old having access to equitable learning opportunities, including life skills and resilience programs, in a safe, inclusive and protective environment</t>
  </si>
  <si>
    <t>Refugee girls and boys aged 3-24 years</t>
  </si>
  <si>
    <t>1.2 Number of crisis-affected host community girls and boys aged 4-24 years old provided support to equitable learning opportunities, including life skills and resilience programs, in a safe, inclusive and protective environment</t>
  </si>
  <si>
    <t>Crisis-affected host community girls and boys aged 4-24 years old</t>
  </si>
  <si>
    <t>1.3 Number of safe and equipped learning facilities, including learning centres, community-based and cross-sectoral structures, with sex segregated accessible WASH facilities in refugee camps</t>
  </si>
  <si>
    <t>Safe and equipped learning facilities in refugee camps</t>
  </si>
  <si>
    <t>1.4 Number of government and non-formal schools in the host community benefitting from rehabilitation including accessibility works</t>
  </si>
  <si>
    <t>Government and non-formal schools in the host community</t>
  </si>
  <si>
    <t>Objective 2: Quality - Provide quality inclusive education to refugee and host community girls and boys aged 3-24 years old, aligned with Education Sector standards, and increase teaching-related professional development opportunities</t>
  </si>
  <si>
    <t>2.1 Number of learning facilitators from the host and refugee community trained in advanced/thematic education principles, including Disaster Risk Reduction</t>
  </si>
  <si>
    <t>Learning facilitators from the host and refugee community</t>
  </si>
  <si>
    <t>2.2 Number of refugee girls and boys aged 3-24 years old receiving adequate education materials, supplies and equipment aligned with Education Sector standards</t>
  </si>
  <si>
    <t>Refugee girls and boys aged 3-24 years old</t>
  </si>
  <si>
    <t>2.3 Percentage of refugee girls and boys aged 3-24 years old who have achieved their grade level competencies</t>
  </si>
  <si>
    <t>2.4 Number of crisis-affected host community girls and boys aged 3-24 years old receiving adequate education materials, supplies and equipment aligned with Education Sector standards</t>
  </si>
  <si>
    <t>Crisis-affected host community girls and boys aged 3-24 years old</t>
  </si>
  <si>
    <t>Objective 3: Community Engagement - Ensure refugee and host community ownership, as well as active and meaningful participation and engagement in the education of crisis-affected girls and boys aged 3-24 years old</t>
  </si>
  <si>
    <t>3.1 Number of Learning Facility Education Committees (in the refugee camps), including caregivers, trained on learning facility management, Disaster risk reduction, and Community participatory engagement</t>
  </si>
  <si>
    <t>Learning Facility Education Committees in the refugee camps</t>
  </si>
  <si>
    <t>3.2  Number of refugee girls and boys aged 3-24 years old engaged in social cohesion initiatives</t>
  </si>
  <si>
    <t>3.3  Number of caregivers in the Rohingya community (disaggregated by sex) sensitized on child/youth rights, protection and parenting</t>
  </si>
  <si>
    <t>Caregivers in the Rohingya community</t>
  </si>
  <si>
    <t>3.4 Number of Disaster Risk Reduction awareness sessions conducted in the host community (non-formal / community-based schools)</t>
  </si>
  <si>
    <t>number of sessions</t>
  </si>
  <si>
    <t>2. Filter by Upazila, Union, Camp, Target Pop, Type, Facility status, PP, IP, Doner, Student level, age, Sex, Host or Rohingya student, disability, received Edu Materials, month of report</t>
  </si>
  <si>
    <t>3. Select set of column and export</t>
  </si>
  <si>
    <t>CXB Education Sector 5W 2020</t>
  </si>
  <si>
    <t>WHERE</t>
  </si>
  <si>
    <t>WHO</t>
  </si>
  <si>
    <t>WASH</t>
  </si>
  <si>
    <t>ENROLMENT</t>
  </si>
  <si>
    <t>INDICATORS</t>
  </si>
  <si>
    <t xml:space="preserve">FACILITATORS   </t>
  </si>
  <si>
    <t>Learning Facilities Information</t>
  </si>
  <si>
    <t>Partnership Information</t>
  </si>
  <si>
    <t>Other Partners</t>
  </si>
  <si>
    <t>Facility Information</t>
  </si>
  <si>
    <t>Latrine Information (Refugee)</t>
  </si>
  <si>
    <t>Handwashing Station Info (refugee)</t>
  </si>
  <si>
    <t>Level Information</t>
  </si>
  <si>
    <t>Rohingya Children (age 3) in Learning Facilities</t>
  </si>
  <si>
    <t>Host Children (age 3) in Learning Facilities</t>
  </si>
  <si>
    <t>Rohingya Children (age 4 to 5) in Learning Facilities</t>
  </si>
  <si>
    <t>Host Children (age 4 to 5)  in Learning Facilities</t>
  </si>
  <si>
    <t>Rohingya Children (age 6 to 14) in Learning Facilities</t>
  </si>
  <si>
    <t>Host Children in (age 6 to 14) in Learning Facilities</t>
  </si>
  <si>
    <t>Rohingya Children (age 15 to 18) in Learning Facilities</t>
  </si>
  <si>
    <t>Host Children in (age 15 to 18)  in Learning Facilities</t>
  </si>
  <si>
    <t>Rohingya Children (age 19 to 24) in Learning Facilities</t>
  </si>
  <si>
    <t>Host Children in (19 to 24) in Learning Facilities</t>
  </si>
  <si>
    <t>Facilitator information</t>
  </si>
  <si>
    <t>School and Community Education Committees</t>
  </si>
  <si>
    <t>Caregiver/Parenting Support/ Sensitization Information</t>
  </si>
  <si>
    <t xml:space="preserve">Social Cohesion/Community Engagement </t>
  </si>
  <si>
    <t>Food Distribution status for Refugees/Host</t>
  </si>
  <si>
    <t>Other Information on Host Community</t>
  </si>
  <si>
    <t xml:space="preserve">Damage tracker </t>
  </si>
  <si>
    <t>Other Info</t>
  </si>
  <si>
    <t>Reporting Person's Information</t>
  </si>
  <si>
    <t>Date</t>
  </si>
  <si>
    <t>Beneficiary Calculation</t>
  </si>
  <si>
    <t>Who</t>
  </si>
  <si>
    <t>Upazila</t>
  </si>
  <si>
    <t>Union</t>
  </si>
  <si>
    <t>Camp SSID</t>
  </si>
  <si>
    <t>Para Name</t>
  </si>
  <si>
    <t>Para ID</t>
  </si>
  <si>
    <t>Block Name</t>
  </si>
  <si>
    <t>Targeted Population</t>
  </si>
  <si>
    <t>Facility Status</t>
  </si>
  <si>
    <t>Latitude</t>
  </si>
  <si>
    <t>Longitude</t>
  </si>
  <si>
    <t>Donors</t>
  </si>
  <si>
    <t>Programme Partner</t>
  </si>
  <si>
    <t>Implementing Partners</t>
  </si>
  <si>
    <t xml:space="preserve">Non Education Partners </t>
  </si>
  <si>
    <t># of LF established in rohingya community</t>
  </si>
  <si>
    <t># of classrooms in LF in rohingya community</t>
  </si>
  <si>
    <t># of shifts in LF in rohingya community</t>
  </si>
  <si>
    <t># of rohingya girls (3) enrolled in LF</t>
  </si>
  <si>
    <t># of rohingya girls (3) with disability enrolled in LF</t>
  </si>
  <si>
    <t># of rohingya girls (3) receiving edu materials </t>
  </si>
  <si>
    <t># of rohingya boys (3) enrolled in LF</t>
  </si>
  <si>
    <t># of rohingya boys (3) with disability enrolled</t>
  </si>
  <si>
    <t># of rohingya boys (3) receiving edu materials </t>
  </si>
  <si>
    <t># of HC girls (3) enrolled in LF</t>
  </si>
  <si>
    <t># of HC girls (3) with disability enrolled in LF</t>
  </si>
  <si>
    <t># of HC girls (3) receiving edu materials</t>
  </si>
  <si>
    <t># of HC boys (3) enrolled in LF5</t>
  </si>
  <si>
    <t># of HC boys (3) with disability enrolled6</t>
  </si>
  <si>
    <t># of HC boys (3) receiving edu materials</t>
  </si>
  <si>
    <t># of rohingya girls (4-5) enrolled in LF</t>
  </si>
  <si>
    <t># of rohingya girls (4-5) with disability enrolled in LF</t>
  </si>
  <si>
    <t># of rohingya girls (4-5) receiving edu materials </t>
  </si>
  <si>
    <t># of rohingya boys (4-5) enrolled in LF</t>
  </si>
  <si>
    <t># of rohingya boys (4-5) with disability enrolled</t>
  </si>
  <si>
    <t># of rohingya boys (4-5) receiving edu materials </t>
  </si>
  <si>
    <t># of HC girls (4-5) enrolled in LF</t>
  </si>
  <si>
    <t># of HC girls (4-5) with disability enrolled in LF</t>
  </si>
  <si>
    <t># of HC girls (4-5) receiving edu materials</t>
  </si>
  <si>
    <t># of HC boys (4-5) enrolled in LF</t>
  </si>
  <si>
    <t># of HC boys (4-5) with disability enrolled</t>
  </si>
  <si>
    <t># of HC boys (4-5) receiving edu materials</t>
  </si>
  <si>
    <t># of rohingya girls (6-14) enrolled in LF</t>
  </si>
  <si>
    <t># of rohingya girls (6-14) with disability enrolled in LF</t>
  </si>
  <si>
    <t># of rohingya girls (6-14) receiving edu materials </t>
  </si>
  <si>
    <t># of rohingya boys (6-14) enrolled in LF</t>
  </si>
  <si>
    <t># of rohingya boys (6-14) with disability enrolled</t>
  </si>
  <si>
    <t># of rohingya boys (6-14) receiving edu materials </t>
  </si>
  <si>
    <t># of HC girls (6-14) enrolled in LF</t>
  </si>
  <si>
    <t># of HC girls (6-14) with disability enrolled in LF</t>
  </si>
  <si>
    <t># of HC girls (6-14) receiving edu materials</t>
  </si>
  <si>
    <t># of HC boys (6-14) enrolled in LF</t>
  </si>
  <si>
    <t># of HC boys (6-14) with disability enrolled</t>
  </si>
  <si>
    <t># of HC boys (6-14) receiving edu materials</t>
  </si>
  <si>
    <t># of rohingya girls (15-18) enrolled in LF</t>
  </si>
  <si>
    <t># of rohingya girls (15-18) with disability enrolled in LF</t>
  </si>
  <si>
    <t># of rohingya girls (15-18) receiving edu materials </t>
  </si>
  <si>
    <t># of rohingya boys (15-18) enrolled in LF</t>
  </si>
  <si>
    <t># of rohingya boys (15-18) with disability enrolled6</t>
  </si>
  <si>
    <t># of rohingya boys (15-18) receiving edu materials </t>
  </si>
  <si>
    <t># of HC girls (15-18) enrolled in LF</t>
  </si>
  <si>
    <t># of HC girls (15-18) with disability enrolled in LF</t>
  </si>
  <si>
    <t># of HC girls (15-18) receiving edu materials</t>
  </si>
  <si>
    <t># of HC boys (15-18) enrolled in LF</t>
  </si>
  <si>
    <t># of HC boys (15-18) with disability enrolled</t>
  </si>
  <si>
    <t># of HC boys (15-18) receiving edu materials</t>
  </si>
  <si>
    <t># of rohingya girls (19-24) enrolled in LF</t>
  </si>
  <si>
    <t># of rohingya girls (19-24) with disability enrolled in LF</t>
  </si>
  <si>
    <t># of rohingya girls (19-24) receiving edu materials </t>
  </si>
  <si>
    <t># of rohingya boys (19-24) enrolled in LF</t>
  </si>
  <si>
    <t># of rohingya boys (19-24) with disability enrolled</t>
  </si>
  <si>
    <t># of rohingya boys (19-24) receiving edu materials </t>
  </si>
  <si>
    <t># of HC girls (19-24) enrolled in LF</t>
  </si>
  <si>
    <t># of HC girls (19-24) with disability enrolled in LF</t>
  </si>
  <si>
    <t># of HC girls (19-24) receiving edu materials</t>
  </si>
  <si>
    <t># of HC boys (19-24) enrolled in LF</t>
  </si>
  <si>
    <t># of HC boys (19-24) with disability enrolled</t>
  </si>
  <si>
    <t># of HC boys (19-24) receiving edu materials</t>
  </si>
  <si>
    <t># of female rohingya learning facilitators trained</t>
  </si>
  <si>
    <t># of male rohingya learning facilitators trained</t>
  </si>
  <si>
    <t xml:space="preserve"># of female HC learning facilitators trained </t>
  </si>
  <si>
    <t xml:space="preserve"># of male HC learning facilitators trained </t>
  </si>
  <si>
    <t>Other rapid intervention (ICT, LAB etc.)</t>
  </si>
  <si>
    <t>........</t>
  </si>
  <si>
    <t>Remarks</t>
  </si>
  <si>
    <t>Name</t>
  </si>
  <si>
    <t>Email</t>
  </si>
  <si>
    <t>Phone</t>
  </si>
  <si>
    <t>Facility information updated till date</t>
  </si>
  <si>
    <t>All rohingya girls</t>
  </si>
  <si>
    <t>All rohingya boys</t>
  </si>
  <si>
    <t>All host girls</t>
  </si>
  <si>
    <t>All host Boys</t>
  </si>
  <si>
    <t>All Enrolment</t>
  </si>
  <si>
    <t>Teachers</t>
  </si>
  <si>
    <t>Programme and Implementing (PP/IP)</t>
  </si>
  <si>
    <t>information will come form</t>
  </si>
  <si>
    <t>LC table</t>
  </si>
  <si>
    <t>Student Table</t>
  </si>
  <si>
    <t>text-open field</t>
  </si>
  <si>
    <t>come form user profile</t>
  </si>
  <si>
    <t>Auto-calculate</t>
  </si>
  <si>
    <t>In system keep all data collector &amp; approver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</si>
</sst>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\-??_);_(@_)"/>
    <numFmt numFmtId="165" formatCode="_(\$* #,##0_);_(\$* \(#,##0\);_(\$* \-??_);_(@_)"/>
  </numFmts>
  <fonts count="28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  <font>
      <b/>
      <sz val="11"/>
      <color rgb="FFFF0000"/>
      <name val="Calibri"/>
    </font>
    <font>
      <sz val="12"/>
      <color theme="1"/>
      <name val="Calibri"/>
    </font>
    <font>
      <sz val="11"/>
      <color rgb="FF000000"/>
      <name val="Calibri"/>
    </font>
    <font>
      <u/>
      <sz val="11"/>
      <color rgb="FF0000FF"/>
      <name val="Arial"/>
    </font>
    <font>
      <b/>
      <sz val="14"/>
      <color theme="1"/>
      <name val="Calibri"/>
    </font>
    <font>
      <b/>
      <sz val="12"/>
      <color theme="1"/>
      <name val="Calibri"/>
    </font>
    <font>
      <b/>
      <sz val="9"/>
      <color theme="1"/>
      <name val="Arial"/>
    </font>
    <font>
      <sz val="9"/>
      <color theme="1"/>
      <name val="Arial"/>
    </font>
    <font>
      <b/>
      <sz val="14"/>
      <color rgb="FF000000"/>
      <name val="Calibri"/>
    </font>
    <font>
      <b/>
      <sz val="12"/>
      <color rgb="FF0070C0"/>
      <name val="Calibri"/>
    </font>
    <font>
      <sz val="9"/>
      <color rgb="FF404040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8"/>
      <color theme="1"/>
      <name val="Arial"/>
    </font>
    <font>
      <b/>
      <sz val="20"/>
      <color theme="1"/>
      <name val="Arial"/>
    </font>
    <font>
      <b/>
      <sz val="18"/>
      <color theme="0"/>
      <name val="Arial"/>
    </font>
    <font>
      <b/>
      <sz val="14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b/>
      <sz val="14"/>
      <color rgb="FFFFFFFF"/>
      <name val="Arial"/>
    </font>
    <font>
      <b/>
      <sz val="9"/>
      <color rgb="FFFFFFFF"/>
      <name val="Arial"/>
    </font>
    <font>
      <b/>
      <sz val="9"/>
      <color theme="0"/>
      <name val="Arial"/>
    </font>
    <font>
      <b/>
      <sz val="9"/>
      <color rgb="FF000000"/>
      <name val="Arial"/>
    </font>
    <font>
      <sz val="9"/>
      <color rgb="FF000000"/>
      <name val="Arial"/>
    </font>
  </fonts>
  <fills count="32">
    <fill>
      <patternFill patternType="none"/>
    </fill>
    <fill>
      <patternFill patternType="gray125"/>
    </fill>
    <fill>
      <patternFill patternType="solid">
        <fgColor rgb="FFBDFFFF"/>
        <bgColor rgb="FFBDFFFF"/>
      </patternFill>
    </fill>
    <fill>
      <patternFill patternType="solid">
        <fgColor rgb="FFFEF2CB"/>
        <bgColor rgb="FFFEF2CB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DEEAF6"/>
        <bgColor rgb="FFDEEAF6"/>
      </patternFill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C5E0B3"/>
        <bgColor rgb="FFC5E0B3"/>
      </patternFill>
    </fill>
    <fill>
      <patternFill patternType="solid">
        <fgColor rgb="FFFFD965"/>
        <bgColor rgb="FFFFD965"/>
      </patternFill>
    </fill>
    <fill>
      <patternFill patternType="solid">
        <fgColor rgb="FFFFFF9F"/>
        <bgColor rgb="FFFFFF9F"/>
      </patternFill>
    </fill>
    <fill>
      <patternFill patternType="solid">
        <fgColor rgb="FF92D050"/>
        <bgColor rgb="FF92D050"/>
      </patternFill>
    </fill>
    <fill>
      <patternFill patternType="solid">
        <fgColor rgb="FF2E75B5"/>
        <bgColor rgb="FF2E75B5"/>
      </patternFill>
    </fill>
    <fill>
      <patternFill patternType="solid">
        <fgColor rgb="FFDBDBDB"/>
        <bgColor rgb="FFDBDBDB"/>
      </patternFill>
    </fill>
    <fill>
      <patternFill patternType="solid">
        <fgColor rgb="FFEDEDED"/>
        <bgColor rgb="FFEDEDED"/>
      </patternFill>
    </fill>
    <fill>
      <patternFill patternType="solid">
        <fgColor rgb="FFFFFFFF"/>
        <bgColor rgb="FFFFFFFF"/>
      </patternFill>
    </fill>
    <fill>
      <patternFill patternType="solid">
        <fgColor rgb="FF2F5496"/>
        <bgColor rgb="FF2F5496"/>
      </patternFill>
    </fill>
    <fill>
      <patternFill patternType="solid">
        <fgColor rgb="FF548135"/>
        <bgColor rgb="FF548135"/>
      </patternFill>
    </fill>
    <fill>
      <patternFill patternType="solid">
        <fgColor rgb="FFC55A11"/>
        <bgColor rgb="FFC55A11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8496B0"/>
        <bgColor rgb="FF8496B0"/>
      </patternFill>
    </fill>
    <fill>
      <patternFill patternType="solid">
        <fgColor rgb="FFDDFFEC"/>
        <bgColor rgb="FFDDFFEC"/>
      </patternFill>
    </fill>
    <fill>
      <patternFill patternType="solid">
        <fgColor rgb="FF006666"/>
        <bgColor rgb="FF006666"/>
      </patternFill>
    </fill>
    <fill>
      <patternFill patternType="solid">
        <fgColor rgb="FF00B0F0"/>
        <bgColor rgb="FF00B0F0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1" fillId="0" borderId="5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/>
    <xf numFmtId="0" fontId="1" fillId="0" borderId="9" xfId="0" applyFont="1" applyBorder="1"/>
    <xf numFmtId="0" fontId="1" fillId="0" borderId="10" xfId="0" applyFont="1" applyBorder="1" applyAlignment="1"/>
    <xf numFmtId="0" fontId="1" fillId="0" borderId="11" xfId="0" applyFont="1" applyBorder="1"/>
    <xf numFmtId="0" fontId="1" fillId="0" borderId="12" xfId="0" applyFont="1" applyBorder="1"/>
    <xf numFmtId="0" fontId="1" fillId="2" borderId="4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1" fillId="2" borderId="4" xfId="0" applyFont="1" applyFill="1" applyBorder="1"/>
    <xf numFmtId="0" fontId="1" fillId="2" borderId="4" xfId="0" applyFont="1" applyFill="1" applyBorder="1" applyAlignment="1"/>
    <xf numFmtId="0" fontId="1" fillId="2" borderId="4" xfId="0" applyFont="1" applyFill="1" applyBorder="1" applyAlignment="1">
      <alignment vertical="top" wrapText="1"/>
    </xf>
    <xf numFmtId="0" fontId="4" fillId="0" borderId="0" xfId="0" applyFont="1" applyAlignment="1"/>
    <xf numFmtId="0" fontId="5" fillId="5" borderId="5" xfId="0" applyFont="1" applyFill="1" applyBorder="1" applyAlignment="1"/>
    <xf numFmtId="0" fontId="1" fillId="5" borderId="6" xfId="0" applyFont="1" applyFill="1" applyBorder="1"/>
    <xf numFmtId="0" fontId="1" fillId="5" borderId="7" xfId="0" applyFont="1" applyFill="1" applyBorder="1"/>
    <xf numFmtId="0" fontId="6" fillId="5" borderId="8" xfId="0" applyFont="1" applyFill="1" applyBorder="1" applyAlignment="1"/>
    <xf numFmtId="0" fontId="1" fillId="5" borderId="0" xfId="0" applyFont="1" applyFill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2" fillId="5" borderId="13" xfId="0" applyFont="1" applyFill="1" applyBorder="1" applyAlignment="1">
      <alignment horizontal="left" vertical="top" wrapText="1"/>
    </xf>
    <xf numFmtId="0" fontId="2" fillId="5" borderId="7" xfId="0" applyFont="1" applyFill="1" applyBorder="1" applyAlignment="1">
      <alignment horizontal="left" vertical="top" wrapText="1"/>
    </xf>
    <xf numFmtId="0" fontId="6" fillId="0" borderId="14" xfId="0" applyFont="1" applyBorder="1" applyAlignment="1"/>
    <xf numFmtId="0" fontId="0" fillId="0" borderId="14" xfId="0" applyFont="1" applyBorder="1" applyAlignment="1"/>
    <xf numFmtId="0" fontId="6" fillId="0" borderId="14" xfId="0" applyFont="1" applyBorder="1" applyAlignment="1">
      <alignment horizontal="right"/>
    </xf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5" xfId="0" applyFont="1" applyBorder="1"/>
    <xf numFmtId="0" fontId="7" fillId="0" borderId="0" xfId="0" applyFont="1" applyAlignment="1"/>
    <xf numFmtId="0" fontId="0" fillId="6" borderId="0" xfId="0" applyFill="1" applyBorder="1"/>
    <xf numFmtId="0" fontId="0" fillId="6" borderId="0" xfId="0" applyFont="1" applyFill="1" applyBorder="1" applyAlignment="1"/>
    <xf numFmtId="0" fontId="1" fillId="0" borderId="0" xfId="0" applyFont="1"/>
    <xf numFmtId="164" fontId="1" fillId="7" borderId="4" xfId="0" applyNumberFormat="1" applyFont="1" applyFill="1" applyBorder="1" applyAlignment="1">
      <alignment horizontal="left" wrapText="1"/>
    </xf>
    <xf numFmtId="164" fontId="1" fillId="7" borderId="4" xfId="0" applyNumberFormat="1" applyFont="1" applyFill="1" applyBorder="1"/>
    <xf numFmtId="0" fontId="1" fillId="8" borderId="4" xfId="0" applyFont="1" applyFill="1" applyBorder="1" applyAlignment="1">
      <alignment horizontal="left"/>
    </xf>
    <xf numFmtId="3" fontId="1" fillId="0" borderId="4" xfId="0" applyNumberFormat="1" applyFont="1" applyBorder="1"/>
    <xf numFmtId="3" fontId="1" fillId="9" borderId="4" xfId="0" applyNumberFormat="1" applyFont="1" applyFill="1" applyBorder="1"/>
    <xf numFmtId="165" fontId="1" fillId="8" borderId="4" xfId="0" applyNumberFormat="1" applyFont="1" applyFill="1" applyBorder="1" applyAlignment="1">
      <alignment horizontal="left"/>
    </xf>
    <xf numFmtId="164" fontId="1" fillId="8" borderId="4" xfId="0" applyNumberFormat="1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3" fontId="1" fillId="10" borderId="4" xfId="0" applyNumberFormat="1" applyFont="1" applyFill="1" applyBorder="1"/>
    <xf numFmtId="164" fontId="1" fillId="7" borderId="1" xfId="0" applyNumberFormat="1" applyFont="1" applyFill="1" applyBorder="1"/>
    <xf numFmtId="3" fontId="1" fillId="0" borderId="0" xfId="0" applyNumberFormat="1" applyFont="1"/>
    <xf numFmtId="3" fontId="1" fillId="9" borderId="4" xfId="0" applyNumberFormat="1" applyFont="1" applyFill="1" applyBorder="1" applyAlignment="1">
      <alignment horizontal="left"/>
    </xf>
    <xf numFmtId="0" fontId="8" fillId="0" borderId="0" xfId="0" applyFont="1"/>
    <xf numFmtId="0" fontId="1" fillId="11" borderId="4" xfId="0" applyFont="1" applyFill="1" applyBorder="1" applyAlignment="1">
      <alignment vertical="top" wrapText="1"/>
    </xf>
    <xf numFmtId="0" fontId="9" fillId="9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" fillId="3" borderId="4" xfId="0" applyFont="1" applyFill="1" applyBorder="1" applyAlignment="1">
      <alignment wrapText="1"/>
    </xf>
    <xf numFmtId="0" fontId="1" fillId="3" borderId="4" xfId="0" applyFont="1" applyFill="1" applyBorder="1"/>
    <xf numFmtId="0" fontId="1" fillId="12" borderId="4" xfId="0" applyFont="1" applyFill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2" fillId="9" borderId="13" xfId="0" applyFont="1" applyFill="1" applyBorder="1" applyAlignment="1">
      <alignment wrapText="1"/>
    </xf>
    <xf numFmtId="0" fontId="2" fillId="13" borderId="4" xfId="0" applyFont="1" applyFill="1" applyBorder="1" applyAlignment="1">
      <alignment wrapText="1"/>
    </xf>
    <xf numFmtId="3" fontId="1" fillId="14" borderId="4" xfId="0" applyNumberFormat="1" applyFont="1" applyFill="1" applyBorder="1" applyAlignment="1">
      <alignment wrapText="1"/>
    </xf>
    <xf numFmtId="3" fontId="1" fillId="15" borderId="4" xfId="0" applyNumberFormat="1" applyFont="1" applyFill="1" applyBorder="1"/>
    <xf numFmtId="3" fontId="1" fillId="14" borderId="4" xfId="0" applyNumberFormat="1" applyFont="1" applyFill="1" applyBorder="1"/>
    <xf numFmtId="164" fontId="1" fillId="8" borderId="16" xfId="0" applyNumberFormat="1" applyFont="1" applyFill="1" applyBorder="1" applyAlignment="1">
      <alignment horizontal="left"/>
    </xf>
    <xf numFmtId="0" fontId="1" fillId="5" borderId="4" xfId="0" applyFont="1" applyFill="1" applyBorder="1"/>
    <xf numFmtId="0" fontId="1" fillId="17" borderId="4" xfId="0" applyFont="1" applyFill="1" applyBorder="1"/>
    <xf numFmtId="164" fontId="1" fillId="7" borderId="15" xfId="0" applyNumberFormat="1" applyFont="1" applyFill="1" applyBorder="1" applyAlignment="1">
      <alignment horizontal="left" wrapText="1"/>
    </xf>
    <xf numFmtId="0" fontId="10" fillId="18" borderId="4" xfId="0" applyFont="1" applyFill="1" applyBorder="1" applyAlignment="1">
      <alignment horizontal="center" vertical="top" wrapText="1"/>
    </xf>
    <xf numFmtId="2" fontId="10" fillId="19" borderId="4" xfId="0" applyNumberFormat="1" applyFont="1" applyFill="1" applyBorder="1" applyAlignment="1">
      <alignment vertical="top" wrapText="1"/>
    </xf>
    <xf numFmtId="2" fontId="10" fillId="9" borderId="16" xfId="0" applyNumberFormat="1" applyFont="1" applyFill="1" applyBorder="1" applyAlignment="1">
      <alignment vertical="top" wrapText="1"/>
    </xf>
    <xf numFmtId="2" fontId="10" fillId="19" borderId="16" xfId="0" applyNumberFormat="1" applyFont="1" applyFill="1" applyBorder="1" applyAlignment="1">
      <alignment vertical="top" wrapText="1"/>
    </xf>
    <xf numFmtId="2" fontId="11" fillId="18" borderId="4" xfId="0" applyNumberFormat="1" applyFont="1" applyFill="1" applyBorder="1" applyAlignment="1">
      <alignment vertical="top" wrapText="1"/>
    </xf>
    <xf numFmtId="0" fontId="1" fillId="0" borderId="19" xfId="0" applyFont="1" applyBorder="1"/>
    <xf numFmtId="0" fontId="13" fillId="0" borderId="20" xfId="0" applyFont="1" applyBorder="1" applyAlignment="1"/>
    <xf numFmtId="0" fontId="12" fillId="0" borderId="0" xfId="0" applyFont="1" applyAlignment="1">
      <alignment horizontal="center" vertical="top"/>
    </xf>
    <xf numFmtId="0" fontId="6" fillId="0" borderId="0" xfId="0" applyFont="1" applyAlignment="1"/>
    <xf numFmtId="0" fontId="1" fillId="0" borderId="21" xfId="0" applyFont="1" applyBorder="1"/>
    <xf numFmtId="0" fontId="15" fillId="21" borderId="23" xfId="0" applyFont="1" applyFill="1" applyBorder="1" applyAlignment="1"/>
    <xf numFmtId="0" fontId="15" fillId="21" borderId="12" xfId="0" applyFont="1" applyFill="1" applyBorder="1" applyAlignment="1"/>
    <xf numFmtId="0" fontId="6" fillId="0" borderId="23" xfId="0" applyFont="1" applyBorder="1" applyAlignment="1">
      <alignment horizontal="left"/>
    </xf>
    <xf numFmtId="0" fontId="16" fillId="0" borderId="12" xfId="0" applyFont="1" applyBorder="1" applyAlignment="1"/>
    <xf numFmtId="3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20" xfId="0" applyFont="1" applyBorder="1" applyAlignment="1">
      <alignment vertical="top"/>
    </xf>
    <xf numFmtId="0" fontId="6" fillId="0" borderId="0" xfId="0" applyFont="1" applyAlignment="1">
      <alignment vertical="top"/>
    </xf>
    <xf numFmtId="0" fontId="16" fillId="0" borderId="23" xfId="0" applyFont="1" applyBorder="1" applyAlignment="1">
      <alignment horizontal="left"/>
    </xf>
    <xf numFmtId="0" fontId="16" fillId="0" borderId="12" xfId="0" applyFont="1" applyBorder="1" applyAlignment="1">
      <alignment horizontal="right"/>
    </xf>
    <xf numFmtId="3" fontId="16" fillId="0" borderId="12" xfId="0" applyNumberFormat="1" applyFont="1" applyBorder="1" applyAlignment="1">
      <alignment horizontal="right"/>
    </xf>
    <xf numFmtId="0" fontId="15" fillId="21" borderId="23" xfId="0" applyFont="1" applyFill="1" applyBorder="1" applyAlignment="1">
      <alignment horizontal="center"/>
    </xf>
    <xf numFmtId="0" fontId="15" fillId="21" borderId="12" xfId="0" applyFont="1" applyFill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22" borderId="0" xfId="0" applyFont="1" applyFill="1"/>
    <xf numFmtId="0" fontId="17" fillId="22" borderId="0" xfId="0" applyFont="1" applyFill="1" applyAlignment="1">
      <alignment horizontal="left" vertical="center"/>
    </xf>
    <xf numFmtId="0" fontId="18" fillId="7" borderId="4" xfId="0" applyFont="1" applyFill="1" applyBorder="1" applyAlignment="1">
      <alignment horizontal="center" vertical="center"/>
    </xf>
    <xf numFmtId="0" fontId="19" fillId="22" borderId="0" xfId="0" applyFont="1" applyFill="1" applyAlignment="1">
      <alignment horizontal="left" vertical="center"/>
    </xf>
    <xf numFmtId="0" fontId="19" fillId="23" borderId="4" xfId="0" applyFont="1" applyFill="1" applyBorder="1" applyAlignment="1">
      <alignment horizontal="left" vertical="center"/>
    </xf>
    <xf numFmtId="0" fontId="19" fillId="16" borderId="4" xfId="0" applyFont="1" applyFill="1" applyBorder="1" applyAlignment="1">
      <alignment horizontal="left" vertical="center"/>
    </xf>
    <xf numFmtId="0" fontId="17" fillId="16" borderId="4" xfId="0" applyFont="1" applyFill="1" applyBorder="1" applyAlignment="1">
      <alignment horizontal="left" vertical="center"/>
    </xf>
    <xf numFmtId="0" fontId="19" fillId="24" borderId="4" xfId="0" applyFont="1" applyFill="1" applyBorder="1" applyAlignment="1">
      <alignment horizontal="left" vertical="center"/>
    </xf>
    <xf numFmtId="0" fontId="17" fillId="24" borderId="4" xfId="0" applyFont="1" applyFill="1" applyBorder="1" applyAlignment="1">
      <alignment horizontal="left" vertical="center"/>
    </xf>
    <xf numFmtId="0" fontId="19" fillId="25" borderId="4" xfId="0" applyFont="1" applyFill="1" applyBorder="1" applyAlignment="1">
      <alignment horizontal="left" vertical="center"/>
    </xf>
    <xf numFmtId="0" fontId="17" fillId="25" borderId="4" xfId="0" applyFont="1" applyFill="1" applyBorder="1" applyAlignment="1">
      <alignment horizontal="left" vertical="center"/>
    </xf>
    <xf numFmtId="0" fontId="17" fillId="26" borderId="4" xfId="0" applyFont="1" applyFill="1" applyBorder="1" applyAlignment="1">
      <alignment horizontal="left" vertical="center"/>
    </xf>
    <xf numFmtId="0" fontId="20" fillId="22" borderId="0" xfId="0" applyFont="1" applyFill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1" fillId="18" borderId="4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2" fillId="27" borderId="4" xfId="0" applyFont="1" applyFill="1" applyBorder="1" applyAlignment="1">
      <alignment horizontal="center" vertical="center" wrapText="1"/>
    </xf>
    <xf numFmtId="0" fontId="20" fillId="31" borderId="4" xfId="0" applyFont="1" applyFill="1" applyBorder="1" applyAlignment="1">
      <alignment horizontal="center" vertical="center" wrapText="1"/>
    </xf>
    <xf numFmtId="0" fontId="10" fillId="22" borderId="0" xfId="0" applyFont="1" applyFill="1" applyAlignment="1">
      <alignment horizontal="center" vertical="top" wrapText="1"/>
    </xf>
    <xf numFmtId="0" fontId="10" fillId="19" borderId="4" xfId="0" applyFont="1" applyFill="1" applyBorder="1" applyAlignment="1">
      <alignment horizontal="center" vertical="top" wrapText="1"/>
    </xf>
    <xf numFmtId="0" fontId="10" fillId="19" borderId="4" xfId="0" applyFont="1" applyFill="1" applyBorder="1" applyAlignment="1">
      <alignment horizontal="center" vertical="top"/>
    </xf>
    <xf numFmtId="0" fontId="10" fillId="3" borderId="4" xfId="0" applyFont="1" applyFill="1" applyBorder="1" applyAlignment="1">
      <alignment horizontal="center" vertical="top" wrapText="1"/>
    </xf>
    <xf numFmtId="2" fontId="10" fillId="27" borderId="4" xfId="0" applyNumberFormat="1" applyFont="1" applyFill="1" applyBorder="1" applyAlignment="1">
      <alignment vertical="top" wrapText="1"/>
    </xf>
    <xf numFmtId="2" fontId="10" fillId="28" borderId="4" xfId="0" applyNumberFormat="1" applyFont="1" applyFill="1" applyBorder="1" applyAlignment="1">
      <alignment horizontal="center" vertical="top" wrapText="1"/>
    </xf>
    <xf numFmtId="2" fontId="10" fillId="2" borderId="4" xfId="0" applyNumberFormat="1" applyFont="1" applyFill="1" applyBorder="1" applyAlignment="1">
      <alignment vertical="top" wrapText="1"/>
    </xf>
    <xf numFmtId="2" fontId="10" fillId="8" borderId="4" xfId="0" applyNumberFormat="1" applyFont="1" applyFill="1" applyBorder="1" applyAlignment="1">
      <alignment vertical="top" wrapText="1"/>
    </xf>
    <xf numFmtId="2" fontId="10" fillId="10" borderId="4" xfId="0" applyNumberFormat="1" applyFont="1" applyFill="1" applyBorder="1" applyAlignment="1">
      <alignment vertical="top" wrapText="1"/>
    </xf>
    <xf numFmtId="0" fontId="10" fillId="27" borderId="4" xfId="0" applyFont="1" applyFill="1" applyBorder="1" applyAlignment="1">
      <alignment horizontal="center" vertical="top" wrapText="1"/>
    </xf>
    <xf numFmtId="0" fontId="10" fillId="29" borderId="4" xfId="0" applyFont="1" applyFill="1" applyBorder="1" applyAlignment="1">
      <alignment horizontal="center" vertical="top" wrapText="1"/>
    </xf>
    <xf numFmtId="0" fontId="24" fillId="30" borderId="4" xfId="0" applyFont="1" applyFill="1" applyBorder="1" applyAlignment="1">
      <alignment horizontal="center" vertical="top" wrapText="1"/>
    </xf>
    <xf numFmtId="0" fontId="25" fillId="30" borderId="4" xfId="0" applyFont="1" applyFill="1" applyBorder="1" applyAlignment="1">
      <alignment horizontal="center" vertical="top" wrapText="1"/>
    </xf>
    <xf numFmtId="0" fontId="10" fillId="31" borderId="4" xfId="0" applyFont="1" applyFill="1" applyBorder="1" applyAlignment="1">
      <alignment horizontal="center" vertical="top" wrapText="1"/>
    </xf>
    <xf numFmtId="0" fontId="10" fillId="5" borderId="4" xfId="0" applyFont="1" applyFill="1" applyBorder="1" applyAlignment="1">
      <alignment horizontal="center" vertical="top" wrapText="1"/>
    </xf>
    <xf numFmtId="0" fontId="26" fillId="22" borderId="0" xfId="0" applyFont="1" applyFill="1" applyAlignment="1">
      <alignment wrapText="1"/>
    </xf>
    <xf numFmtId="0" fontId="27" fillId="0" borderId="4" xfId="0" applyFont="1" applyBorder="1" applyAlignment="1">
      <alignment vertical="top" wrapText="1"/>
    </xf>
    <xf numFmtId="2" fontId="11" fillId="0" borderId="4" xfId="0" applyNumberFormat="1" applyFont="1" applyBorder="1"/>
    <xf numFmtId="2" fontId="27" fillId="0" borderId="4" xfId="0" applyNumberFormat="1" applyFont="1" applyBorder="1" applyAlignment="1"/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9" borderId="11" xfId="0" applyFont="1" applyFill="1" applyBorder="1" applyAlignment="1">
      <alignment horizontal="center"/>
    </xf>
    <xf numFmtId="0" fontId="3" fillId="0" borderId="11" xfId="0" applyFont="1" applyBorder="1"/>
    <xf numFmtId="0" fontId="12" fillId="0" borderId="17" xfId="0" applyFont="1" applyBorder="1" applyAlignment="1">
      <alignment horizontal="center" vertical="top"/>
    </xf>
    <xf numFmtId="0" fontId="3" fillId="0" borderId="18" xfId="0" applyFont="1" applyBorder="1"/>
    <xf numFmtId="0" fontId="14" fillId="20" borderId="22" xfId="0" applyFont="1" applyFill="1" applyBorder="1" applyAlignment="1"/>
    <xf numFmtId="0" fontId="15" fillId="20" borderId="22" xfId="0" applyFont="1" applyFill="1" applyBorder="1" applyAlignment="1"/>
    <xf numFmtId="164" fontId="1" fillId="7" borderId="10" xfId="0" applyNumberFormat="1" applyFont="1" applyFill="1" applyBorder="1" applyAlignment="1">
      <alignment horizontal="center"/>
    </xf>
    <xf numFmtId="0" fontId="3" fillId="0" borderId="12" xfId="0" applyFont="1" applyBorder="1"/>
    <xf numFmtId="0" fontId="1" fillId="9" borderId="0" xfId="0" applyFont="1" applyFill="1" applyBorder="1" applyAlignment="1">
      <alignment horizontal="center"/>
    </xf>
    <xf numFmtId="0" fontId="3" fillId="0" borderId="0" xfId="0" applyFont="1" applyBorder="1"/>
    <xf numFmtId="164" fontId="1" fillId="7" borderId="1" xfId="0" applyNumberFormat="1" applyFont="1" applyFill="1" applyBorder="1" applyAlignment="1">
      <alignment horizontal="center"/>
    </xf>
    <xf numFmtId="3" fontId="1" fillId="16" borderId="1" xfId="0" applyNumberFormat="1" applyFont="1" applyFill="1" applyBorder="1" applyAlignment="1">
      <alignment horizontal="center"/>
    </xf>
    <xf numFmtId="3" fontId="1" fillId="11" borderId="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1" fillId="17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9" borderId="11" xfId="0" applyFont="1" applyFill="1" applyBorder="1" applyAlignment="1">
      <alignment horizontal="center" vertical="top" wrapText="1"/>
    </xf>
    <xf numFmtId="0" fontId="20" fillId="10" borderId="1" xfId="0" applyFont="1" applyFill="1" applyBorder="1" applyAlignment="1">
      <alignment horizontal="center" vertical="center" wrapText="1"/>
    </xf>
    <xf numFmtId="0" fontId="20" fillId="29" borderId="1" xfId="0" applyFont="1" applyFill="1" applyBorder="1" applyAlignment="1">
      <alignment horizontal="center" vertical="center" wrapText="1"/>
    </xf>
    <xf numFmtId="0" fontId="23" fillId="30" borderId="1" xfId="0" applyFont="1" applyFill="1" applyBorder="1" applyAlignment="1">
      <alignment horizontal="center" vertical="center" wrapText="1"/>
    </xf>
    <xf numFmtId="0" fontId="20" fillId="31" borderId="1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2" fontId="27" fillId="0" borderId="1" xfId="0" applyNumberFormat="1" applyFont="1" applyBorder="1" applyAlignment="1"/>
    <xf numFmtId="0" fontId="20" fillId="27" borderId="1" xfId="0" applyFont="1" applyFill="1" applyBorder="1" applyAlignment="1">
      <alignment horizontal="center" vertical="center" wrapText="1"/>
    </xf>
    <xf numFmtId="0" fontId="20" fillId="28" borderId="1" xfId="0" applyFont="1" applyFill="1" applyBorder="1" applyAlignment="1">
      <alignment horizontal="center" vertical="center" wrapText="1"/>
    </xf>
    <xf numFmtId="0" fontId="20" fillId="18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left" vertical="center"/>
    </xf>
    <xf numFmtId="0" fontId="20" fillId="19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uSector_5W_April-2020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Tableau_5W"/>
      <sheetName val="5W"/>
      <sheetName val="Analysis(Pivot_Tables)"/>
      <sheetName val="Sheet1"/>
      <sheetName val="Location-wise Disability Table"/>
      <sheetName val="Handwashing station analysis"/>
      <sheetName val="Gap_Map_data"/>
      <sheetName val="Gap_analysis(Pivot)"/>
      <sheetName val="SO2_Analysis"/>
      <sheetName val="JRP-2020 progress Table"/>
      <sheetName val="PP-IP_wise_Reporting_Status"/>
      <sheetName val="UNICEF_report_24Feb"/>
      <sheetName val="partners"/>
      <sheetName val="overall"/>
      <sheetName val="Budget"/>
      <sheetName val="SO1_Access"/>
      <sheetName val="SO2_Quality"/>
      <sheetName val="SO3_Community Engag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views/GapofRohingyaRefugeeCrisis-Feb2020/Dashboard2?:language=en&amp;:display_count=y&amp;:origin=viz_share_lin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17"/>
  <sheetViews>
    <sheetView workbookViewId="0">
      <selection activeCell="Y27" sqref="Y27"/>
    </sheetView>
  </sheetViews>
  <sheetFormatPr defaultColWidth="12.625" defaultRowHeight="15" customHeight="1" x14ac:dyDescent="0.2"/>
  <cols>
    <col min="1" max="16384" width="12.625" style="2"/>
  </cols>
  <sheetData>
    <row r="2" spans="1:26" x14ac:dyDescent="0.25">
      <c r="A2" s="1" t="s">
        <v>0</v>
      </c>
    </row>
    <row r="3" spans="1:26" ht="33" customHeight="1" x14ac:dyDescent="0.25">
      <c r="A3" s="1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33" customHeight="1" x14ac:dyDescent="0.25">
      <c r="A4" s="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33" customHeight="1" x14ac:dyDescent="0.25">
      <c r="A5" s="1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3" customHeight="1" x14ac:dyDescent="0.25">
      <c r="A6" s="1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x14ac:dyDescent="0.2">
      <c r="A7" s="4" t="s">
        <v>5</v>
      </c>
      <c r="B7" s="134" t="s">
        <v>6</v>
      </c>
      <c r="C7" s="135"/>
      <c r="D7" s="135"/>
      <c r="E7" s="135"/>
      <c r="F7" s="135"/>
      <c r="G7" s="13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33" customHeight="1" x14ac:dyDescent="0.2">
      <c r="A8" s="3"/>
      <c r="B8" s="5" t="s">
        <v>7</v>
      </c>
      <c r="C8" s="5" t="s">
        <v>8</v>
      </c>
      <c r="D8" s="5" t="s">
        <v>9</v>
      </c>
      <c r="E8" s="5" t="s">
        <v>10</v>
      </c>
      <c r="F8" s="5" t="s">
        <v>11</v>
      </c>
      <c r="G8" s="5" t="s">
        <v>12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B9" s="6" t="s">
        <v>13</v>
      </c>
      <c r="C9" s="7"/>
      <c r="D9" s="7"/>
      <c r="E9" s="7"/>
      <c r="F9" s="7"/>
      <c r="G9" s="8"/>
    </row>
    <row r="10" spans="1:26" x14ac:dyDescent="0.25">
      <c r="B10" s="9" t="s">
        <v>14</v>
      </c>
      <c r="G10" s="10"/>
    </row>
    <row r="11" spans="1:26" x14ac:dyDescent="0.25">
      <c r="B11" s="11" t="s">
        <v>15</v>
      </c>
      <c r="C11" s="12"/>
      <c r="D11" s="12"/>
      <c r="E11" s="12"/>
      <c r="F11" s="12"/>
      <c r="G11" s="13"/>
    </row>
    <row r="13" spans="1:26" ht="14.25" x14ac:dyDescent="0.2">
      <c r="B13" s="134" t="s">
        <v>16</v>
      </c>
      <c r="C13" s="135"/>
      <c r="D13" s="135"/>
      <c r="E13" s="135"/>
      <c r="F13" s="135"/>
      <c r="G13" s="136"/>
    </row>
    <row r="14" spans="1:26" ht="58.5" customHeight="1" x14ac:dyDescent="0.2">
      <c r="A14" s="14" t="s">
        <v>17</v>
      </c>
      <c r="B14" s="15" t="s">
        <v>18</v>
      </c>
      <c r="C14" s="15" t="s">
        <v>19</v>
      </c>
      <c r="D14" s="15" t="s">
        <v>20</v>
      </c>
      <c r="E14" s="15" t="s">
        <v>21</v>
      </c>
      <c r="F14" s="15" t="s">
        <v>22</v>
      </c>
      <c r="G14" s="16" t="s">
        <v>23</v>
      </c>
      <c r="H14" s="16" t="s">
        <v>24</v>
      </c>
      <c r="I14" s="16" t="s">
        <v>25</v>
      </c>
      <c r="J14" s="16" t="s">
        <v>26</v>
      </c>
      <c r="K14" s="16" t="s">
        <v>27</v>
      </c>
      <c r="L14" s="14" t="s">
        <v>28</v>
      </c>
      <c r="M14" s="14" t="s">
        <v>29</v>
      </c>
      <c r="N14" s="14" t="s">
        <v>30</v>
      </c>
      <c r="O14" s="14" t="s">
        <v>31</v>
      </c>
      <c r="P14" s="14" t="s">
        <v>32</v>
      </c>
      <c r="Q14" s="16" t="s">
        <v>33</v>
      </c>
      <c r="R14" s="16" t="s">
        <v>34</v>
      </c>
      <c r="S14" s="16" t="s">
        <v>35</v>
      </c>
      <c r="T14" s="16" t="s">
        <v>36</v>
      </c>
      <c r="U14" s="16" t="s">
        <v>37</v>
      </c>
      <c r="V14" s="14" t="s">
        <v>38</v>
      </c>
      <c r="W14" s="14" t="s">
        <v>39</v>
      </c>
      <c r="X14" s="14" t="s">
        <v>40</v>
      </c>
      <c r="Y14" s="14" t="s">
        <v>41</v>
      </c>
      <c r="Z14" s="14" t="s">
        <v>42</v>
      </c>
    </row>
    <row r="15" spans="1:26" x14ac:dyDescent="0.25">
      <c r="B15" s="6" t="s">
        <v>13</v>
      </c>
      <c r="C15" s="7"/>
      <c r="D15" s="7"/>
      <c r="E15" s="7"/>
      <c r="F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8"/>
    </row>
    <row r="16" spans="1:26" x14ac:dyDescent="0.25">
      <c r="B16" s="9" t="s">
        <v>14</v>
      </c>
      <c r="Z16" s="10"/>
    </row>
    <row r="17" spans="2:26" x14ac:dyDescent="0.25">
      <c r="B17" s="11" t="s">
        <v>15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</row>
  </sheetData>
  <mergeCells count="2">
    <mergeCell ref="B7:G7"/>
    <mergeCell ref="B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6"/>
  <sheetViews>
    <sheetView topLeftCell="N1" workbookViewId="0">
      <selection activeCell="Y27" sqref="Y27"/>
    </sheetView>
  </sheetViews>
  <sheetFormatPr defaultColWidth="12.625" defaultRowHeight="15" customHeight="1" x14ac:dyDescent="0.2"/>
  <cols>
    <col min="1" max="16384" width="12.625" style="2"/>
  </cols>
  <sheetData>
    <row r="1" spans="1:30" x14ac:dyDescent="0.25">
      <c r="A1" s="1" t="s">
        <v>43</v>
      </c>
    </row>
    <row r="3" spans="1:30" x14ac:dyDescent="0.25">
      <c r="A3" s="1" t="s">
        <v>44</v>
      </c>
    </row>
    <row r="5" spans="1:30" x14ac:dyDescent="0.25">
      <c r="A5" s="1" t="s">
        <v>5</v>
      </c>
    </row>
    <row r="6" spans="1:30" x14ac:dyDescent="0.25">
      <c r="A6" s="1" t="s">
        <v>45</v>
      </c>
      <c r="B6" s="1"/>
      <c r="C6" s="1"/>
      <c r="D6" s="1"/>
      <c r="E6" s="1"/>
    </row>
    <row r="7" spans="1:30" x14ac:dyDescent="0.25">
      <c r="A7" s="17"/>
      <c r="B7" s="18" t="s">
        <v>46</v>
      </c>
      <c r="C7" s="18" t="s">
        <v>47</v>
      </c>
      <c r="D7" s="18" t="s">
        <v>48</v>
      </c>
      <c r="E7" s="18" t="s">
        <v>49</v>
      </c>
      <c r="F7" s="18" t="s">
        <v>50</v>
      </c>
      <c r="G7" s="18" t="s">
        <v>51</v>
      </c>
      <c r="H7" s="18" t="s">
        <v>52</v>
      </c>
      <c r="I7" s="18" t="s">
        <v>53</v>
      </c>
      <c r="J7" s="18" t="s">
        <v>54</v>
      </c>
      <c r="K7" s="18" t="s">
        <v>55</v>
      </c>
      <c r="L7" s="18" t="s">
        <v>56</v>
      </c>
      <c r="M7" s="18" t="s">
        <v>57</v>
      </c>
      <c r="N7" s="18" t="s">
        <v>58</v>
      </c>
      <c r="O7" s="18" t="s">
        <v>59</v>
      </c>
      <c r="P7" s="18" t="s">
        <v>60</v>
      </c>
      <c r="Q7" s="18" t="s">
        <v>61</v>
      </c>
      <c r="R7" s="18" t="s">
        <v>62</v>
      </c>
      <c r="S7" s="18" t="s">
        <v>63</v>
      </c>
      <c r="T7" s="18" t="s">
        <v>64</v>
      </c>
      <c r="U7" s="18" t="s">
        <v>65</v>
      </c>
      <c r="V7" s="18" t="s">
        <v>66</v>
      </c>
      <c r="W7" s="18" t="s">
        <v>67</v>
      </c>
      <c r="X7" s="18" t="s">
        <v>68</v>
      </c>
      <c r="Y7" s="18" t="s">
        <v>69</v>
      </c>
      <c r="Z7" s="18" t="s">
        <v>70</v>
      </c>
      <c r="AA7" s="18" t="s">
        <v>71</v>
      </c>
      <c r="AB7" s="18" t="s">
        <v>72</v>
      </c>
      <c r="AC7" s="18" t="s">
        <v>73</v>
      </c>
      <c r="AD7" s="18" t="s">
        <v>74</v>
      </c>
    </row>
    <row r="8" spans="1:30" ht="132" customHeight="1" x14ac:dyDescent="0.2">
      <c r="A8" s="19" t="s">
        <v>75</v>
      </c>
      <c r="B8" s="19" t="s">
        <v>76</v>
      </c>
      <c r="C8" s="19" t="s">
        <v>77</v>
      </c>
      <c r="D8" s="19" t="s">
        <v>78</v>
      </c>
      <c r="E8" s="19" t="s">
        <v>79</v>
      </c>
      <c r="F8" s="19" t="s">
        <v>80</v>
      </c>
      <c r="G8" s="19" t="s">
        <v>81</v>
      </c>
      <c r="H8" s="19" t="s">
        <v>82</v>
      </c>
      <c r="I8" s="19" t="s">
        <v>83</v>
      </c>
      <c r="J8" s="19" t="s">
        <v>84</v>
      </c>
      <c r="K8" s="19" t="s">
        <v>85</v>
      </c>
      <c r="L8" s="19" t="s">
        <v>86</v>
      </c>
      <c r="M8" s="19" t="s">
        <v>87</v>
      </c>
      <c r="N8" s="19" t="s">
        <v>88</v>
      </c>
      <c r="O8" s="19" t="s">
        <v>89</v>
      </c>
      <c r="P8" s="19" t="s">
        <v>90</v>
      </c>
      <c r="Q8" s="19" t="s">
        <v>91</v>
      </c>
      <c r="R8" s="19" t="s">
        <v>92</v>
      </c>
      <c r="S8" s="19" t="s">
        <v>93</v>
      </c>
      <c r="T8" s="19" t="s">
        <v>94</v>
      </c>
      <c r="U8" s="19" t="s">
        <v>95</v>
      </c>
      <c r="V8" s="19" t="s">
        <v>96</v>
      </c>
      <c r="W8" s="19" t="s">
        <v>97</v>
      </c>
      <c r="X8" s="19" t="s">
        <v>98</v>
      </c>
      <c r="Y8" s="19" t="s">
        <v>99</v>
      </c>
      <c r="Z8" s="19" t="s">
        <v>100</v>
      </c>
      <c r="AA8" s="19" t="s">
        <v>101</v>
      </c>
      <c r="AB8" s="19" t="s">
        <v>102</v>
      </c>
      <c r="AC8" s="19" t="s">
        <v>103</v>
      </c>
      <c r="AD8" s="19" t="s">
        <v>104</v>
      </c>
    </row>
    <row r="10" spans="1:30" x14ac:dyDescent="0.25">
      <c r="A10" s="1" t="s">
        <v>105</v>
      </c>
    </row>
    <row r="11" spans="1:30" x14ac:dyDescent="0.25">
      <c r="A11" s="20" t="s">
        <v>106</v>
      </c>
    </row>
    <row r="12" spans="1:30" x14ac:dyDescent="0.25">
      <c r="A12" s="1" t="s">
        <v>107</v>
      </c>
    </row>
    <row r="13" spans="1:30" x14ac:dyDescent="0.25">
      <c r="A13" s="1" t="s">
        <v>108</v>
      </c>
    </row>
    <row r="14" spans="1:30" x14ac:dyDescent="0.25">
      <c r="A14" s="1" t="s">
        <v>109</v>
      </c>
    </row>
    <row r="15" spans="1:30" x14ac:dyDescent="0.25">
      <c r="A15" s="1" t="s">
        <v>110</v>
      </c>
    </row>
    <row r="16" spans="1:30" x14ac:dyDescent="0.25">
      <c r="A16" s="1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7"/>
  <sheetViews>
    <sheetView tabSelected="1" workbookViewId="0">
      <selection activeCell="Y27" sqref="Y27"/>
    </sheetView>
  </sheetViews>
  <sheetFormatPr defaultColWidth="12.625" defaultRowHeight="15" customHeight="1" x14ac:dyDescent="0.2"/>
  <cols>
    <col min="1" max="16384" width="12.625" style="2"/>
  </cols>
  <sheetData>
    <row r="1" spans="1:4" x14ac:dyDescent="0.25">
      <c r="A1" s="1" t="s">
        <v>112</v>
      </c>
    </row>
    <row r="2" spans="1:4" x14ac:dyDescent="0.25">
      <c r="A2" s="1" t="s">
        <v>113</v>
      </c>
    </row>
    <row r="5" spans="1:4" x14ac:dyDescent="0.25">
      <c r="A5" s="1" t="s">
        <v>114</v>
      </c>
    </row>
    <row r="6" spans="1:4" ht="15.75" x14ac:dyDescent="0.25">
      <c r="A6" s="21" t="s">
        <v>115</v>
      </c>
      <c r="B6" s="22"/>
      <c r="C6" s="22"/>
      <c r="D6" s="23"/>
    </row>
    <row r="7" spans="1:4" x14ac:dyDescent="0.25">
      <c r="A7" s="24"/>
      <c r="B7" s="25"/>
      <c r="C7" s="25"/>
      <c r="D7" s="26"/>
    </row>
    <row r="8" spans="1:4" x14ac:dyDescent="0.25">
      <c r="A8" s="24" t="s">
        <v>116</v>
      </c>
      <c r="B8" s="25"/>
      <c r="C8" s="25"/>
      <c r="D8" s="26"/>
    </row>
    <row r="9" spans="1:4" x14ac:dyDescent="0.25">
      <c r="A9" s="24" t="s">
        <v>117</v>
      </c>
      <c r="B9" s="25"/>
      <c r="C9" s="25"/>
      <c r="D9" s="26"/>
    </row>
    <row r="10" spans="1:4" x14ac:dyDescent="0.25">
      <c r="A10" s="24" t="s">
        <v>118</v>
      </c>
      <c r="B10" s="25"/>
      <c r="C10" s="25"/>
      <c r="D10" s="26"/>
    </row>
    <row r="11" spans="1:4" x14ac:dyDescent="0.25">
      <c r="A11" s="24" t="s">
        <v>119</v>
      </c>
      <c r="B11" s="25"/>
      <c r="C11" s="25"/>
      <c r="D11" s="26"/>
    </row>
    <row r="12" spans="1:4" x14ac:dyDescent="0.25">
      <c r="A12" s="24"/>
      <c r="B12" s="25"/>
      <c r="C12" s="25"/>
      <c r="D12" s="26"/>
    </row>
    <row r="13" spans="1:4" x14ac:dyDescent="0.25">
      <c r="A13" s="24" t="s">
        <v>120</v>
      </c>
      <c r="B13" s="25"/>
      <c r="C13" s="25"/>
      <c r="D13" s="26"/>
    </row>
    <row r="14" spans="1:4" x14ac:dyDescent="0.25">
      <c r="A14" s="24" t="s">
        <v>121</v>
      </c>
      <c r="B14" s="25"/>
      <c r="C14" s="25"/>
      <c r="D14" s="26"/>
    </row>
    <row r="15" spans="1:4" x14ac:dyDescent="0.25">
      <c r="A15" s="24" t="s">
        <v>122</v>
      </c>
      <c r="B15" s="25"/>
      <c r="C15" s="25"/>
      <c r="D15" s="26"/>
    </row>
    <row r="16" spans="1:4" x14ac:dyDescent="0.25">
      <c r="A16" s="27"/>
      <c r="B16" s="28"/>
      <c r="C16" s="28"/>
      <c r="D16" s="29"/>
    </row>
    <row r="18" spans="1:6" x14ac:dyDescent="0.25">
      <c r="A18" s="1" t="s">
        <v>123</v>
      </c>
    </row>
    <row r="19" spans="1:6" ht="48.75" customHeight="1" x14ac:dyDescent="0.2">
      <c r="A19" s="30" t="s">
        <v>124</v>
      </c>
      <c r="B19" s="30" t="s">
        <v>125</v>
      </c>
      <c r="C19" s="31" t="s">
        <v>126</v>
      </c>
      <c r="D19" s="31" t="s">
        <v>127</v>
      </c>
      <c r="E19" s="31" t="s">
        <v>128</v>
      </c>
      <c r="F19" s="31" t="s">
        <v>129</v>
      </c>
    </row>
    <row r="20" spans="1:6" x14ac:dyDescent="0.25">
      <c r="A20" s="32" t="s">
        <v>130</v>
      </c>
      <c r="B20" s="33"/>
      <c r="C20" s="34">
        <v>0</v>
      </c>
      <c r="D20" s="34">
        <v>0</v>
      </c>
      <c r="E20" s="34">
        <v>0</v>
      </c>
      <c r="F20" s="34">
        <v>0</v>
      </c>
    </row>
    <row r="21" spans="1:6" x14ac:dyDescent="0.25">
      <c r="A21" s="32" t="s">
        <v>131</v>
      </c>
      <c r="B21" s="33"/>
      <c r="C21" s="34">
        <v>0</v>
      </c>
      <c r="D21" s="34">
        <v>0</v>
      </c>
      <c r="E21" s="34">
        <v>0</v>
      </c>
      <c r="F21" s="34">
        <v>0</v>
      </c>
    </row>
    <row r="22" spans="1:6" x14ac:dyDescent="0.25">
      <c r="A22" s="35" t="s">
        <v>132</v>
      </c>
      <c r="B22" s="33"/>
      <c r="C22" s="33"/>
      <c r="D22" s="33"/>
      <c r="E22" s="33"/>
      <c r="F22" s="33"/>
    </row>
    <row r="23" spans="1:6" x14ac:dyDescent="0.25">
      <c r="A23" s="36" t="s">
        <v>133</v>
      </c>
      <c r="B23" s="37"/>
      <c r="C23" s="37"/>
      <c r="D23" s="37"/>
      <c r="E23" s="37"/>
      <c r="F23" s="37"/>
    </row>
    <row r="25" spans="1:6" x14ac:dyDescent="0.25">
      <c r="A25" s="1" t="s">
        <v>134</v>
      </c>
    </row>
    <row r="26" spans="1:6" x14ac:dyDescent="0.25">
      <c r="A26" s="1" t="s">
        <v>135</v>
      </c>
    </row>
    <row r="27" spans="1:6" x14ac:dyDescent="0.25">
      <c r="A27" s="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F13"/>
  <sheetViews>
    <sheetView workbookViewId="0">
      <selection activeCell="Y27" sqref="Y27"/>
    </sheetView>
  </sheetViews>
  <sheetFormatPr defaultColWidth="12.625" defaultRowHeight="15" customHeight="1" x14ac:dyDescent="0.2"/>
  <cols>
    <col min="1" max="1" width="52" style="2" bestFit="1" customWidth="1"/>
    <col min="2" max="5" width="12.625" style="2"/>
    <col min="6" max="6" width="17.875" style="2" customWidth="1"/>
    <col min="7" max="7" width="12.625" style="2" customWidth="1"/>
    <col min="8" max="16384" width="12.625" style="2"/>
  </cols>
  <sheetData>
    <row r="2" spans="1:6" x14ac:dyDescent="0.25">
      <c r="A2" s="1" t="s">
        <v>137</v>
      </c>
      <c r="D2" s="38" t="s">
        <v>138</v>
      </c>
    </row>
    <row r="3" spans="1:6" x14ac:dyDescent="0.25">
      <c r="A3" s="1" t="s">
        <v>139</v>
      </c>
    </row>
    <row r="4" spans="1:6" x14ac:dyDescent="0.25">
      <c r="A4" s="1" t="s">
        <v>140</v>
      </c>
    </row>
    <row r="5" spans="1:6" x14ac:dyDescent="0.25">
      <c r="A5" s="1" t="s">
        <v>141</v>
      </c>
    </row>
    <row r="6" spans="1:6" x14ac:dyDescent="0.25">
      <c r="A6" s="1" t="s">
        <v>142</v>
      </c>
    </row>
    <row r="7" spans="1:6" x14ac:dyDescent="0.25">
      <c r="A7" s="1" t="s">
        <v>143</v>
      </c>
    </row>
    <row r="8" spans="1:6" x14ac:dyDescent="0.25">
      <c r="A8" s="1" t="s">
        <v>144</v>
      </c>
    </row>
    <row r="13" spans="1:6" ht="15" customHeight="1" x14ac:dyDescent="0.2">
      <c r="B13" s="39" t="s">
        <v>9</v>
      </c>
      <c r="C13" s="39" t="s">
        <v>145</v>
      </c>
      <c r="D13" s="39" t="s">
        <v>146</v>
      </c>
      <c r="E13" s="39" t="s">
        <v>147</v>
      </c>
      <c r="F13" s="40" t="s">
        <v>148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00"/>
  <sheetViews>
    <sheetView workbookViewId="0">
      <selection activeCell="F51" sqref="F51"/>
    </sheetView>
  </sheetViews>
  <sheetFormatPr defaultColWidth="12.625" defaultRowHeight="15" customHeight="1" x14ac:dyDescent="0.2"/>
  <cols>
    <col min="1" max="1" width="23.25" style="2" customWidth="1"/>
    <col min="2" max="2" width="29.5" style="2" customWidth="1"/>
    <col min="3" max="3" width="25.5" style="2" customWidth="1"/>
    <col min="4" max="4" width="20.375" style="2" bestFit="1" customWidth="1"/>
    <col min="5" max="5" width="27.375" style="2" customWidth="1"/>
    <col min="6" max="6" width="67.875" style="2" bestFit="1" customWidth="1"/>
    <col min="7" max="26" width="7.625" style="2" customWidth="1"/>
    <col min="27" max="16384" width="12.625" style="2"/>
  </cols>
  <sheetData>
    <row r="1" spans="1:7" ht="14.25" customHeight="1" x14ac:dyDescent="0.25">
      <c r="A1" s="41" t="s">
        <v>149</v>
      </c>
    </row>
    <row r="2" spans="1:7" ht="14.25" customHeight="1" x14ac:dyDescent="0.25">
      <c r="A2" s="41" t="s">
        <v>150</v>
      </c>
    </row>
    <row r="3" spans="1:7" ht="14.25" customHeight="1" x14ac:dyDescent="0.25">
      <c r="A3" s="41" t="s">
        <v>151</v>
      </c>
    </row>
    <row r="4" spans="1:7" ht="14.25" customHeight="1" x14ac:dyDescent="0.25">
      <c r="A4" s="1" t="s">
        <v>152</v>
      </c>
    </row>
    <row r="5" spans="1:7" ht="14.25" customHeight="1" x14ac:dyDescent="0.2"/>
    <row r="6" spans="1:7" ht="14.25" customHeight="1" x14ac:dyDescent="0.3">
      <c r="B6" s="150" t="s">
        <v>153</v>
      </c>
      <c r="C6" s="151"/>
      <c r="D6" s="151"/>
      <c r="E6" s="151"/>
      <c r="F6" s="151"/>
      <c r="G6" s="151"/>
    </row>
    <row r="7" spans="1:7" ht="14.25" customHeight="1" x14ac:dyDescent="0.25">
      <c r="B7" s="42" t="s">
        <v>154</v>
      </c>
      <c r="C7" s="147" t="s">
        <v>155</v>
      </c>
      <c r="D7" s="136"/>
      <c r="E7" s="147" t="s">
        <v>156</v>
      </c>
      <c r="F7" s="136"/>
    </row>
    <row r="8" spans="1:7" ht="14.25" customHeight="1" x14ac:dyDescent="0.25">
      <c r="B8" s="42"/>
      <c r="C8" s="43" t="s">
        <v>157</v>
      </c>
      <c r="D8" s="43" t="s">
        <v>158</v>
      </c>
      <c r="E8" s="43" t="s">
        <v>157</v>
      </c>
      <c r="F8" s="43" t="s">
        <v>158</v>
      </c>
      <c r="G8" s="43" t="s">
        <v>133</v>
      </c>
    </row>
    <row r="9" spans="1:7" ht="14.25" customHeight="1" x14ac:dyDescent="0.25">
      <c r="B9" s="44">
        <v>3</v>
      </c>
      <c r="C9" s="45" t="e">
        <f>GETPIVOTDATA("[Measures].[Sum of # of rohingya girls (3) enrolled in LF]",'[1]Analysis(Pivot_Tables)'!$A$3)</f>
        <v>#REF!</v>
      </c>
      <c r="D9" s="45" t="e">
        <f>GETPIVOTDATA("[Measures].[Sum of # of rohingya boys (3) enrolled in LF]",'[1]Analysis(Pivot_Tables)'!$A$3)</f>
        <v>#REF!</v>
      </c>
      <c r="E9" s="45" t="e">
        <f>GETPIVOTDATA("[Measures].[Sum of # of HC girls (3) enrolled in LF]",'[1]Analysis(Pivot_Tables)'!$A$257)</f>
        <v>#REF!</v>
      </c>
      <c r="F9" s="45" t="e">
        <f>GETPIVOTDATA("[Measures].[Sum of # of HC boys (3) enrolled in LF5]",'[1]Analysis(Pivot_Tables)'!$A$257)</f>
        <v>#REF!</v>
      </c>
      <c r="G9" s="46" t="e">
        <f t="shared" ref="G9:G13" si="0">SUM(C9:F9)</f>
        <v>#REF!</v>
      </c>
    </row>
    <row r="10" spans="1:7" ht="14.25" customHeight="1" x14ac:dyDescent="0.25">
      <c r="B10" s="47" t="s">
        <v>159</v>
      </c>
      <c r="C10" s="45" t="e">
        <f>ROUND(GETPIVOTDATA("[Measures].[Sum of # of rohingya girls (4-5) enrolled in LF]",'[1]Analysis(Pivot_Tables)'!$A$3),0)</f>
        <v>#REF!</v>
      </c>
      <c r="D10" s="45" t="e">
        <f>ROUND(GETPIVOTDATA("[Measures].[Sum of # of rohingya boys (4-5) enrolled in LF]",'[1]Analysis(Pivot_Tables)'!$A$3),0)</f>
        <v>#REF!</v>
      </c>
      <c r="E10" s="45" t="e">
        <f>GETPIVOTDATA("[Measures].[Sum of # of HC girls (4-5) enrolled in LF]",'[1]Analysis(Pivot_Tables)'!$A$257)</f>
        <v>#REF!</v>
      </c>
      <c r="F10" s="45" t="e">
        <f>GETPIVOTDATA("[Measures].[Sum of # of HC boys (4-5) enrolled in LF]",'[1]Analysis(Pivot_Tables)'!$A$257)</f>
        <v>#REF!</v>
      </c>
      <c r="G10" s="46" t="e">
        <f t="shared" si="0"/>
        <v>#REF!</v>
      </c>
    </row>
    <row r="11" spans="1:7" ht="14.25" customHeight="1" x14ac:dyDescent="0.25">
      <c r="B11" s="48" t="s">
        <v>160</v>
      </c>
      <c r="C11" s="45" t="e">
        <f>ROUND(GETPIVOTDATA("[Measures].[Sum of # of rohingya girls (6-14) enrolled in LF]",'[1]Analysis(Pivot_Tables)'!$A$3),0)</f>
        <v>#REF!</v>
      </c>
      <c r="D11" s="45" t="e">
        <f>ROUND(GETPIVOTDATA("[Measures].[Sum of # of rohingya boys (6-14) enrolled in LF]",'[1]Analysis(Pivot_Tables)'!$A$3),0)</f>
        <v>#REF!</v>
      </c>
      <c r="E11" s="45" t="e">
        <f>GETPIVOTDATA("[Measures].[Sum of # of HC girls (6-14) enrolled in LF]",'[1]Analysis(Pivot_Tables)'!$A$257)</f>
        <v>#REF!</v>
      </c>
      <c r="F11" s="45" t="e">
        <f>GETPIVOTDATA("[Measures].[Sum of # of HC boys (6-14) enrolled in LF]",'[1]Analysis(Pivot_Tables)'!$A$257)</f>
        <v>#REF!</v>
      </c>
      <c r="G11" s="46" t="e">
        <f t="shared" si="0"/>
        <v>#REF!</v>
      </c>
    </row>
    <row r="12" spans="1:7" ht="14.25" customHeight="1" x14ac:dyDescent="0.25">
      <c r="B12" s="48" t="s">
        <v>161</v>
      </c>
      <c r="C12" s="45" t="e">
        <f>GETPIVOTDATA("[Measures].[Sum of # of rohingya girls (15-18) enrolled in LF]",'[1]Analysis(Pivot_Tables)'!$A$3)</f>
        <v>#REF!</v>
      </c>
      <c r="D12" s="45" t="e">
        <f>GETPIVOTDATA("[Measures].[Sum of # of rohingya boys (15-18) enrolled in LF]",'[1]Analysis(Pivot_Tables)'!$A$3)</f>
        <v>#REF!</v>
      </c>
      <c r="E12" s="45" t="e">
        <f>GETPIVOTDATA("[Measures].[Sum of # of HC girls (15-18) enrolled in LF]",'[1]Analysis(Pivot_Tables)'!$A$257)</f>
        <v>#REF!</v>
      </c>
      <c r="F12" s="45" t="e">
        <f>GETPIVOTDATA("[Measures].[Sum of # of HC boys (15-18) enrolled in LF]",'[1]Analysis(Pivot_Tables)'!$A$257)</f>
        <v>#REF!</v>
      </c>
      <c r="G12" s="46" t="e">
        <f t="shared" si="0"/>
        <v>#REF!</v>
      </c>
    </row>
    <row r="13" spans="1:7" ht="14.25" customHeight="1" x14ac:dyDescent="0.25">
      <c r="B13" s="48" t="s">
        <v>162</v>
      </c>
      <c r="C13" s="45" t="e">
        <f>GETPIVOTDATA("[Measures].[Sum of # of rohingya girls (19-24) enrolled in LF]",'[1]Analysis(Pivot_Tables)'!$A$3)</f>
        <v>#REF!</v>
      </c>
      <c r="D13" s="45" t="e">
        <f>GETPIVOTDATA("[Measures].[Sum of # of rohingya boys (19-24) enrolled in LF]",'[1]Analysis(Pivot_Tables)'!$A$3)</f>
        <v>#REF!</v>
      </c>
      <c r="E13" s="45" t="e">
        <f>GETPIVOTDATA("[Measures].[Sum of # of HC girls (19-24) enrolled in LF]",'[1]Analysis(Pivot_Tables)'!$A$257)</f>
        <v>#REF!</v>
      </c>
      <c r="F13" s="45" t="e">
        <f>GETPIVOTDATA("[Measures].[Sum of # of HC boys (19-24) enrolled in LF]",'[1]Analysis(Pivot_Tables)'!$A$257)</f>
        <v>#REF!</v>
      </c>
      <c r="G13" s="46" t="e">
        <f t="shared" si="0"/>
        <v>#REF!</v>
      </c>
    </row>
    <row r="14" spans="1:7" ht="14.25" customHeight="1" x14ac:dyDescent="0.25">
      <c r="B14" s="49" t="s">
        <v>133</v>
      </c>
      <c r="C14" s="46" t="e">
        <f t="shared" ref="C14:G14" si="1">SUM(C9:C13)</f>
        <v>#REF!</v>
      </c>
      <c r="D14" s="46" t="e">
        <f t="shared" si="1"/>
        <v>#REF!</v>
      </c>
      <c r="E14" s="46" t="e">
        <f t="shared" si="1"/>
        <v>#REF!</v>
      </c>
      <c r="F14" s="46" t="e">
        <f t="shared" si="1"/>
        <v>#REF!</v>
      </c>
      <c r="G14" s="50" t="e">
        <f t="shared" si="1"/>
        <v>#REF!</v>
      </c>
    </row>
    <row r="15" spans="1:7" ht="14.25" customHeight="1" x14ac:dyDescent="0.2"/>
    <row r="16" spans="1:7" ht="14.25" customHeight="1" x14ac:dyDescent="0.3">
      <c r="B16" s="150" t="s">
        <v>153</v>
      </c>
      <c r="C16" s="151"/>
      <c r="D16" s="151"/>
      <c r="E16" s="151"/>
      <c r="F16" s="151"/>
      <c r="G16" s="151"/>
    </row>
    <row r="17" spans="2:7" ht="14.25" customHeight="1" x14ac:dyDescent="0.25">
      <c r="B17" s="42" t="s">
        <v>154</v>
      </c>
      <c r="C17" s="51" t="s">
        <v>163</v>
      </c>
      <c r="D17" s="51" t="s">
        <v>156</v>
      </c>
      <c r="E17" s="49" t="s">
        <v>133</v>
      </c>
    </row>
    <row r="18" spans="2:7" ht="14.25" customHeight="1" x14ac:dyDescent="0.25">
      <c r="B18" s="44">
        <v>3</v>
      </c>
      <c r="C18" s="52" t="e">
        <f t="shared" ref="C18:C22" si="2">C9+D9</f>
        <v>#REF!</v>
      </c>
      <c r="D18" s="52" t="e">
        <f t="shared" ref="D18:D22" si="3">E9+F9</f>
        <v>#REF!</v>
      </c>
      <c r="E18" s="53" t="e">
        <f t="shared" ref="E18:E23" si="4">SUM(C18:D18)</f>
        <v>#REF!</v>
      </c>
      <c r="G18" s="52"/>
    </row>
    <row r="19" spans="2:7" ht="14.25" customHeight="1" x14ac:dyDescent="0.25">
      <c r="B19" s="47" t="s">
        <v>159</v>
      </c>
      <c r="C19" s="52" t="e">
        <f t="shared" si="2"/>
        <v>#REF!</v>
      </c>
      <c r="D19" s="52" t="e">
        <f t="shared" si="3"/>
        <v>#REF!</v>
      </c>
      <c r="E19" s="53" t="e">
        <f t="shared" si="4"/>
        <v>#REF!</v>
      </c>
    </row>
    <row r="20" spans="2:7" ht="14.25" customHeight="1" x14ac:dyDescent="0.25">
      <c r="B20" s="48" t="s">
        <v>160</v>
      </c>
      <c r="C20" s="52" t="e">
        <f t="shared" si="2"/>
        <v>#REF!</v>
      </c>
      <c r="D20" s="52" t="e">
        <f t="shared" si="3"/>
        <v>#REF!</v>
      </c>
      <c r="E20" s="53" t="e">
        <f t="shared" si="4"/>
        <v>#REF!</v>
      </c>
      <c r="G20" s="52"/>
    </row>
    <row r="21" spans="2:7" ht="14.25" customHeight="1" x14ac:dyDescent="0.25">
      <c r="B21" s="48" t="s">
        <v>161</v>
      </c>
      <c r="C21" s="52" t="e">
        <f t="shared" si="2"/>
        <v>#REF!</v>
      </c>
      <c r="D21" s="52" t="e">
        <f t="shared" si="3"/>
        <v>#REF!</v>
      </c>
      <c r="E21" s="53" t="e">
        <f t="shared" si="4"/>
        <v>#REF!</v>
      </c>
    </row>
    <row r="22" spans="2:7" ht="14.25" customHeight="1" x14ac:dyDescent="0.25">
      <c r="B22" s="48" t="s">
        <v>162</v>
      </c>
      <c r="C22" s="52" t="e">
        <f t="shared" si="2"/>
        <v>#REF!</v>
      </c>
      <c r="D22" s="52" t="e">
        <f t="shared" si="3"/>
        <v>#REF!</v>
      </c>
      <c r="E22" s="53" t="e">
        <f t="shared" si="4"/>
        <v>#REF!</v>
      </c>
    </row>
    <row r="23" spans="2:7" ht="14.25" customHeight="1" x14ac:dyDescent="0.25">
      <c r="B23" s="49" t="s">
        <v>133</v>
      </c>
      <c r="C23" s="53" t="e">
        <f t="shared" ref="C23:D23" si="5">SUM(C18:C22)</f>
        <v>#REF!</v>
      </c>
      <c r="D23" s="53" t="e">
        <f t="shared" si="5"/>
        <v>#REF!</v>
      </c>
      <c r="E23" s="53" t="e">
        <f t="shared" si="4"/>
        <v>#REF!</v>
      </c>
    </row>
    <row r="24" spans="2:7" ht="14.25" customHeight="1" x14ac:dyDescent="0.2"/>
    <row r="25" spans="2:7" ht="14.25" customHeight="1" x14ac:dyDescent="0.2"/>
    <row r="26" spans="2:7" ht="14.25" customHeight="1" x14ac:dyDescent="0.3">
      <c r="B26" s="155" t="s">
        <v>164</v>
      </c>
      <c r="C26" s="135"/>
      <c r="D26" s="135"/>
      <c r="E26" s="135"/>
      <c r="F26" s="136"/>
      <c r="G26" s="54"/>
    </row>
    <row r="27" spans="2:7" ht="14.25" customHeight="1" x14ac:dyDescent="0.2">
      <c r="B27" s="55" t="s">
        <v>165</v>
      </c>
      <c r="C27" s="55" t="s">
        <v>166</v>
      </c>
      <c r="D27" s="55" t="s">
        <v>167</v>
      </c>
      <c r="E27" s="55" t="s">
        <v>168</v>
      </c>
      <c r="F27" s="56" t="s">
        <v>133</v>
      </c>
    </row>
    <row r="28" spans="2:7" ht="14.25" customHeight="1" x14ac:dyDescent="0.25">
      <c r="B28" s="57" t="e">
        <f>GETPIVOTDATA("[Measures].[Sum of # of female rohingya learning facilitators trained]",'[1]Analysis(Pivot_Tables)'!$A$513)</f>
        <v>#REF!</v>
      </c>
      <c r="C28" s="57" t="e">
        <f>GETPIVOTDATA("[Measures].[Sum of # of male rohingya learning facilitators trained]",'[1]Analysis(Pivot_Tables)'!$A$513)</f>
        <v>#REF!</v>
      </c>
      <c r="D28" s="57" t="e">
        <f>GETPIVOTDATA("[Measures].[Sum of # of female HC learning facilitators trained]",'[1]Analysis(Pivot_Tables)'!$A$513)</f>
        <v>#REF!</v>
      </c>
      <c r="E28" s="57" t="e">
        <f>GETPIVOTDATA("[Measures].[Sum of # of male HC learning facilitators trained]",'[1]Analysis(Pivot_Tables)'!$A$513)</f>
        <v>#REF!</v>
      </c>
      <c r="F28" s="57" t="e">
        <f>SUM(B28:E28)</f>
        <v>#REF!</v>
      </c>
    </row>
    <row r="29" spans="2:7" ht="14.25" customHeight="1" x14ac:dyDescent="0.2"/>
    <row r="30" spans="2:7" ht="14.25" customHeight="1" x14ac:dyDescent="0.2"/>
    <row r="31" spans="2:7" ht="14.25" customHeight="1" x14ac:dyDescent="0.2">
      <c r="B31" s="156"/>
      <c r="C31" s="138"/>
    </row>
    <row r="32" spans="2:7" ht="14.25" customHeight="1" x14ac:dyDescent="0.25">
      <c r="B32" s="58"/>
      <c r="C32" s="59"/>
    </row>
    <row r="33" spans="2:6" ht="14.25" customHeight="1" x14ac:dyDescent="0.25">
      <c r="B33" s="58"/>
      <c r="C33" s="59"/>
    </row>
    <row r="34" spans="2:6" ht="14.25" customHeight="1" x14ac:dyDescent="0.25">
      <c r="B34" s="58"/>
      <c r="C34" s="59"/>
    </row>
    <row r="35" spans="2:6" ht="14.25" customHeight="1" x14ac:dyDescent="0.25">
      <c r="B35" s="58"/>
      <c r="C35" s="59"/>
    </row>
    <row r="36" spans="2:6" ht="14.25" customHeight="1" x14ac:dyDescent="0.25">
      <c r="B36" s="58"/>
      <c r="C36" s="59"/>
    </row>
    <row r="37" spans="2:6" ht="14.25" customHeight="1" x14ac:dyDescent="0.25">
      <c r="B37" s="58"/>
      <c r="C37" s="59"/>
    </row>
    <row r="38" spans="2:6" ht="14.25" customHeight="1" x14ac:dyDescent="0.2"/>
    <row r="39" spans="2:6" ht="14.25" customHeight="1" x14ac:dyDescent="0.2"/>
    <row r="40" spans="2:6" ht="24" customHeight="1" x14ac:dyDescent="0.2">
      <c r="B40" s="153" t="s">
        <v>169</v>
      </c>
      <c r="C40" s="136"/>
      <c r="E40" s="153"/>
      <c r="F40" s="136"/>
    </row>
    <row r="41" spans="2:6" ht="14.25" customHeight="1" x14ac:dyDescent="0.2">
      <c r="B41" s="60" t="s">
        <v>170</v>
      </c>
      <c r="C41" s="60" t="s">
        <v>171</v>
      </c>
      <c r="E41" s="60"/>
      <c r="F41" s="60"/>
    </row>
    <row r="42" spans="2:6" ht="14.25" customHeight="1" x14ac:dyDescent="0.25">
      <c r="B42" s="61" t="s">
        <v>172</v>
      </c>
      <c r="C42" s="41" t="e">
        <f>GETPIVOTDATA("[Measures].[Count of Facility ID]",'[1]Analysis(Pivot_Tables)'!$A$772,"[Beneficiary].[Type]","[Beneficiary].[Type].&amp;[Learning Center(LC)]")</f>
        <v>#REF!</v>
      </c>
      <c r="E42" s="61"/>
      <c r="F42" s="41"/>
    </row>
    <row r="43" spans="2:6" ht="14.25" customHeight="1" x14ac:dyDescent="0.25">
      <c r="B43" s="61" t="s">
        <v>173</v>
      </c>
      <c r="C43" s="41" t="e">
        <f>GETPIVOTDATA("[Measures].[Count of Facility ID]",'[1]Analysis(Pivot_Tables)'!$A$772,"[Beneficiary].[Type]","[Beneficiary].[Type].&amp;[Community Based Learning Facility]")+GETPIVOTDATA("[Measures].[Count of Facility ID]",'[1]Analysis(Pivot_Tables)'!$A$772,"[Beneficiary].[Type]","[Beneficiary].[Type].&amp;")</f>
        <v>#REF!</v>
      </c>
      <c r="E43" s="61"/>
      <c r="F43" s="41"/>
    </row>
    <row r="44" spans="2:6" ht="14.25" customHeight="1" x14ac:dyDescent="0.25">
      <c r="B44" s="61" t="s">
        <v>174</v>
      </c>
      <c r="C44" s="41" t="e">
        <f>GETPIVOTDATA("[Measures].[Count of Facility ID]",'[1]Analysis(Pivot_Tables)'!$A$772,"[Beneficiary].[Type]","[Beneficiary].[Type].&amp;[Cross Sectoral Shared Learning Facility (CSSLF)]")</f>
        <v>#REF!</v>
      </c>
      <c r="E44" s="61"/>
      <c r="F44" s="41"/>
    </row>
    <row r="45" spans="2:6" ht="14.25" customHeight="1" x14ac:dyDescent="0.25">
      <c r="B45" s="62" t="s">
        <v>133</v>
      </c>
      <c r="C45" s="62" t="e">
        <f>SUM(C42:C44)</f>
        <v>#REF!</v>
      </c>
      <c r="E45" s="62"/>
      <c r="F45" s="62"/>
    </row>
    <row r="46" spans="2:6" ht="14.25" customHeight="1" x14ac:dyDescent="0.2"/>
    <row r="47" spans="2:6" ht="14.25" customHeight="1" x14ac:dyDescent="0.2"/>
    <row r="48" spans="2:6" ht="14.25" customHeight="1" x14ac:dyDescent="0.2"/>
    <row r="49" spans="2:4" ht="14.25" customHeight="1" x14ac:dyDescent="0.25">
      <c r="B49" s="154" t="s">
        <v>175</v>
      </c>
      <c r="C49" s="135"/>
      <c r="D49" s="136"/>
    </row>
    <row r="50" spans="2:4" ht="14.25" customHeight="1" x14ac:dyDescent="0.25">
      <c r="B50" s="63" t="s">
        <v>176</v>
      </c>
      <c r="C50" s="63" t="s">
        <v>177</v>
      </c>
      <c r="D50" s="63" t="s">
        <v>178</v>
      </c>
    </row>
    <row r="51" spans="2:4" ht="14.25" customHeight="1" x14ac:dyDescent="0.25">
      <c r="B51" s="64" t="s">
        <v>179</v>
      </c>
      <c r="C51" s="65">
        <f t="shared" ref="C51:D51" si="6">SUM(C52:C55)</f>
        <v>384506</v>
      </c>
      <c r="D51" s="66" t="e">
        <f t="shared" si="6"/>
        <v>#REF!</v>
      </c>
    </row>
    <row r="52" spans="2:4" ht="14.25" customHeight="1" x14ac:dyDescent="0.25">
      <c r="B52" s="45" t="s">
        <v>180</v>
      </c>
      <c r="C52" s="65">
        <f>25405+67843</f>
        <v>93248</v>
      </c>
      <c r="D52" s="45" t="e">
        <f>C18+C19</f>
        <v>#REF!</v>
      </c>
    </row>
    <row r="53" spans="2:4" ht="14.25" customHeight="1" x14ac:dyDescent="0.25">
      <c r="B53" s="66" t="s">
        <v>181</v>
      </c>
      <c r="C53" s="65">
        <v>229081</v>
      </c>
      <c r="D53" s="66" t="e">
        <f t="shared" ref="D53:D55" si="7">C20</f>
        <v>#REF!</v>
      </c>
    </row>
    <row r="54" spans="2:4" ht="14.25" customHeight="1" x14ac:dyDescent="0.25">
      <c r="B54" s="45" t="s">
        <v>182</v>
      </c>
      <c r="C54" s="65">
        <v>50113</v>
      </c>
      <c r="D54" s="45" t="e">
        <f t="shared" si="7"/>
        <v>#REF!</v>
      </c>
    </row>
    <row r="55" spans="2:4" ht="14.25" customHeight="1" x14ac:dyDescent="0.25">
      <c r="B55" s="66" t="s">
        <v>183</v>
      </c>
      <c r="C55" s="65">
        <v>12064</v>
      </c>
      <c r="D55" s="66" t="e">
        <f t="shared" si="7"/>
        <v>#REF!</v>
      </c>
    </row>
    <row r="56" spans="2:4" ht="14.25" customHeight="1" x14ac:dyDescent="0.2"/>
    <row r="57" spans="2:4" ht="14.25" customHeight="1" x14ac:dyDescent="0.2"/>
    <row r="58" spans="2:4" ht="14.25" customHeight="1" x14ac:dyDescent="0.2"/>
    <row r="59" spans="2:4" ht="14.25" customHeight="1" x14ac:dyDescent="0.2"/>
    <row r="60" spans="2:4" ht="14.25" customHeight="1" x14ac:dyDescent="0.25">
      <c r="B60" s="154"/>
      <c r="C60" s="135"/>
      <c r="D60" s="136"/>
    </row>
    <row r="61" spans="2:4" ht="14.25" customHeight="1" x14ac:dyDescent="0.25">
      <c r="B61" s="63"/>
      <c r="C61" s="63"/>
      <c r="D61" s="63"/>
    </row>
    <row r="62" spans="2:4" ht="14.25" customHeight="1" x14ac:dyDescent="0.25">
      <c r="B62" s="64"/>
      <c r="C62" s="65"/>
      <c r="D62" s="66"/>
    </row>
    <row r="63" spans="2:4" ht="14.25" customHeight="1" x14ac:dyDescent="0.25">
      <c r="B63" s="45"/>
      <c r="C63" s="65"/>
      <c r="D63" s="45"/>
    </row>
    <row r="64" spans="2:4" ht="14.25" customHeight="1" x14ac:dyDescent="0.25">
      <c r="B64" s="66"/>
      <c r="C64" s="65"/>
      <c r="D64" s="66"/>
    </row>
    <row r="65" spans="2:4" ht="14.25" customHeight="1" x14ac:dyDescent="0.25">
      <c r="B65" s="45"/>
      <c r="C65" s="65"/>
      <c r="D65" s="45"/>
    </row>
    <row r="66" spans="2:4" ht="14.25" customHeight="1" x14ac:dyDescent="0.25">
      <c r="B66" s="66"/>
      <c r="C66" s="65"/>
      <c r="D66" s="66"/>
    </row>
    <row r="67" spans="2:4" ht="14.25" customHeight="1" x14ac:dyDescent="0.2"/>
    <row r="68" spans="2:4" ht="14.25" customHeight="1" x14ac:dyDescent="0.2"/>
    <row r="69" spans="2:4" ht="14.25" customHeight="1" x14ac:dyDescent="0.2"/>
    <row r="70" spans="2:4" ht="14.25" customHeight="1" x14ac:dyDescent="0.2"/>
    <row r="71" spans="2:4" ht="14.25" customHeight="1" x14ac:dyDescent="0.2"/>
    <row r="72" spans="2:4" ht="14.25" customHeight="1" x14ac:dyDescent="0.25">
      <c r="B72" s="154"/>
      <c r="C72" s="135"/>
      <c r="D72" s="136"/>
    </row>
    <row r="73" spans="2:4" ht="14.25" customHeight="1" x14ac:dyDescent="0.25">
      <c r="B73" s="63"/>
      <c r="C73" s="63"/>
      <c r="D73" s="63"/>
    </row>
    <row r="74" spans="2:4" ht="14.25" customHeight="1" x14ac:dyDescent="0.25">
      <c r="B74" s="64"/>
      <c r="C74" s="65"/>
      <c r="D74" s="66"/>
    </row>
    <row r="75" spans="2:4" ht="14.25" customHeight="1" x14ac:dyDescent="0.25">
      <c r="B75" s="45"/>
      <c r="C75" s="65"/>
      <c r="D75" s="66"/>
    </row>
    <row r="76" spans="2:4" ht="14.25" customHeight="1" x14ac:dyDescent="0.25">
      <c r="B76" s="66"/>
      <c r="C76" s="65"/>
      <c r="D76" s="66"/>
    </row>
    <row r="77" spans="2:4" ht="14.25" customHeight="1" x14ac:dyDescent="0.25">
      <c r="B77" s="45"/>
      <c r="C77" s="65"/>
      <c r="D77" s="66"/>
    </row>
    <row r="78" spans="2:4" ht="14.25" customHeight="1" x14ac:dyDescent="0.25">
      <c r="B78" s="66"/>
      <c r="C78" s="65"/>
      <c r="D78" s="66"/>
    </row>
    <row r="79" spans="2:4" ht="14.25" customHeight="1" x14ac:dyDescent="0.2"/>
    <row r="80" spans="2:4" ht="14.25" customHeight="1" x14ac:dyDescent="0.2"/>
    <row r="81" spans="2:7" ht="14.25" customHeight="1" x14ac:dyDescent="0.2"/>
    <row r="82" spans="2:7" ht="14.25" customHeight="1" x14ac:dyDescent="0.2"/>
    <row r="83" spans="2:7" ht="14.25" customHeight="1" x14ac:dyDescent="0.2"/>
    <row r="84" spans="2:7" ht="14.25" customHeight="1" x14ac:dyDescent="0.2"/>
    <row r="85" spans="2:7" ht="14.25" customHeight="1" x14ac:dyDescent="0.2"/>
    <row r="86" spans="2:7" ht="14.25" customHeight="1" x14ac:dyDescent="0.2"/>
    <row r="87" spans="2:7" ht="14.25" customHeight="1" x14ac:dyDescent="0.2"/>
    <row r="88" spans="2:7" ht="14.25" customHeight="1" x14ac:dyDescent="0.2"/>
    <row r="89" spans="2:7" ht="14.25" customHeight="1" x14ac:dyDescent="0.2"/>
    <row r="90" spans="2:7" ht="14.25" customHeight="1" x14ac:dyDescent="0.2"/>
    <row r="91" spans="2:7" ht="14.25" customHeight="1" x14ac:dyDescent="0.2"/>
    <row r="92" spans="2:7" ht="14.25" customHeight="1" x14ac:dyDescent="0.2"/>
    <row r="93" spans="2:7" ht="14.25" customHeight="1" x14ac:dyDescent="0.3">
      <c r="B93" s="150" t="s">
        <v>184</v>
      </c>
      <c r="C93" s="151"/>
      <c r="D93" s="151"/>
      <c r="E93" s="151"/>
      <c r="F93" s="151"/>
      <c r="G93" s="151"/>
    </row>
    <row r="94" spans="2:7" ht="14.25" customHeight="1" x14ac:dyDescent="0.25">
      <c r="B94" s="42" t="s">
        <v>154</v>
      </c>
      <c r="C94" s="147" t="s">
        <v>155</v>
      </c>
      <c r="D94" s="136"/>
      <c r="E94" s="147" t="s">
        <v>156</v>
      </c>
      <c r="F94" s="136"/>
    </row>
    <row r="95" spans="2:7" ht="14.25" customHeight="1" x14ac:dyDescent="0.25">
      <c r="B95" s="42"/>
      <c r="C95" s="43" t="s">
        <v>157</v>
      </c>
      <c r="D95" s="43" t="s">
        <v>158</v>
      </c>
      <c r="E95" s="43" t="s">
        <v>157</v>
      </c>
      <c r="F95" s="43" t="s">
        <v>158</v>
      </c>
      <c r="G95" s="43" t="s">
        <v>133</v>
      </c>
    </row>
    <row r="96" spans="2:7" ht="14.25" customHeight="1" x14ac:dyDescent="0.25">
      <c r="B96" s="44">
        <v>3</v>
      </c>
      <c r="C96" s="45" t="e">
        <f>GETPIVOTDATA("[Measures].[Sum of # of rohingya girls (3) with disability enrolled in LF]",'[1]Location-wise Disability Table'!$A$4)</f>
        <v>#REF!</v>
      </c>
      <c r="D96" s="45" t="e">
        <f>GETPIVOTDATA("[Measures].[Sum of # of rohingya boys (3) with disability enrolled]",'[1]Location-wise Disability Table'!$A$4)</f>
        <v>#REF!</v>
      </c>
      <c r="E96" s="45" t="s">
        <v>185</v>
      </c>
      <c r="F96" s="45" t="s">
        <v>185</v>
      </c>
      <c r="G96" s="46" t="e">
        <f t="shared" ref="G96:G100" si="8">SUM(C96:F96)</f>
        <v>#REF!</v>
      </c>
    </row>
    <row r="97" spans="2:14" ht="14.25" customHeight="1" x14ac:dyDescent="0.25">
      <c r="B97" s="47" t="s">
        <v>159</v>
      </c>
      <c r="C97" s="45" t="e">
        <f>GETPIVOTDATA("[Measures].[Sum of # of rohingya girls (4-5) with disability enrolled in LF]",'[1]Location-wise Disability Table'!$A$4)</f>
        <v>#REF!</v>
      </c>
      <c r="D97" s="45" t="e">
        <f>GETPIVOTDATA("[Measures].[Sum of # of rohingya boys (4-5) with disability enrolled]",'[1]Location-wise Disability Table'!$A$4)</f>
        <v>#REF!</v>
      </c>
      <c r="E97" s="45" t="e">
        <f>GETPIVOTDATA("[Measures].[Sum of # of HC girls (4-5) with disability enrolled in LF]",'[1]Location-wise Disability Table'!$A$4)</f>
        <v>#REF!</v>
      </c>
      <c r="F97" s="45" t="e">
        <f>GETPIVOTDATA("[Measures].[Sum of # of HC boys (4-5) with disability enrolled]",'[1]Location-wise Disability Table'!$A$4)</f>
        <v>#REF!</v>
      </c>
      <c r="G97" s="46" t="e">
        <f t="shared" si="8"/>
        <v>#REF!</v>
      </c>
    </row>
    <row r="98" spans="2:14" ht="14.25" customHeight="1" x14ac:dyDescent="0.25">
      <c r="B98" s="48" t="s">
        <v>160</v>
      </c>
      <c r="C98" s="45" t="e">
        <f>GETPIVOTDATA("[Measures].[Sum of # of rohingya girls (6-14) with disability enrolled in LF]",'[1]Location-wise Disability Table'!$A$4)</f>
        <v>#REF!</v>
      </c>
      <c r="D98" s="45" t="e">
        <f>GETPIVOTDATA("[Measures].[Sum of # of rohingya boys (6-14) with disability enrolled]",'[1]Location-wise Disability Table'!$A$4)</f>
        <v>#REF!</v>
      </c>
      <c r="E98" s="45" t="e">
        <f>GETPIVOTDATA("[Measures].[Sum of # of HC girls (6-14) with disability enrolled in LF]",'[1]Location-wise Disability Table'!$A$4)</f>
        <v>#REF!</v>
      </c>
      <c r="F98" s="45" t="e">
        <f>GETPIVOTDATA("[Measures].[Sum of # of HC boys (6-14) with disability enrolled]",'[1]Location-wise Disability Table'!$A$4)</f>
        <v>#REF!</v>
      </c>
      <c r="G98" s="46" t="e">
        <f t="shared" si="8"/>
        <v>#REF!</v>
      </c>
    </row>
    <row r="99" spans="2:14" ht="14.25" customHeight="1" x14ac:dyDescent="0.25">
      <c r="B99" s="48" t="s">
        <v>161</v>
      </c>
      <c r="C99" s="45" t="e">
        <f>GETPIVOTDATA("[Measures].[Sum of # of rohingya girls (15-18) with disability enrolled in LF]",'[1]Location-wise Disability Table'!$A$4)</f>
        <v>#REF!</v>
      </c>
      <c r="D99" s="45" t="e">
        <f>GETPIVOTDATA("[Measures].[Sum of # of rohingya boys (15-18) with disability enrolled6]",'[1]Location-wise Disability Table'!$A$4)</f>
        <v>#REF!</v>
      </c>
      <c r="E99" s="45" t="e">
        <f>GETPIVOTDATA("[Measures].[Sum of # of HC girls (15-18) with disability enrolled in LF]",'[1]Location-wise Disability Table'!$A$4)</f>
        <v>#REF!</v>
      </c>
      <c r="F99" s="45" t="e">
        <f>GETPIVOTDATA("[Measures].[Sum of # of HC boys (15-18) with disability enrolled]",'[1]Location-wise Disability Table'!$A$4)</f>
        <v>#REF!</v>
      </c>
      <c r="G99" s="46" t="e">
        <f t="shared" si="8"/>
        <v>#REF!</v>
      </c>
    </row>
    <row r="100" spans="2:14" ht="14.25" customHeight="1" x14ac:dyDescent="0.25">
      <c r="B100" s="48" t="s">
        <v>162</v>
      </c>
      <c r="C100" s="45" t="e">
        <f>GETPIVOTDATA("[Measures].[Sum of # of rohingya girls (19-24) with disability enrolled in LF]",'[1]Location-wise Disability Table'!$A$4)</f>
        <v>#REF!</v>
      </c>
      <c r="D100" s="45" t="e">
        <f>GETPIVOTDATA("[Measures].[Sum of # of rohingya boys (19-24) with disability enrolled]",'[1]Location-wise Disability Table'!$A$4)</f>
        <v>#REF!</v>
      </c>
      <c r="E100" s="45" t="e">
        <f>GETPIVOTDATA("[Measures].[Sum of # of HC girls (19-24) with disability enrolled in LF]",'[1]Location-wise Disability Table'!$A$4)</f>
        <v>#REF!</v>
      </c>
      <c r="F100" s="45" t="e">
        <f>GETPIVOTDATA("[Measures].[Sum of # of HC boys (19-24) with disability enrolled]",'[1]Location-wise Disability Table'!$A$4)</f>
        <v>#REF!</v>
      </c>
      <c r="G100" s="46" t="e">
        <f t="shared" si="8"/>
        <v>#REF!</v>
      </c>
    </row>
    <row r="101" spans="2:14" ht="14.25" customHeight="1" x14ac:dyDescent="0.25">
      <c r="B101" s="49" t="s">
        <v>133</v>
      </c>
      <c r="C101" s="50" t="e">
        <f t="shared" ref="C101:G101" si="9">SUM(C96:C100)</f>
        <v>#REF!</v>
      </c>
      <c r="D101" s="50" t="e">
        <f t="shared" si="9"/>
        <v>#REF!</v>
      </c>
      <c r="E101" s="65" t="e">
        <f t="shared" si="9"/>
        <v>#REF!</v>
      </c>
      <c r="F101" s="65" t="e">
        <f t="shared" si="9"/>
        <v>#REF!</v>
      </c>
      <c r="G101" s="46" t="e">
        <f t="shared" si="9"/>
        <v>#REF!</v>
      </c>
    </row>
    <row r="102" spans="2:14" ht="14.25" customHeight="1" x14ac:dyDescent="0.25">
      <c r="B102" s="67" t="s">
        <v>186</v>
      </c>
      <c r="C102" s="148" t="e">
        <f>C101+D101</f>
        <v>#REF!</v>
      </c>
      <c r="D102" s="136"/>
      <c r="E102" s="149" t="e">
        <f>E101+F101</f>
        <v>#REF!</v>
      </c>
      <c r="F102" s="136"/>
      <c r="G102" s="46" t="e">
        <f>C102+E102</f>
        <v>#REF!</v>
      </c>
    </row>
    <row r="103" spans="2:14" ht="14.25" customHeight="1" x14ac:dyDescent="0.2"/>
    <row r="104" spans="2:14" ht="14.25" customHeight="1" x14ac:dyDescent="0.2"/>
    <row r="105" spans="2:14" ht="14.25" customHeight="1" x14ac:dyDescent="0.3">
      <c r="D105" s="150" t="s">
        <v>184</v>
      </c>
      <c r="E105" s="151"/>
      <c r="F105" s="151"/>
      <c r="G105" s="151"/>
      <c r="H105" s="151"/>
      <c r="I105" s="151"/>
    </row>
    <row r="106" spans="2:14" ht="14.25" customHeight="1" x14ac:dyDescent="0.25">
      <c r="B106" s="68" t="s">
        <v>9</v>
      </c>
      <c r="C106" s="152" t="s">
        <v>187</v>
      </c>
      <c r="D106" s="135"/>
      <c r="E106" s="135"/>
      <c r="F106" s="136"/>
      <c r="G106" s="152" t="s">
        <v>188</v>
      </c>
      <c r="H106" s="135"/>
      <c r="I106" s="135"/>
      <c r="J106" s="136"/>
      <c r="K106" s="69" t="s">
        <v>132</v>
      </c>
      <c r="L106" s="69"/>
      <c r="M106" s="69"/>
      <c r="N106" s="69"/>
    </row>
    <row r="107" spans="2:14" ht="14.25" customHeight="1" x14ac:dyDescent="0.25">
      <c r="B107" s="70" t="s">
        <v>154</v>
      </c>
      <c r="C107" s="143" t="s">
        <v>155</v>
      </c>
      <c r="D107" s="144"/>
      <c r="E107" s="143" t="s">
        <v>156</v>
      </c>
      <c r="F107" s="144"/>
      <c r="G107" s="143" t="s">
        <v>155</v>
      </c>
      <c r="H107" s="144"/>
      <c r="I107" s="143" t="s">
        <v>156</v>
      </c>
      <c r="J107" s="144"/>
    </row>
    <row r="108" spans="2:14" ht="14.25" customHeight="1" x14ac:dyDescent="0.25">
      <c r="B108" s="42"/>
      <c r="C108" s="43" t="s">
        <v>157</v>
      </c>
      <c r="D108" s="43" t="s">
        <v>158</v>
      </c>
      <c r="E108" s="43" t="s">
        <v>157</v>
      </c>
      <c r="F108" s="43" t="s">
        <v>158</v>
      </c>
      <c r="G108" s="43" t="s">
        <v>157</v>
      </c>
      <c r="H108" s="43" t="s">
        <v>158</v>
      </c>
      <c r="I108" s="43" t="s">
        <v>157</v>
      </c>
      <c r="J108" s="43" t="s">
        <v>158</v>
      </c>
    </row>
    <row r="109" spans="2:14" ht="14.25" customHeight="1" x14ac:dyDescent="0.25">
      <c r="B109" s="44">
        <v>3</v>
      </c>
      <c r="C109" s="45" t="e">
        <f>GETPIVOTDATA("[Measures].[Sum of # of rohingya girls (3) with disability enrolled in LF]",'[1]Location-wise Disability Table'!$A$4)</f>
        <v>#REF!</v>
      </c>
      <c r="D109" s="45" t="e">
        <f>GETPIVOTDATA("[Measures].[Sum of # of rohingya boys (3) with disability enrolled]",'[1]Location-wise Disability Table'!$A$4)</f>
        <v>#REF!</v>
      </c>
      <c r="E109" s="45" t="s">
        <v>185</v>
      </c>
      <c r="F109" s="45" t="s">
        <v>185</v>
      </c>
      <c r="G109" s="45" t="e">
        <f>GETPIVOTDATA("[Measures].[Sum of # of rohingya girls (3) with disability enrolled in LF]",'[1]Location-wise Disability Table'!$A$4)</f>
        <v>#REF!</v>
      </c>
      <c r="H109" s="45" t="e">
        <f>GETPIVOTDATA("[Measures].[Sum of # of rohingya boys (3) with disability enrolled]",'[1]Location-wise Disability Table'!$A$4)</f>
        <v>#REF!</v>
      </c>
      <c r="I109" s="45" t="s">
        <v>185</v>
      </c>
      <c r="J109" s="45" t="s">
        <v>185</v>
      </c>
    </row>
    <row r="110" spans="2:14" ht="14.25" customHeight="1" x14ac:dyDescent="0.25">
      <c r="B110" s="47" t="s">
        <v>159</v>
      </c>
      <c r="C110" s="45" t="e">
        <f>GETPIVOTDATA("[Measures].[Sum of # of rohingya girls (4-5) with disability enrolled in LF]",'[1]Location-wise Disability Table'!$A$4)</f>
        <v>#REF!</v>
      </c>
      <c r="D110" s="45" t="e">
        <f>GETPIVOTDATA("[Measures].[Sum of # of rohingya boys (4-5) with disability enrolled]",'[1]Location-wise Disability Table'!$A$4)</f>
        <v>#REF!</v>
      </c>
      <c r="E110" s="45" t="e">
        <f>GETPIVOTDATA("[Measures].[Sum of # of HC girls (4-5) with disability enrolled in LF]",'[1]Location-wise Disability Table'!$A$4)</f>
        <v>#REF!</v>
      </c>
      <c r="F110" s="45" t="e">
        <f>GETPIVOTDATA("[Measures].[Sum of # of HC boys (4-5) with disability enrolled]",'[1]Location-wise Disability Table'!$A$4)</f>
        <v>#REF!</v>
      </c>
      <c r="G110" s="45" t="e">
        <f>GETPIVOTDATA("[Measures].[Sum of # of rohingya girls (4-5) with disability enrolled in LF]",'[1]Location-wise Disability Table'!$A$4)</f>
        <v>#REF!</v>
      </c>
      <c r="H110" s="45" t="e">
        <f>GETPIVOTDATA("[Measures].[Sum of # of rohingya boys (4-5) with disability enrolled]",'[1]Location-wise Disability Table'!$A$4)</f>
        <v>#REF!</v>
      </c>
      <c r="I110" s="45" t="e">
        <f>GETPIVOTDATA("[Measures].[Sum of # of HC girls (4-5) with disability enrolled in LF]",'[1]Location-wise Disability Table'!$A$4)</f>
        <v>#REF!</v>
      </c>
      <c r="J110" s="45" t="e">
        <f>GETPIVOTDATA("[Measures].[Sum of # of HC boys (4-5) with disability enrolled]",'[1]Location-wise Disability Table'!$A$4)</f>
        <v>#REF!</v>
      </c>
    </row>
    <row r="111" spans="2:14" ht="14.25" customHeight="1" x14ac:dyDescent="0.25">
      <c r="B111" s="48" t="s">
        <v>160</v>
      </c>
      <c r="C111" s="45" t="e">
        <f>GETPIVOTDATA("[Measures].[Sum of # of rohingya girls (6-14) with disability enrolled in LF]",'[1]Location-wise Disability Table'!$A$4)</f>
        <v>#REF!</v>
      </c>
      <c r="D111" s="45" t="e">
        <f>GETPIVOTDATA("[Measures].[Sum of # of rohingya boys (6-14) with disability enrolled]",'[1]Location-wise Disability Table'!$A$4)</f>
        <v>#REF!</v>
      </c>
      <c r="E111" s="45" t="e">
        <f>GETPIVOTDATA("[Measures].[Sum of # of HC girls (6-14) with disability enrolled in LF]",'[1]Location-wise Disability Table'!$A$4)</f>
        <v>#REF!</v>
      </c>
      <c r="F111" s="45" t="e">
        <f>GETPIVOTDATA("[Measures].[Sum of # of HC boys (6-14) with disability enrolled]",'[1]Location-wise Disability Table'!$A$4)</f>
        <v>#REF!</v>
      </c>
      <c r="G111" s="45" t="e">
        <f>GETPIVOTDATA("[Measures].[Sum of # of rohingya girls (6-14) with disability enrolled in LF]",'[1]Location-wise Disability Table'!$A$4)</f>
        <v>#REF!</v>
      </c>
      <c r="H111" s="45" t="e">
        <f>GETPIVOTDATA("[Measures].[Sum of # of rohingya boys (6-14) with disability enrolled]",'[1]Location-wise Disability Table'!$A$4)</f>
        <v>#REF!</v>
      </c>
      <c r="I111" s="45" t="e">
        <f>GETPIVOTDATA("[Measures].[Sum of # of HC girls (6-14) with disability enrolled in LF]",'[1]Location-wise Disability Table'!$A$4)</f>
        <v>#REF!</v>
      </c>
      <c r="J111" s="45" t="e">
        <f>GETPIVOTDATA("[Measures].[Sum of # of HC boys (6-14) with disability enrolled]",'[1]Location-wise Disability Table'!$A$4)</f>
        <v>#REF!</v>
      </c>
    </row>
    <row r="112" spans="2:14" ht="14.25" customHeight="1" x14ac:dyDescent="0.25">
      <c r="B112" s="48" t="s">
        <v>161</v>
      </c>
      <c r="C112" s="45" t="e">
        <f>GETPIVOTDATA("[Measures].[Sum of # of rohingya girls (15-18) with disability enrolled in LF]",'[1]Location-wise Disability Table'!$A$4)</f>
        <v>#REF!</v>
      </c>
      <c r="D112" s="45" t="e">
        <f>GETPIVOTDATA("[Measures].[Sum of # of rohingya boys (15-18) with disability enrolled6]",'[1]Location-wise Disability Table'!$A$4)</f>
        <v>#REF!</v>
      </c>
      <c r="E112" s="45" t="e">
        <f>GETPIVOTDATA("[Measures].[Sum of # of HC girls (15-18) with disability enrolled in LF]",'[1]Location-wise Disability Table'!$A$4)</f>
        <v>#REF!</v>
      </c>
      <c r="F112" s="45" t="e">
        <f>GETPIVOTDATA("[Measures].[Sum of # of HC boys (15-18) with disability enrolled]",'[1]Location-wise Disability Table'!$A$4)</f>
        <v>#REF!</v>
      </c>
      <c r="G112" s="45" t="e">
        <f>GETPIVOTDATA("[Measures].[Sum of # of rohingya girls (15-18) with disability enrolled in LF]",'[1]Location-wise Disability Table'!$A$4)</f>
        <v>#REF!</v>
      </c>
      <c r="H112" s="45" t="e">
        <f>GETPIVOTDATA("[Measures].[Sum of # of rohingya boys (15-18) with disability enrolled6]",'[1]Location-wise Disability Table'!$A$4)</f>
        <v>#REF!</v>
      </c>
      <c r="I112" s="45" t="e">
        <f>GETPIVOTDATA("[Measures].[Sum of # of HC girls (15-18) with disability enrolled in LF]",'[1]Location-wise Disability Table'!$A$4)</f>
        <v>#REF!</v>
      </c>
      <c r="J112" s="45" t="e">
        <f>GETPIVOTDATA("[Measures].[Sum of # of HC boys (15-18) with disability enrolled]",'[1]Location-wise Disability Table'!$A$4)</f>
        <v>#REF!</v>
      </c>
    </row>
    <row r="113" spans="2:14" ht="14.25" customHeight="1" x14ac:dyDescent="0.25">
      <c r="B113" s="48" t="s">
        <v>162</v>
      </c>
      <c r="C113" s="45" t="e">
        <f>GETPIVOTDATA("[Measures].[Sum of # of rohingya girls (19-24) with disability enrolled in LF]",'[1]Location-wise Disability Table'!$A$4)</f>
        <v>#REF!</v>
      </c>
      <c r="D113" s="45" t="e">
        <f>GETPIVOTDATA("[Measures].[Sum of # of rohingya boys (19-24) with disability enrolled]",'[1]Location-wise Disability Table'!$A$4)</f>
        <v>#REF!</v>
      </c>
      <c r="E113" s="45" t="e">
        <f>GETPIVOTDATA("[Measures].[Sum of # of HC girls (19-24) with disability enrolled in LF]",'[1]Location-wise Disability Table'!$A$4)</f>
        <v>#REF!</v>
      </c>
      <c r="F113" s="45" t="e">
        <f>GETPIVOTDATA("[Measures].[Sum of # of HC boys (19-24) with disability enrolled]",'[1]Location-wise Disability Table'!$A$4)</f>
        <v>#REF!</v>
      </c>
      <c r="G113" s="45" t="e">
        <f>GETPIVOTDATA("[Measures].[Sum of # of rohingya girls (19-24) with disability enrolled in LF]",'[1]Location-wise Disability Table'!$A$4)</f>
        <v>#REF!</v>
      </c>
      <c r="H113" s="45" t="e">
        <f>GETPIVOTDATA("[Measures].[Sum of # of rohingya boys (19-24) with disability enrolled]",'[1]Location-wise Disability Table'!$A$4)</f>
        <v>#REF!</v>
      </c>
      <c r="I113" s="45" t="e">
        <f>GETPIVOTDATA("[Measures].[Sum of # of HC girls (19-24) with disability enrolled in LF]",'[1]Location-wise Disability Table'!$A$4)</f>
        <v>#REF!</v>
      </c>
      <c r="J113" s="45" t="e">
        <f>GETPIVOTDATA("[Measures].[Sum of # of HC boys (19-24) with disability enrolled]",'[1]Location-wise Disability Table'!$A$4)</f>
        <v>#REF!</v>
      </c>
    </row>
    <row r="114" spans="2:14" ht="14.25" customHeight="1" x14ac:dyDescent="0.25">
      <c r="B114" s="49" t="s">
        <v>133</v>
      </c>
      <c r="C114" s="50" t="e">
        <f t="shared" ref="C114:J114" si="10">SUM(C109:C113)</f>
        <v>#REF!</v>
      </c>
      <c r="D114" s="50" t="e">
        <f t="shared" si="10"/>
        <v>#REF!</v>
      </c>
      <c r="E114" s="65" t="e">
        <f t="shared" si="10"/>
        <v>#REF!</v>
      </c>
      <c r="F114" s="65" t="e">
        <f t="shared" si="10"/>
        <v>#REF!</v>
      </c>
      <c r="G114" s="50" t="e">
        <f t="shared" si="10"/>
        <v>#REF!</v>
      </c>
      <c r="H114" s="50" t="e">
        <f t="shared" si="10"/>
        <v>#REF!</v>
      </c>
      <c r="I114" s="65" t="e">
        <f t="shared" si="10"/>
        <v>#REF!</v>
      </c>
      <c r="J114" s="65" t="e">
        <f t="shared" si="10"/>
        <v>#REF!</v>
      </c>
    </row>
    <row r="115" spans="2:14" ht="14.25" customHeight="1" x14ac:dyDescent="0.2"/>
    <row r="116" spans="2:14" ht="14.25" customHeight="1" x14ac:dyDescent="0.2"/>
    <row r="117" spans="2:14" ht="14.25" customHeight="1" x14ac:dyDescent="0.25">
      <c r="B117" s="137" t="s">
        <v>189</v>
      </c>
      <c r="C117" s="138"/>
      <c r="D117" s="138"/>
      <c r="E117" s="138"/>
      <c r="F117" s="138"/>
      <c r="G117" s="138"/>
      <c r="H117" s="138"/>
    </row>
    <row r="118" spans="2:14" ht="14.25" customHeight="1" x14ac:dyDescent="0.2">
      <c r="B118" s="71" t="s">
        <v>9</v>
      </c>
      <c r="C118" s="71" t="s">
        <v>190</v>
      </c>
      <c r="D118" s="71" t="s">
        <v>191</v>
      </c>
      <c r="E118" s="71" t="s">
        <v>192</v>
      </c>
      <c r="F118" s="71" t="s">
        <v>193</v>
      </c>
      <c r="G118" s="71" t="s">
        <v>194</v>
      </c>
      <c r="H118" s="71" t="s">
        <v>195</v>
      </c>
    </row>
    <row r="119" spans="2:14" ht="14.25" customHeight="1" x14ac:dyDescent="0.25">
      <c r="B119" s="57" t="s">
        <v>187</v>
      </c>
      <c r="C119" s="57"/>
      <c r="D119" s="57"/>
      <c r="E119" s="57"/>
      <c r="F119" s="57"/>
      <c r="G119" s="57"/>
      <c r="H119" s="57"/>
    </row>
    <row r="120" spans="2:14" ht="14.25" customHeight="1" x14ac:dyDescent="0.25">
      <c r="B120" s="57" t="s">
        <v>188</v>
      </c>
      <c r="C120" s="57"/>
      <c r="D120" s="57"/>
      <c r="E120" s="57"/>
      <c r="F120" s="57"/>
      <c r="G120" s="57"/>
      <c r="H120" s="57"/>
    </row>
    <row r="121" spans="2:14" ht="14.25" customHeight="1" x14ac:dyDescent="0.25">
      <c r="B121" s="57" t="s">
        <v>196</v>
      </c>
      <c r="C121" s="57"/>
      <c r="D121" s="57"/>
      <c r="E121" s="57"/>
      <c r="F121" s="57"/>
      <c r="G121" s="57"/>
      <c r="H121" s="57"/>
    </row>
    <row r="122" spans="2:14" ht="14.25" customHeight="1" x14ac:dyDescent="0.25">
      <c r="B122" s="57" t="s">
        <v>197</v>
      </c>
      <c r="C122" s="57"/>
      <c r="D122" s="57"/>
      <c r="E122" s="57"/>
      <c r="F122" s="57"/>
      <c r="G122" s="57"/>
      <c r="H122" s="57"/>
    </row>
    <row r="123" spans="2:14" ht="14.25" customHeight="1" x14ac:dyDescent="0.25">
      <c r="B123" s="57" t="s">
        <v>132</v>
      </c>
      <c r="C123" s="57"/>
      <c r="D123" s="57"/>
      <c r="E123" s="57"/>
      <c r="F123" s="57"/>
      <c r="G123" s="57"/>
      <c r="H123" s="57"/>
    </row>
    <row r="124" spans="2:14" ht="14.25" customHeight="1" x14ac:dyDescent="0.2"/>
    <row r="125" spans="2:14" ht="14.25" customHeight="1" x14ac:dyDescent="0.25">
      <c r="B125" s="145" t="s">
        <v>198</v>
      </c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</row>
    <row r="126" spans="2:14" ht="14.25" customHeight="1" x14ac:dyDescent="0.2">
      <c r="B126" s="72" t="s">
        <v>190</v>
      </c>
      <c r="C126" s="72" t="s">
        <v>191</v>
      </c>
      <c r="D126" s="72" t="s">
        <v>86</v>
      </c>
      <c r="E126" s="72" t="s">
        <v>87</v>
      </c>
      <c r="F126" s="72" t="s">
        <v>88</v>
      </c>
      <c r="G126" s="72" t="s">
        <v>89</v>
      </c>
      <c r="H126" s="72" t="s">
        <v>90</v>
      </c>
      <c r="I126" s="72" t="s">
        <v>91</v>
      </c>
      <c r="J126" s="72" t="s">
        <v>92</v>
      </c>
      <c r="K126" s="72" t="s">
        <v>93</v>
      </c>
      <c r="L126" s="73" t="s">
        <v>199</v>
      </c>
      <c r="M126" s="74" t="s">
        <v>200</v>
      </c>
      <c r="N126" s="74" t="s">
        <v>201</v>
      </c>
    </row>
    <row r="127" spans="2:14" ht="14.25" customHeight="1" x14ac:dyDescent="0.2"/>
    <row r="128" spans="2:14" ht="14.25" customHeight="1" x14ac:dyDescent="0.2"/>
    <row r="129" spans="1:17" ht="14.25" customHeight="1" x14ac:dyDescent="0.2"/>
    <row r="130" spans="1:17" ht="14.25" customHeight="1" x14ac:dyDescent="0.25">
      <c r="C130" s="137" t="s">
        <v>202</v>
      </c>
      <c r="D130" s="138"/>
      <c r="E130" s="138"/>
      <c r="F130" s="138"/>
      <c r="G130" s="138"/>
      <c r="H130" s="138"/>
      <c r="I130" s="138"/>
      <c r="J130" s="138"/>
      <c r="K130" s="138"/>
      <c r="L130" s="138"/>
      <c r="M130" s="138"/>
      <c r="N130" s="138"/>
      <c r="O130" s="138"/>
      <c r="P130" s="138"/>
    </row>
    <row r="131" spans="1:17" ht="14.25" customHeight="1" x14ac:dyDescent="0.2">
      <c r="C131" s="75" t="s">
        <v>9</v>
      </c>
      <c r="D131" s="75" t="s">
        <v>190</v>
      </c>
      <c r="E131" s="75" t="s">
        <v>191</v>
      </c>
      <c r="F131" s="75" t="s">
        <v>94</v>
      </c>
      <c r="G131" s="75" t="s">
        <v>95</v>
      </c>
      <c r="H131" s="75" t="s">
        <v>96</v>
      </c>
      <c r="I131" s="75" t="s">
        <v>97</v>
      </c>
      <c r="J131" s="75" t="s">
        <v>98</v>
      </c>
      <c r="K131" s="75" t="s">
        <v>99</v>
      </c>
      <c r="L131" s="75" t="s">
        <v>100</v>
      </c>
      <c r="M131" s="75" t="s">
        <v>101</v>
      </c>
      <c r="N131" s="75" t="s">
        <v>102</v>
      </c>
      <c r="O131" s="75" t="s">
        <v>103</v>
      </c>
      <c r="P131" s="75" t="s">
        <v>104</v>
      </c>
      <c r="Q131" s="74" t="s">
        <v>200</v>
      </c>
    </row>
    <row r="132" spans="1:17" ht="14.25" customHeight="1" x14ac:dyDescent="0.2"/>
    <row r="133" spans="1:17" ht="14.25" customHeight="1" thickBot="1" x14ac:dyDescent="0.25"/>
    <row r="134" spans="1:17" ht="14.25" customHeight="1" thickTop="1" x14ac:dyDescent="0.25">
      <c r="A134" s="139" t="s">
        <v>203</v>
      </c>
      <c r="B134" s="140"/>
      <c r="C134" s="140"/>
      <c r="D134" s="76"/>
    </row>
    <row r="135" spans="1:17" ht="14.25" customHeight="1" x14ac:dyDescent="0.25">
      <c r="A135" s="77" t="s">
        <v>204</v>
      </c>
      <c r="B135" s="78"/>
      <c r="C135" s="79"/>
      <c r="D135" s="80"/>
    </row>
    <row r="136" spans="1:17" ht="14.25" customHeight="1" x14ac:dyDescent="0.25">
      <c r="A136" s="141" t="s">
        <v>205</v>
      </c>
      <c r="B136" s="135"/>
      <c r="C136" s="136"/>
      <c r="D136" s="80"/>
    </row>
    <row r="137" spans="1:17" ht="14.25" customHeight="1" x14ac:dyDescent="0.25">
      <c r="A137" s="81" t="s">
        <v>206</v>
      </c>
      <c r="B137" s="82" t="s">
        <v>207</v>
      </c>
      <c r="C137" s="82" t="s">
        <v>208</v>
      </c>
      <c r="D137" s="80"/>
    </row>
    <row r="138" spans="1:17" ht="14.25" customHeight="1" x14ac:dyDescent="0.25">
      <c r="A138" s="83" t="s">
        <v>209</v>
      </c>
      <c r="B138" s="84" t="s">
        <v>210</v>
      </c>
      <c r="C138" s="85">
        <v>351268</v>
      </c>
      <c r="D138" s="80"/>
    </row>
    <row r="139" spans="1:17" ht="14.25" customHeight="1" x14ac:dyDescent="0.25">
      <c r="A139" s="83" t="s">
        <v>211</v>
      </c>
      <c r="B139" s="84" t="s">
        <v>212</v>
      </c>
      <c r="C139" s="85">
        <v>42830</v>
      </c>
      <c r="D139" s="80"/>
    </row>
    <row r="140" spans="1:17" ht="14.25" customHeight="1" x14ac:dyDescent="0.25">
      <c r="A140" s="83" t="s">
        <v>213</v>
      </c>
      <c r="B140" s="84" t="s">
        <v>214</v>
      </c>
      <c r="C140" s="85">
        <v>6236</v>
      </c>
      <c r="D140" s="80"/>
    </row>
    <row r="141" spans="1:17" ht="14.25" customHeight="1" x14ac:dyDescent="0.25">
      <c r="A141" s="83" t="s">
        <v>215</v>
      </c>
      <c r="B141" s="84" t="s">
        <v>216</v>
      </c>
      <c r="C141" s="86">
        <v>113</v>
      </c>
      <c r="D141" s="80"/>
    </row>
    <row r="142" spans="1:17" ht="14.25" customHeight="1" x14ac:dyDescent="0.25">
      <c r="A142" s="87"/>
      <c r="B142" s="88"/>
      <c r="C142" s="79"/>
      <c r="D142" s="80"/>
    </row>
    <row r="143" spans="1:17" ht="14.25" customHeight="1" x14ac:dyDescent="0.25">
      <c r="A143" s="142" t="s">
        <v>217</v>
      </c>
      <c r="B143" s="135"/>
      <c r="C143" s="136"/>
      <c r="D143" s="80"/>
    </row>
    <row r="144" spans="1:17" ht="14.25" customHeight="1" x14ac:dyDescent="0.25">
      <c r="A144" s="81" t="s">
        <v>206</v>
      </c>
      <c r="B144" s="82" t="s">
        <v>207</v>
      </c>
      <c r="C144" s="82" t="s">
        <v>208</v>
      </c>
      <c r="D144" s="80"/>
    </row>
    <row r="145" spans="1:4" ht="14.25" customHeight="1" x14ac:dyDescent="0.25">
      <c r="A145" s="89" t="s">
        <v>218</v>
      </c>
      <c r="B145" s="90" t="s">
        <v>219</v>
      </c>
      <c r="C145" s="91">
        <v>8758</v>
      </c>
      <c r="D145" s="80"/>
    </row>
    <row r="146" spans="1:4" ht="14.25" customHeight="1" x14ac:dyDescent="0.25">
      <c r="A146" s="89" t="s">
        <v>220</v>
      </c>
      <c r="B146" s="90" t="s">
        <v>221</v>
      </c>
      <c r="C146" s="91">
        <v>322732</v>
      </c>
      <c r="D146" s="80"/>
    </row>
    <row r="147" spans="1:4" ht="14.25" customHeight="1" x14ac:dyDescent="0.25">
      <c r="A147" s="89" t="s">
        <v>222</v>
      </c>
      <c r="B147" s="90" t="s">
        <v>221</v>
      </c>
      <c r="C147" s="90"/>
      <c r="D147" s="80"/>
    </row>
    <row r="148" spans="1:4" ht="14.25" customHeight="1" x14ac:dyDescent="0.25">
      <c r="A148" s="89" t="s">
        <v>223</v>
      </c>
      <c r="B148" s="90" t="s">
        <v>224</v>
      </c>
      <c r="C148" s="91">
        <v>10023</v>
      </c>
      <c r="D148" s="80"/>
    </row>
    <row r="149" spans="1:4" ht="14.25" customHeight="1" x14ac:dyDescent="0.25">
      <c r="A149" s="87"/>
      <c r="B149" s="88"/>
      <c r="C149" s="79"/>
      <c r="D149" s="80"/>
    </row>
    <row r="150" spans="1:4" ht="14.25" customHeight="1" x14ac:dyDescent="0.25">
      <c r="A150" s="142" t="s">
        <v>225</v>
      </c>
      <c r="B150" s="135"/>
      <c r="C150" s="136"/>
      <c r="D150" s="80"/>
    </row>
    <row r="151" spans="1:4" ht="14.25" customHeight="1" x14ac:dyDescent="0.25">
      <c r="A151" s="92" t="s">
        <v>206</v>
      </c>
      <c r="B151" s="93" t="s">
        <v>207</v>
      </c>
      <c r="C151" s="82" t="s">
        <v>208</v>
      </c>
      <c r="D151" s="80"/>
    </row>
    <row r="152" spans="1:4" ht="14.25" customHeight="1" x14ac:dyDescent="0.25">
      <c r="A152" s="89" t="s">
        <v>226</v>
      </c>
      <c r="B152" s="90" t="s">
        <v>227</v>
      </c>
      <c r="C152" s="91">
        <v>4293</v>
      </c>
      <c r="D152" s="80"/>
    </row>
    <row r="153" spans="1:4" ht="14.25" customHeight="1" x14ac:dyDescent="0.25">
      <c r="A153" s="89" t="s">
        <v>228</v>
      </c>
      <c r="B153" s="90" t="s">
        <v>221</v>
      </c>
      <c r="C153" s="91">
        <v>7446</v>
      </c>
      <c r="D153" s="80"/>
    </row>
    <row r="154" spans="1:4" ht="14.25" customHeight="1" x14ac:dyDescent="0.25">
      <c r="A154" s="89" t="s">
        <v>229</v>
      </c>
      <c r="B154" s="90" t="s">
        <v>230</v>
      </c>
      <c r="C154" s="91">
        <v>120405</v>
      </c>
      <c r="D154" s="80"/>
    </row>
    <row r="155" spans="1:4" ht="14.25" customHeight="1" x14ac:dyDescent="0.25">
      <c r="A155" s="89" t="s">
        <v>231</v>
      </c>
      <c r="B155" s="90" t="s">
        <v>232</v>
      </c>
      <c r="C155" s="91">
        <v>1474</v>
      </c>
      <c r="D155" s="80"/>
    </row>
    <row r="156" spans="1:4" ht="14.25" customHeight="1" thickBot="1" x14ac:dyDescent="0.3">
      <c r="A156" s="94"/>
      <c r="B156" s="95"/>
      <c r="C156" s="95"/>
      <c r="D156" s="96"/>
    </row>
    <row r="157" spans="1:4" ht="14.25" customHeight="1" thickTop="1" x14ac:dyDescent="0.2"/>
    <row r="158" spans="1:4" ht="14.25" customHeight="1" x14ac:dyDescent="0.2"/>
    <row r="159" spans="1:4" ht="14.25" customHeight="1" x14ac:dyDescent="0.2"/>
    <row r="160" spans="1:4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0">
    <mergeCell ref="B93:G93"/>
    <mergeCell ref="B6:G6"/>
    <mergeCell ref="C7:D7"/>
    <mergeCell ref="E7:F7"/>
    <mergeCell ref="B16:G16"/>
    <mergeCell ref="B26:F26"/>
    <mergeCell ref="B31:C31"/>
    <mergeCell ref="B40:C40"/>
    <mergeCell ref="E40:F40"/>
    <mergeCell ref="B49:D49"/>
    <mergeCell ref="B60:D60"/>
    <mergeCell ref="B72:D72"/>
    <mergeCell ref="B125:N125"/>
    <mergeCell ref="C94:D94"/>
    <mergeCell ref="E94:F94"/>
    <mergeCell ref="C102:D102"/>
    <mergeCell ref="E102:F102"/>
    <mergeCell ref="D105:I105"/>
    <mergeCell ref="C106:F106"/>
    <mergeCell ref="G106:J106"/>
    <mergeCell ref="C107:D107"/>
    <mergeCell ref="E107:F107"/>
    <mergeCell ref="G107:H107"/>
    <mergeCell ref="I107:J107"/>
    <mergeCell ref="B117:H117"/>
    <mergeCell ref="C130:P130"/>
    <mergeCell ref="A134:C134"/>
    <mergeCell ref="A136:C136"/>
    <mergeCell ref="A143:C143"/>
    <mergeCell ref="A150:C150"/>
  </mergeCell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999"/>
  <sheetViews>
    <sheetView topLeftCell="X1" workbookViewId="0">
      <selection activeCell="Y27" sqref="Y27"/>
    </sheetView>
  </sheetViews>
  <sheetFormatPr defaultColWidth="12.625" defaultRowHeight="15" customHeight="1" x14ac:dyDescent="0.2"/>
  <cols>
    <col min="1" max="1" width="16.375" style="2" customWidth="1"/>
    <col min="2" max="99" width="7.625" style="2" customWidth="1"/>
    <col min="100" max="100" width="15" style="2" customWidth="1"/>
    <col min="101" max="104" width="7.625" style="2" customWidth="1"/>
    <col min="105" max="105" width="55.875" style="2" bestFit="1" customWidth="1"/>
    <col min="106" max="106" width="56.125" style="2" bestFit="1" customWidth="1"/>
    <col min="107" max="107" width="25.125" style="2" bestFit="1" customWidth="1"/>
    <col min="108" max="108" width="49" style="2" bestFit="1" customWidth="1"/>
    <col min="109" max="127" width="7.625" style="2" customWidth="1"/>
    <col min="128" max="16384" width="12.625" style="2"/>
  </cols>
  <sheetData>
    <row r="1" spans="1:127" ht="14.25" customHeight="1" x14ac:dyDescent="0.25">
      <c r="A1" s="97"/>
      <c r="B1" s="41" t="s">
        <v>149</v>
      </c>
    </row>
    <row r="2" spans="1:127" ht="14.25" customHeight="1" x14ac:dyDescent="0.25">
      <c r="A2" s="97"/>
      <c r="B2" s="41" t="s">
        <v>150</v>
      </c>
    </row>
    <row r="3" spans="1:127" ht="14.25" customHeight="1" x14ac:dyDescent="0.25">
      <c r="A3" s="97"/>
      <c r="B3" s="41" t="s">
        <v>233</v>
      </c>
    </row>
    <row r="4" spans="1:127" ht="14.25" customHeight="1" x14ac:dyDescent="0.25">
      <c r="A4" s="97"/>
      <c r="B4" s="41" t="s">
        <v>234</v>
      </c>
    </row>
    <row r="5" spans="1:127" ht="14.25" customHeight="1" x14ac:dyDescent="0.25">
      <c r="A5" s="97"/>
    </row>
    <row r="6" spans="1:127" ht="14.25" customHeight="1" x14ac:dyDescent="0.2">
      <c r="A6" s="98"/>
      <c r="B6" s="167" t="s">
        <v>235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99"/>
      <c r="CG6" s="99"/>
      <c r="CH6" s="99"/>
      <c r="CI6" s="99"/>
      <c r="CJ6" s="99"/>
      <c r="CK6" s="99"/>
      <c r="CL6" s="99"/>
      <c r="CM6" s="99"/>
      <c r="CN6" s="99"/>
      <c r="CO6" s="99"/>
      <c r="CP6" s="99"/>
      <c r="CQ6" s="99"/>
      <c r="CR6" s="99"/>
      <c r="CS6" s="99"/>
      <c r="CT6" s="99"/>
      <c r="CU6" s="99"/>
      <c r="CV6" s="99"/>
      <c r="CW6" s="99"/>
      <c r="CX6" s="99"/>
      <c r="CY6" s="99"/>
      <c r="CZ6" s="99"/>
      <c r="DA6" s="99"/>
      <c r="DB6" s="99"/>
      <c r="DC6" s="99"/>
      <c r="DD6" s="99"/>
      <c r="DE6" s="99"/>
      <c r="DF6" s="99"/>
      <c r="DG6" s="99"/>
      <c r="DH6" s="99"/>
      <c r="DI6" s="99"/>
      <c r="DJ6" s="99"/>
      <c r="DK6" s="99"/>
      <c r="DL6" s="99"/>
      <c r="DM6" s="99"/>
      <c r="DN6" s="99"/>
      <c r="DO6" s="99"/>
      <c r="DP6" s="99"/>
      <c r="DQ6" s="99"/>
      <c r="DR6" s="99"/>
      <c r="DS6" s="99"/>
      <c r="DT6" s="99"/>
      <c r="DU6" s="99"/>
      <c r="DV6" s="99"/>
      <c r="DW6" s="99"/>
    </row>
    <row r="7" spans="1:127" ht="14.25" customHeight="1" x14ac:dyDescent="0.2">
      <c r="A7" s="100"/>
      <c r="B7" s="101" t="s">
        <v>236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2" t="s">
        <v>237</v>
      </c>
      <c r="Q7" s="103"/>
      <c r="R7" s="103"/>
      <c r="S7" s="103"/>
      <c r="T7" s="103"/>
      <c r="U7" s="103"/>
      <c r="V7" s="103"/>
      <c r="W7" s="104" t="s">
        <v>238</v>
      </c>
      <c r="X7" s="105"/>
      <c r="Y7" s="105"/>
      <c r="Z7" s="105"/>
      <c r="AA7" s="101" t="s">
        <v>239</v>
      </c>
      <c r="AB7" s="101"/>
      <c r="AC7" s="101"/>
      <c r="AD7" s="101"/>
      <c r="AE7" s="101"/>
      <c r="AF7" s="101"/>
      <c r="AG7" s="101"/>
      <c r="AH7" s="101"/>
      <c r="AI7" s="106" t="s">
        <v>240</v>
      </c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7"/>
      <c r="CC7" s="107"/>
      <c r="CD7" s="107"/>
      <c r="CE7" s="107"/>
      <c r="CF7" s="107"/>
      <c r="CG7" s="107"/>
      <c r="CH7" s="107"/>
      <c r="CI7" s="107"/>
      <c r="CJ7" s="107"/>
      <c r="CK7" s="107"/>
      <c r="CL7" s="107"/>
      <c r="CM7" s="107"/>
      <c r="CN7" s="107"/>
      <c r="CO7" s="107"/>
      <c r="CP7" s="107"/>
      <c r="CQ7" s="104" t="s">
        <v>241</v>
      </c>
      <c r="CR7" s="105"/>
      <c r="CS7" s="105"/>
      <c r="CT7" s="105"/>
      <c r="CU7" s="105"/>
      <c r="CV7" s="108"/>
      <c r="CW7" s="108"/>
      <c r="CX7" s="108"/>
      <c r="CY7" s="108"/>
      <c r="CZ7" s="108"/>
      <c r="DA7" s="108"/>
      <c r="DB7" s="108"/>
      <c r="DC7" s="108"/>
      <c r="DD7" s="108"/>
      <c r="DE7" s="108"/>
      <c r="DF7" s="108"/>
      <c r="DG7" s="108"/>
      <c r="DH7" s="108"/>
      <c r="DI7" s="108"/>
      <c r="DJ7" s="108"/>
      <c r="DK7" s="108"/>
      <c r="DL7" s="108"/>
      <c r="DM7" s="108"/>
      <c r="DN7" s="108"/>
      <c r="DO7" s="108"/>
      <c r="DP7" s="108"/>
      <c r="DQ7" s="108"/>
      <c r="DR7" s="108"/>
      <c r="DS7" s="108"/>
      <c r="DT7" s="108"/>
      <c r="DU7" s="108"/>
      <c r="DV7" s="108"/>
      <c r="DW7" s="108"/>
    </row>
    <row r="8" spans="1:127" ht="14.25" customHeight="1" x14ac:dyDescent="0.2">
      <c r="A8" s="109"/>
      <c r="B8" s="168" t="s">
        <v>242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169" t="s">
        <v>243</v>
      </c>
      <c r="Q8" s="135"/>
      <c r="R8" s="136"/>
      <c r="S8" s="110" t="s">
        <v>244</v>
      </c>
      <c r="T8" s="169" t="s">
        <v>245</v>
      </c>
      <c r="U8" s="135"/>
      <c r="V8" s="136"/>
      <c r="W8" s="165" t="s">
        <v>246</v>
      </c>
      <c r="X8" s="135"/>
      <c r="Y8" s="136"/>
      <c r="Z8" s="111" t="s">
        <v>247</v>
      </c>
      <c r="AA8" s="168" t="s">
        <v>248</v>
      </c>
      <c r="AB8" s="135"/>
      <c r="AC8" s="135"/>
      <c r="AD8" s="135"/>
      <c r="AE8" s="135"/>
      <c r="AF8" s="135"/>
      <c r="AG8" s="135"/>
      <c r="AH8" s="136"/>
      <c r="AI8" s="163" t="s">
        <v>249</v>
      </c>
      <c r="AJ8" s="135"/>
      <c r="AK8" s="135"/>
      <c r="AL8" s="135"/>
      <c r="AM8" s="135"/>
      <c r="AN8" s="136"/>
      <c r="AO8" s="164" t="s">
        <v>250</v>
      </c>
      <c r="AP8" s="135"/>
      <c r="AQ8" s="135"/>
      <c r="AR8" s="135"/>
      <c r="AS8" s="135"/>
      <c r="AT8" s="136"/>
      <c r="AU8" s="163" t="s">
        <v>251</v>
      </c>
      <c r="AV8" s="135"/>
      <c r="AW8" s="135"/>
      <c r="AX8" s="135"/>
      <c r="AY8" s="135"/>
      <c r="AZ8" s="136"/>
      <c r="BA8" s="164" t="s">
        <v>252</v>
      </c>
      <c r="BB8" s="135"/>
      <c r="BC8" s="135"/>
      <c r="BD8" s="135"/>
      <c r="BE8" s="135"/>
      <c r="BF8" s="136"/>
      <c r="BG8" s="163" t="s">
        <v>253</v>
      </c>
      <c r="BH8" s="135"/>
      <c r="BI8" s="135"/>
      <c r="BJ8" s="135"/>
      <c r="BK8" s="135"/>
      <c r="BL8" s="136"/>
      <c r="BM8" s="164" t="s">
        <v>254</v>
      </c>
      <c r="BN8" s="135"/>
      <c r="BO8" s="135"/>
      <c r="BP8" s="135"/>
      <c r="BQ8" s="135"/>
      <c r="BR8" s="136"/>
      <c r="BS8" s="163" t="s">
        <v>255</v>
      </c>
      <c r="BT8" s="135"/>
      <c r="BU8" s="135"/>
      <c r="BV8" s="135"/>
      <c r="BW8" s="135"/>
      <c r="BX8" s="136"/>
      <c r="BY8" s="164" t="s">
        <v>256</v>
      </c>
      <c r="BZ8" s="135"/>
      <c r="CA8" s="135"/>
      <c r="CB8" s="135"/>
      <c r="CC8" s="135"/>
      <c r="CD8" s="136"/>
      <c r="CE8" s="163" t="s">
        <v>257</v>
      </c>
      <c r="CF8" s="135"/>
      <c r="CG8" s="135"/>
      <c r="CH8" s="135"/>
      <c r="CI8" s="135"/>
      <c r="CJ8" s="136"/>
      <c r="CK8" s="164" t="s">
        <v>258</v>
      </c>
      <c r="CL8" s="135"/>
      <c r="CM8" s="135"/>
      <c r="CN8" s="135"/>
      <c r="CO8" s="135"/>
      <c r="CP8" s="136"/>
      <c r="CQ8" s="165" t="s">
        <v>259</v>
      </c>
      <c r="CR8" s="135"/>
      <c r="CS8" s="135"/>
      <c r="CT8" s="135"/>
      <c r="CU8" s="136"/>
      <c r="CV8" s="112" t="s">
        <v>260</v>
      </c>
      <c r="CW8" s="166" t="s">
        <v>261</v>
      </c>
      <c r="CX8" s="135"/>
      <c r="CY8" s="135"/>
      <c r="CZ8" s="136"/>
      <c r="DA8" s="157" t="s">
        <v>262</v>
      </c>
      <c r="DB8" s="136"/>
      <c r="DC8" s="113" t="s">
        <v>263</v>
      </c>
      <c r="DD8" s="158" t="s">
        <v>264</v>
      </c>
      <c r="DE8" s="135"/>
      <c r="DF8" s="136"/>
      <c r="DG8" s="159" t="s">
        <v>265</v>
      </c>
      <c r="DH8" s="135"/>
      <c r="DI8" s="135"/>
      <c r="DJ8" s="135"/>
      <c r="DK8" s="136"/>
      <c r="DL8" s="114" t="s">
        <v>266</v>
      </c>
      <c r="DM8" s="160" t="s">
        <v>267</v>
      </c>
      <c r="DN8" s="135"/>
      <c r="DO8" s="136"/>
      <c r="DP8" s="114" t="s">
        <v>268</v>
      </c>
      <c r="DQ8" s="161" t="s">
        <v>269</v>
      </c>
      <c r="DR8" s="135"/>
      <c r="DS8" s="135"/>
      <c r="DT8" s="135"/>
      <c r="DU8" s="135"/>
      <c r="DV8" s="136"/>
      <c r="DW8" s="114" t="s">
        <v>270</v>
      </c>
    </row>
    <row r="9" spans="1:127" ht="14.25" customHeight="1" x14ac:dyDescent="0.2">
      <c r="A9" s="115"/>
      <c r="B9" s="116" t="s">
        <v>271</v>
      </c>
      <c r="C9" s="116" t="s">
        <v>272</v>
      </c>
      <c r="D9" s="116" t="s">
        <v>9</v>
      </c>
      <c r="E9" s="116" t="s">
        <v>273</v>
      </c>
      <c r="F9" s="116" t="s">
        <v>274</v>
      </c>
      <c r="G9" s="116" t="s">
        <v>275</v>
      </c>
      <c r="H9" s="117" t="s">
        <v>276</v>
      </c>
      <c r="I9" s="116" t="s">
        <v>7</v>
      </c>
      <c r="J9" s="116" t="s">
        <v>8</v>
      </c>
      <c r="K9" s="116" t="s">
        <v>277</v>
      </c>
      <c r="L9" s="116" t="s">
        <v>170</v>
      </c>
      <c r="M9" s="116" t="s">
        <v>278</v>
      </c>
      <c r="N9" s="116" t="s">
        <v>279</v>
      </c>
      <c r="O9" s="116" t="s">
        <v>280</v>
      </c>
      <c r="P9" s="118" t="s">
        <v>281</v>
      </c>
      <c r="Q9" s="118" t="s">
        <v>282</v>
      </c>
      <c r="R9" s="118" t="s">
        <v>283</v>
      </c>
      <c r="S9" s="118" t="s">
        <v>284</v>
      </c>
      <c r="T9" s="118" t="s">
        <v>285</v>
      </c>
      <c r="U9" s="118" t="s">
        <v>286</v>
      </c>
      <c r="V9" s="118" t="s">
        <v>287</v>
      </c>
      <c r="W9" s="71" t="s">
        <v>192</v>
      </c>
      <c r="X9" s="71" t="s">
        <v>193</v>
      </c>
      <c r="Y9" s="71" t="s">
        <v>194</v>
      </c>
      <c r="Z9" s="71" t="s">
        <v>195</v>
      </c>
      <c r="AA9" s="72" t="s">
        <v>86</v>
      </c>
      <c r="AB9" s="72" t="s">
        <v>87</v>
      </c>
      <c r="AC9" s="72" t="s">
        <v>88</v>
      </c>
      <c r="AD9" s="72" t="s">
        <v>89</v>
      </c>
      <c r="AE9" s="72" t="s">
        <v>90</v>
      </c>
      <c r="AF9" s="72" t="s">
        <v>91</v>
      </c>
      <c r="AG9" s="72" t="s">
        <v>92</v>
      </c>
      <c r="AH9" s="72" t="s">
        <v>93</v>
      </c>
      <c r="AI9" s="119" t="s">
        <v>288</v>
      </c>
      <c r="AJ9" s="119" t="s">
        <v>289</v>
      </c>
      <c r="AK9" s="119" t="s">
        <v>290</v>
      </c>
      <c r="AL9" s="119" t="s">
        <v>291</v>
      </c>
      <c r="AM9" s="119" t="s">
        <v>292</v>
      </c>
      <c r="AN9" s="119" t="s">
        <v>293</v>
      </c>
      <c r="AO9" s="120" t="s">
        <v>294</v>
      </c>
      <c r="AP9" s="120" t="s">
        <v>295</v>
      </c>
      <c r="AQ9" s="120" t="s">
        <v>296</v>
      </c>
      <c r="AR9" s="120" t="s">
        <v>297</v>
      </c>
      <c r="AS9" s="120" t="s">
        <v>298</v>
      </c>
      <c r="AT9" s="120" t="s">
        <v>299</v>
      </c>
      <c r="AU9" s="119" t="s">
        <v>300</v>
      </c>
      <c r="AV9" s="119" t="s">
        <v>301</v>
      </c>
      <c r="AW9" s="119" t="s">
        <v>302</v>
      </c>
      <c r="AX9" s="119" t="s">
        <v>303</v>
      </c>
      <c r="AY9" s="119" t="s">
        <v>304</v>
      </c>
      <c r="AZ9" s="119" t="s">
        <v>305</v>
      </c>
      <c r="BA9" s="120" t="s">
        <v>306</v>
      </c>
      <c r="BB9" s="120" t="s">
        <v>307</v>
      </c>
      <c r="BC9" s="120" t="s">
        <v>308</v>
      </c>
      <c r="BD9" s="120" t="s">
        <v>309</v>
      </c>
      <c r="BE9" s="120" t="s">
        <v>310</v>
      </c>
      <c r="BF9" s="120" t="s">
        <v>311</v>
      </c>
      <c r="BG9" s="119" t="s">
        <v>312</v>
      </c>
      <c r="BH9" s="119" t="s">
        <v>313</v>
      </c>
      <c r="BI9" s="119" t="s">
        <v>314</v>
      </c>
      <c r="BJ9" s="119" t="s">
        <v>315</v>
      </c>
      <c r="BK9" s="119" t="s">
        <v>316</v>
      </c>
      <c r="BL9" s="119" t="s">
        <v>317</v>
      </c>
      <c r="BM9" s="120" t="s">
        <v>318</v>
      </c>
      <c r="BN9" s="120" t="s">
        <v>319</v>
      </c>
      <c r="BO9" s="120" t="s">
        <v>320</v>
      </c>
      <c r="BP9" s="120" t="s">
        <v>321</v>
      </c>
      <c r="BQ9" s="120" t="s">
        <v>322</v>
      </c>
      <c r="BR9" s="120" t="s">
        <v>323</v>
      </c>
      <c r="BS9" s="119" t="s">
        <v>324</v>
      </c>
      <c r="BT9" s="119" t="s">
        <v>325</v>
      </c>
      <c r="BU9" s="119" t="s">
        <v>326</v>
      </c>
      <c r="BV9" s="119" t="s">
        <v>327</v>
      </c>
      <c r="BW9" s="119" t="s">
        <v>328</v>
      </c>
      <c r="BX9" s="119" t="s">
        <v>329</v>
      </c>
      <c r="BY9" s="120" t="s">
        <v>330</v>
      </c>
      <c r="BZ9" s="120" t="s">
        <v>331</v>
      </c>
      <c r="CA9" s="120" t="s">
        <v>332</v>
      </c>
      <c r="CB9" s="120" t="s">
        <v>333</v>
      </c>
      <c r="CC9" s="120" t="s">
        <v>334</v>
      </c>
      <c r="CD9" s="120" t="s">
        <v>335</v>
      </c>
      <c r="CE9" s="119" t="s">
        <v>336</v>
      </c>
      <c r="CF9" s="119" t="s">
        <v>337</v>
      </c>
      <c r="CG9" s="119" t="s">
        <v>338</v>
      </c>
      <c r="CH9" s="119" t="s">
        <v>339</v>
      </c>
      <c r="CI9" s="119" t="s">
        <v>340</v>
      </c>
      <c r="CJ9" s="119" t="s">
        <v>341</v>
      </c>
      <c r="CK9" s="120" t="s">
        <v>342</v>
      </c>
      <c r="CL9" s="120" t="s">
        <v>343</v>
      </c>
      <c r="CM9" s="120" t="s">
        <v>344</v>
      </c>
      <c r="CN9" s="120" t="s">
        <v>345</v>
      </c>
      <c r="CO9" s="120" t="s">
        <v>346</v>
      </c>
      <c r="CP9" s="120" t="s">
        <v>347</v>
      </c>
      <c r="CQ9" s="75" t="s">
        <v>348</v>
      </c>
      <c r="CR9" s="75" t="s">
        <v>349</v>
      </c>
      <c r="CS9" s="75" t="s">
        <v>350</v>
      </c>
      <c r="CT9" s="75" t="s">
        <v>351</v>
      </c>
      <c r="CU9" s="75" t="s">
        <v>94</v>
      </c>
      <c r="CV9" s="121" t="s">
        <v>95</v>
      </c>
      <c r="CW9" s="122" t="s">
        <v>96</v>
      </c>
      <c r="CX9" s="122" t="s">
        <v>97</v>
      </c>
      <c r="CY9" s="122" t="s">
        <v>98</v>
      </c>
      <c r="CZ9" s="122" t="s">
        <v>99</v>
      </c>
      <c r="DA9" s="123" t="s">
        <v>100</v>
      </c>
      <c r="DB9" s="123" t="s">
        <v>101</v>
      </c>
      <c r="DC9" s="124" t="s">
        <v>102</v>
      </c>
      <c r="DD9" s="125" t="s">
        <v>103</v>
      </c>
      <c r="DE9" s="125" t="s">
        <v>104</v>
      </c>
      <c r="DF9" s="125" t="s">
        <v>352</v>
      </c>
      <c r="DG9" s="126">
        <v>1</v>
      </c>
      <c r="DH9" s="126">
        <v>2</v>
      </c>
      <c r="DI9" s="126" t="s">
        <v>353</v>
      </c>
      <c r="DJ9" s="127"/>
      <c r="DK9" s="126" t="s">
        <v>132</v>
      </c>
      <c r="DL9" s="128" t="s">
        <v>354</v>
      </c>
      <c r="DM9" s="128" t="s">
        <v>355</v>
      </c>
      <c r="DN9" s="128" t="s">
        <v>356</v>
      </c>
      <c r="DO9" s="128" t="s">
        <v>357</v>
      </c>
      <c r="DP9" s="128" t="s">
        <v>358</v>
      </c>
      <c r="DQ9" s="129" t="s">
        <v>359</v>
      </c>
      <c r="DR9" s="129" t="s">
        <v>360</v>
      </c>
      <c r="DS9" s="129" t="s">
        <v>361</v>
      </c>
      <c r="DT9" s="129" t="s">
        <v>362</v>
      </c>
      <c r="DU9" s="129" t="s">
        <v>363</v>
      </c>
      <c r="DV9" s="129" t="s">
        <v>364</v>
      </c>
      <c r="DW9" s="128" t="s">
        <v>365</v>
      </c>
    </row>
    <row r="10" spans="1:127" ht="14.25" customHeight="1" x14ac:dyDescent="0.25">
      <c r="A10" s="130" t="s">
        <v>366</v>
      </c>
      <c r="B10" s="131" t="s">
        <v>367</v>
      </c>
      <c r="C10" s="131" t="s">
        <v>367</v>
      </c>
      <c r="D10" s="131" t="s">
        <v>367</v>
      </c>
      <c r="E10" s="131" t="s">
        <v>367</v>
      </c>
      <c r="F10" s="131" t="s">
        <v>367</v>
      </c>
      <c r="G10" s="131" t="s">
        <v>367</v>
      </c>
      <c r="H10" s="131" t="s">
        <v>367</v>
      </c>
      <c r="I10" s="131" t="s">
        <v>367</v>
      </c>
      <c r="J10" s="131" t="s">
        <v>367</v>
      </c>
      <c r="K10" s="131" t="s">
        <v>367</v>
      </c>
      <c r="L10" s="131" t="s">
        <v>367</v>
      </c>
      <c r="M10" s="131" t="s">
        <v>367</v>
      </c>
      <c r="N10" s="131" t="s">
        <v>367</v>
      </c>
      <c r="O10" s="131" t="s">
        <v>367</v>
      </c>
      <c r="P10" s="131" t="s">
        <v>367</v>
      </c>
      <c r="Q10" s="131" t="s">
        <v>367</v>
      </c>
      <c r="R10" s="131" t="s">
        <v>367</v>
      </c>
      <c r="S10" s="131" t="s">
        <v>367</v>
      </c>
      <c r="T10" s="131" t="s">
        <v>367</v>
      </c>
      <c r="U10" s="131" t="s">
        <v>367</v>
      </c>
      <c r="V10" s="131" t="s">
        <v>367</v>
      </c>
      <c r="W10" s="131" t="s">
        <v>367</v>
      </c>
      <c r="X10" s="131" t="s">
        <v>367</v>
      </c>
      <c r="Y10" s="131" t="s">
        <v>367</v>
      </c>
      <c r="Z10" s="131" t="s">
        <v>367</v>
      </c>
      <c r="AA10" s="1" t="s">
        <v>368</v>
      </c>
      <c r="AB10" s="1" t="s">
        <v>368</v>
      </c>
      <c r="AC10" s="1" t="s">
        <v>368</v>
      </c>
      <c r="AD10" s="1" t="s">
        <v>368</v>
      </c>
      <c r="AE10" s="1" t="s">
        <v>368</v>
      </c>
      <c r="AF10" s="1" t="s">
        <v>368</v>
      </c>
      <c r="AG10" s="1" t="s">
        <v>368</v>
      </c>
      <c r="AH10" s="1" t="s">
        <v>368</v>
      </c>
      <c r="AI10" s="1" t="s">
        <v>368</v>
      </c>
      <c r="AJ10" s="1" t="s">
        <v>368</v>
      </c>
      <c r="AK10" s="1" t="s">
        <v>368</v>
      </c>
      <c r="AL10" s="1" t="s">
        <v>368</v>
      </c>
      <c r="AM10" s="1" t="s">
        <v>368</v>
      </c>
      <c r="AN10" s="1" t="s">
        <v>368</v>
      </c>
      <c r="AO10" s="1" t="s">
        <v>368</v>
      </c>
      <c r="AP10" s="1" t="s">
        <v>368</v>
      </c>
      <c r="AQ10" s="1" t="s">
        <v>368</v>
      </c>
      <c r="AR10" s="1" t="s">
        <v>368</v>
      </c>
      <c r="AS10" s="1" t="s">
        <v>368</v>
      </c>
      <c r="AT10" s="1" t="s">
        <v>368</v>
      </c>
      <c r="AU10" s="1" t="s">
        <v>368</v>
      </c>
      <c r="AV10" s="1" t="s">
        <v>368</v>
      </c>
      <c r="AW10" s="1" t="s">
        <v>368</v>
      </c>
      <c r="AX10" s="1" t="s">
        <v>368</v>
      </c>
      <c r="AY10" s="1" t="s">
        <v>368</v>
      </c>
      <c r="AZ10" s="1" t="s">
        <v>368</v>
      </c>
      <c r="BA10" s="1" t="s">
        <v>368</v>
      </c>
      <c r="BB10" s="1" t="s">
        <v>368</v>
      </c>
      <c r="BC10" s="1" t="s">
        <v>368</v>
      </c>
      <c r="BD10" s="1" t="s">
        <v>368</v>
      </c>
      <c r="BE10" s="1" t="s">
        <v>368</v>
      </c>
      <c r="BF10" s="1" t="s">
        <v>368</v>
      </c>
      <c r="BG10" s="1" t="s">
        <v>368</v>
      </c>
      <c r="BH10" s="1" t="s">
        <v>368</v>
      </c>
      <c r="BI10" s="1" t="s">
        <v>368</v>
      </c>
      <c r="BJ10" s="1" t="s">
        <v>368</v>
      </c>
      <c r="BK10" s="1" t="s">
        <v>368</v>
      </c>
      <c r="BL10" s="1" t="s">
        <v>368</v>
      </c>
      <c r="BM10" s="1" t="s">
        <v>368</v>
      </c>
      <c r="BN10" s="1" t="s">
        <v>368</v>
      </c>
      <c r="BO10" s="1" t="s">
        <v>368</v>
      </c>
      <c r="BP10" s="1" t="s">
        <v>368</v>
      </c>
      <c r="BQ10" s="1" t="s">
        <v>368</v>
      </c>
      <c r="BR10" s="1" t="s">
        <v>368</v>
      </c>
      <c r="BS10" s="1" t="s">
        <v>368</v>
      </c>
      <c r="BT10" s="1" t="s">
        <v>368</v>
      </c>
      <c r="BU10" s="1" t="s">
        <v>368</v>
      </c>
      <c r="BV10" s="1" t="s">
        <v>368</v>
      </c>
      <c r="BW10" s="1" t="s">
        <v>368</v>
      </c>
      <c r="BX10" s="1" t="s">
        <v>368</v>
      </c>
      <c r="BY10" s="1" t="s">
        <v>368</v>
      </c>
      <c r="BZ10" s="1" t="s">
        <v>368</v>
      </c>
      <c r="CA10" s="1" t="s">
        <v>368</v>
      </c>
      <c r="CB10" s="1" t="s">
        <v>368</v>
      </c>
      <c r="CC10" s="1" t="s">
        <v>368</v>
      </c>
      <c r="CD10" s="1" t="s">
        <v>368</v>
      </c>
      <c r="CE10" s="1" t="s">
        <v>368</v>
      </c>
      <c r="CF10" s="1" t="s">
        <v>368</v>
      </c>
      <c r="CG10" s="1" t="s">
        <v>368</v>
      </c>
      <c r="CH10" s="1" t="s">
        <v>368</v>
      </c>
      <c r="CI10" s="1" t="s">
        <v>368</v>
      </c>
      <c r="CJ10" s="1" t="s">
        <v>368</v>
      </c>
      <c r="CK10" s="1" t="s">
        <v>368</v>
      </c>
      <c r="CL10" s="1" t="s">
        <v>368</v>
      </c>
      <c r="CM10" s="1" t="s">
        <v>368</v>
      </c>
      <c r="CN10" s="1" t="s">
        <v>368</v>
      </c>
      <c r="CO10" s="1" t="s">
        <v>368</v>
      </c>
      <c r="CP10" s="1" t="s">
        <v>368</v>
      </c>
      <c r="CQ10" s="1" t="s">
        <v>367</v>
      </c>
      <c r="CR10" s="1" t="s">
        <v>367</v>
      </c>
      <c r="CS10" s="1" t="s">
        <v>367</v>
      </c>
      <c r="CT10" s="1" t="s">
        <v>367</v>
      </c>
      <c r="CU10" s="1" t="s">
        <v>367</v>
      </c>
      <c r="CV10" s="1" t="s">
        <v>367</v>
      </c>
      <c r="CW10" s="1" t="s">
        <v>367</v>
      </c>
      <c r="CX10" s="1" t="s">
        <v>367</v>
      </c>
      <c r="CY10" s="1" t="s">
        <v>367</v>
      </c>
      <c r="CZ10" s="1" t="s">
        <v>367</v>
      </c>
      <c r="DA10" s="1" t="s">
        <v>367</v>
      </c>
      <c r="DB10" s="1" t="s">
        <v>367</v>
      </c>
      <c r="DC10" s="1" t="s">
        <v>367</v>
      </c>
      <c r="DD10" s="1" t="s">
        <v>367</v>
      </c>
      <c r="DE10" s="1" t="s">
        <v>367</v>
      </c>
      <c r="DF10" s="1" t="s">
        <v>367</v>
      </c>
      <c r="DG10" s="132"/>
      <c r="DH10" s="132"/>
      <c r="DI10" s="132"/>
      <c r="DJ10" s="132"/>
      <c r="DK10" s="132"/>
      <c r="DL10" s="133" t="s">
        <v>369</v>
      </c>
      <c r="DM10" s="162" t="s">
        <v>370</v>
      </c>
      <c r="DN10" s="135"/>
      <c r="DO10" s="135"/>
      <c r="DP10" s="136"/>
      <c r="DQ10" s="133" t="s">
        <v>371</v>
      </c>
      <c r="DR10" s="133" t="s">
        <v>371</v>
      </c>
      <c r="DS10" s="133" t="s">
        <v>371</v>
      </c>
      <c r="DT10" s="133" t="s">
        <v>371</v>
      </c>
      <c r="DU10" s="133" t="s">
        <v>371</v>
      </c>
      <c r="DV10" s="133" t="s">
        <v>371</v>
      </c>
      <c r="DW10" s="133" t="s">
        <v>371</v>
      </c>
    </row>
    <row r="11" spans="1:127" ht="14.25" customHeight="1" x14ac:dyDescent="0.25">
      <c r="A11" s="97"/>
      <c r="DM11" s="1" t="s">
        <v>372</v>
      </c>
    </row>
    <row r="12" spans="1:127" ht="14.25" customHeight="1" x14ac:dyDescent="0.25">
      <c r="A12" s="97"/>
      <c r="H12" s="1" t="s">
        <v>368</v>
      </c>
      <c r="CQ12" s="1" t="s">
        <v>367</v>
      </c>
    </row>
    <row r="13" spans="1:127" ht="14.25" customHeight="1" x14ac:dyDescent="0.25">
      <c r="A13" s="97"/>
    </row>
    <row r="14" spans="1:127" ht="14.25" customHeight="1" x14ac:dyDescent="0.25">
      <c r="A14" s="97"/>
    </row>
    <row r="15" spans="1:127" ht="14.25" customHeight="1" x14ac:dyDescent="0.25">
      <c r="A15" s="97"/>
    </row>
    <row r="16" spans="1:127" ht="14.25" customHeight="1" x14ac:dyDescent="0.25">
      <c r="A16" s="97"/>
    </row>
    <row r="17" spans="1:1" ht="14.25" customHeight="1" x14ac:dyDescent="0.25">
      <c r="A17" s="97"/>
    </row>
    <row r="18" spans="1:1" ht="14.25" customHeight="1" x14ac:dyDescent="0.25">
      <c r="A18" s="97"/>
    </row>
    <row r="19" spans="1:1" ht="14.25" customHeight="1" x14ac:dyDescent="0.25">
      <c r="A19" s="97"/>
    </row>
    <row r="20" spans="1:1" ht="14.25" customHeight="1" x14ac:dyDescent="0.25">
      <c r="A20" s="97"/>
    </row>
    <row r="21" spans="1:1" ht="14.25" customHeight="1" x14ac:dyDescent="0.25">
      <c r="A21" s="97"/>
    </row>
    <row r="22" spans="1:1" ht="14.25" customHeight="1" x14ac:dyDescent="0.25">
      <c r="A22" s="97"/>
    </row>
    <row r="23" spans="1:1" ht="14.25" customHeight="1" x14ac:dyDescent="0.25">
      <c r="A23" s="97"/>
    </row>
    <row r="24" spans="1:1" ht="14.25" customHeight="1" x14ac:dyDescent="0.25">
      <c r="A24" s="97"/>
    </row>
    <row r="25" spans="1:1" ht="14.25" customHeight="1" x14ac:dyDescent="0.25">
      <c r="A25" s="97"/>
    </row>
    <row r="26" spans="1:1" ht="14.25" customHeight="1" x14ac:dyDescent="0.25">
      <c r="A26" s="97"/>
    </row>
    <row r="27" spans="1:1" ht="14.25" customHeight="1" x14ac:dyDescent="0.25">
      <c r="A27" s="97"/>
    </row>
    <row r="28" spans="1:1" ht="14.25" customHeight="1" x14ac:dyDescent="0.25">
      <c r="A28" s="97"/>
    </row>
    <row r="29" spans="1:1" ht="14.25" customHeight="1" x14ac:dyDescent="0.25">
      <c r="A29" s="97"/>
    </row>
    <row r="30" spans="1:1" ht="14.25" customHeight="1" x14ac:dyDescent="0.25">
      <c r="A30" s="97"/>
    </row>
    <row r="31" spans="1:1" ht="14.25" customHeight="1" x14ac:dyDescent="0.25">
      <c r="A31" s="97"/>
    </row>
    <row r="32" spans="1:1" ht="14.25" customHeight="1" x14ac:dyDescent="0.25">
      <c r="A32" s="97"/>
    </row>
    <row r="33" spans="1:1" ht="14.25" customHeight="1" x14ac:dyDescent="0.25">
      <c r="A33" s="97"/>
    </row>
    <row r="34" spans="1:1" ht="14.25" customHeight="1" x14ac:dyDescent="0.25">
      <c r="A34" s="97"/>
    </row>
    <row r="35" spans="1:1" ht="14.25" customHeight="1" x14ac:dyDescent="0.25">
      <c r="A35" s="97"/>
    </row>
    <row r="36" spans="1:1" ht="14.25" customHeight="1" x14ac:dyDescent="0.25">
      <c r="A36" s="97"/>
    </row>
    <row r="37" spans="1:1" ht="14.25" customHeight="1" x14ac:dyDescent="0.25">
      <c r="A37" s="97"/>
    </row>
    <row r="38" spans="1:1" ht="14.25" customHeight="1" x14ac:dyDescent="0.25">
      <c r="A38" s="97"/>
    </row>
    <row r="39" spans="1:1" ht="14.25" customHeight="1" x14ac:dyDescent="0.25">
      <c r="A39" s="97"/>
    </row>
    <row r="40" spans="1:1" ht="14.25" customHeight="1" x14ac:dyDescent="0.25">
      <c r="A40" s="97"/>
    </row>
    <row r="41" spans="1:1" ht="14.25" customHeight="1" x14ac:dyDescent="0.25">
      <c r="A41" s="97"/>
    </row>
    <row r="42" spans="1:1" ht="14.25" customHeight="1" x14ac:dyDescent="0.25">
      <c r="A42" s="97"/>
    </row>
    <row r="43" spans="1:1" ht="14.25" customHeight="1" x14ac:dyDescent="0.25">
      <c r="A43" s="97"/>
    </row>
    <row r="44" spans="1:1" ht="14.25" customHeight="1" x14ac:dyDescent="0.25">
      <c r="A44" s="97"/>
    </row>
    <row r="45" spans="1:1" ht="14.25" customHeight="1" x14ac:dyDescent="0.25">
      <c r="A45" s="97"/>
    </row>
    <row r="46" spans="1:1" ht="14.25" customHeight="1" x14ac:dyDescent="0.25">
      <c r="A46" s="97"/>
    </row>
    <row r="47" spans="1:1" ht="14.25" customHeight="1" x14ac:dyDescent="0.25">
      <c r="A47" s="97"/>
    </row>
    <row r="48" spans="1:1" ht="14.25" customHeight="1" x14ac:dyDescent="0.25">
      <c r="A48" s="97"/>
    </row>
    <row r="49" spans="1:1" ht="14.25" customHeight="1" x14ac:dyDescent="0.25">
      <c r="A49" s="97"/>
    </row>
    <row r="50" spans="1:1" ht="14.25" customHeight="1" x14ac:dyDescent="0.25">
      <c r="A50" s="97"/>
    </row>
    <row r="51" spans="1:1" ht="14.25" customHeight="1" x14ac:dyDescent="0.25">
      <c r="A51" s="97"/>
    </row>
    <row r="52" spans="1:1" ht="14.25" customHeight="1" x14ac:dyDescent="0.25">
      <c r="A52" s="97"/>
    </row>
    <row r="53" spans="1:1" ht="14.25" customHeight="1" x14ac:dyDescent="0.25">
      <c r="A53" s="97"/>
    </row>
    <row r="54" spans="1:1" ht="14.25" customHeight="1" x14ac:dyDescent="0.25">
      <c r="A54" s="97"/>
    </row>
    <row r="55" spans="1:1" ht="14.25" customHeight="1" x14ac:dyDescent="0.25">
      <c r="A55" s="97"/>
    </row>
    <row r="56" spans="1:1" ht="14.25" customHeight="1" x14ac:dyDescent="0.25">
      <c r="A56" s="97"/>
    </row>
    <row r="57" spans="1:1" ht="14.25" customHeight="1" x14ac:dyDescent="0.25">
      <c r="A57" s="97"/>
    </row>
    <row r="58" spans="1:1" ht="14.25" customHeight="1" x14ac:dyDescent="0.25">
      <c r="A58" s="97"/>
    </row>
    <row r="59" spans="1:1" ht="14.25" customHeight="1" x14ac:dyDescent="0.25">
      <c r="A59" s="97"/>
    </row>
    <row r="60" spans="1:1" ht="14.25" customHeight="1" x14ac:dyDescent="0.25">
      <c r="A60" s="97"/>
    </row>
    <row r="61" spans="1:1" ht="14.25" customHeight="1" x14ac:dyDescent="0.25">
      <c r="A61" s="97"/>
    </row>
    <row r="62" spans="1:1" ht="14.25" customHeight="1" x14ac:dyDescent="0.25">
      <c r="A62" s="97"/>
    </row>
    <row r="63" spans="1:1" ht="14.25" customHeight="1" x14ac:dyDescent="0.25">
      <c r="A63" s="97"/>
    </row>
    <row r="64" spans="1:1" ht="14.25" customHeight="1" x14ac:dyDescent="0.25">
      <c r="A64" s="97"/>
    </row>
    <row r="65" spans="1:1" ht="14.25" customHeight="1" x14ac:dyDescent="0.25">
      <c r="A65" s="97"/>
    </row>
    <row r="66" spans="1:1" ht="14.25" customHeight="1" x14ac:dyDescent="0.25">
      <c r="A66" s="97"/>
    </row>
    <row r="67" spans="1:1" ht="14.25" customHeight="1" x14ac:dyDescent="0.25">
      <c r="A67" s="97"/>
    </row>
    <row r="68" spans="1:1" ht="14.25" customHeight="1" x14ac:dyDescent="0.25">
      <c r="A68" s="97"/>
    </row>
    <row r="69" spans="1:1" ht="14.25" customHeight="1" x14ac:dyDescent="0.25">
      <c r="A69" s="97"/>
    </row>
    <row r="70" spans="1:1" ht="14.25" customHeight="1" x14ac:dyDescent="0.25">
      <c r="A70" s="97"/>
    </row>
    <row r="71" spans="1:1" ht="14.25" customHeight="1" x14ac:dyDescent="0.25">
      <c r="A71" s="97"/>
    </row>
    <row r="72" spans="1:1" ht="14.25" customHeight="1" x14ac:dyDescent="0.25">
      <c r="A72" s="97"/>
    </row>
    <row r="73" spans="1:1" ht="14.25" customHeight="1" x14ac:dyDescent="0.25">
      <c r="A73" s="97"/>
    </row>
    <row r="74" spans="1:1" ht="14.25" customHeight="1" x14ac:dyDescent="0.25">
      <c r="A74" s="97"/>
    </row>
    <row r="75" spans="1:1" ht="14.25" customHeight="1" x14ac:dyDescent="0.25">
      <c r="A75" s="97"/>
    </row>
    <row r="76" spans="1:1" ht="14.25" customHeight="1" x14ac:dyDescent="0.25">
      <c r="A76" s="97"/>
    </row>
    <row r="77" spans="1:1" ht="14.25" customHeight="1" x14ac:dyDescent="0.25">
      <c r="A77" s="97"/>
    </row>
    <row r="78" spans="1:1" ht="14.25" customHeight="1" x14ac:dyDescent="0.25">
      <c r="A78" s="97"/>
    </row>
    <row r="79" spans="1:1" ht="14.25" customHeight="1" x14ac:dyDescent="0.25">
      <c r="A79" s="97"/>
    </row>
    <row r="80" spans="1:1" ht="14.25" customHeight="1" x14ac:dyDescent="0.25">
      <c r="A80" s="97"/>
    </row>
    <row r="81" spans="1:1" ht="14.25" customHeight="1" x14ac:dyDescent="0.25">
      <c r="A81" s="97"/>
    </row>
    <row r="82" spans="1:1" ht="14.25" customHeight="1" x14ac:dyDescent="0.25">
      <c r="A82" s="97"/>
    </row>
    <row r="83" spans="1:1" ht="14.25" customHeight="1" x14ac:dyDescent="0.25">
      <c r="A83" s="97"/>
    </row>
    <row r="84" spans="1:1" ht="14.25" customHeight="1" x14ac:dyDescent="0.25">
      <c r="A84" s="97"/>
    </row>
    <row r="85" spans="1:1" ht="14.25" customHeight="1" x14ac:dyDescent="0.25">
      <c r="A85" s="97"/>
    </row>
    <row r="86" spans="1:1" ht="14.25" customHeight="1" x14ac:dyDescent="0.25">
      <c r="A86" s="97"/>
    </row>
    <row r="87" spans="1:1" ht="14.25" customHeight="1" x14ac:dyDescent="0.25">
      <c r="A87" s="97"/>
    </row>
    <row r="88" spans="1:1" ht="14.25" customHeight="1" x14ac:dyDescent="0.25">
      <c r="A88" s="97"/>
    </row>
    <row r="89" spans="1:1" ht="14.25" customHeight="1" x14ac:dyDescent="0.25">
      <c r="A89" s="97"/>
    </row>
    <row r="90" spans="1:1" ht="14.25" customHeight="1" x14ac:dyDescent="0.25">
      <c r="A90" s="97"/>
    </row>
    <row r="91" spans="1:1" ht="14.25" customHeight="1" x14ac:dyDescent="0.25">
      <c r="A91" s="97"/>
    </row>
    <row r="92" spans="1:1" ht="14.25" customHeight="1" x14ac:dyDescent="0.25">
      <c r="A92" s="97"/>
    </row>
    <row r="93" spans="1:1" ht="14.25" customHeight="1" x14ac:dyDescent="0.25">
      <c r="A93" s="97"/>
    </row>
    <row r="94" spans="1:1" ht="14.25" customHeight="1" x14ac:dyDescent="0.25">
      <c r="A94" s="97"/>
    </row>
    <row r="95" spans="1:1" ht="14.25" customHeight="1" x14ac:dyDescent="0.25">
      <c r="A95" s="97"/>
    </row>
    <row r="96" spans="1:1" ht="14.25" customHeight="1" x14ac:dyDescent="0.25">
      <c r="A96" s="97"/>
    </row>
    <row r="97" spans="1:1" ht="14.25" customHeight="1" x14ac:dyDescent="0.25">
      <c r="A97" s="97"/>
    </row>
    <row r="98" spans="1:1" ht="14.25" customHeight="1" x14ac:dyDescent="0.25">
      <c r="A98" s="97"/>
    </row>
    <row r="99" spans="1:1" ht="14.25" customHeight="1" x14ac:dyDescent="0.25">
      <c r="A99" s="97"/>
    </row>
    <row r="100" spans="1:1" ht="14.25" customHeight="1" x14ac:dyDescent="0.25">
      <c r="A100" s="97"/>
    </row>
    <row r="101" spans="1:1" ht="14.25" customHeight="1" x14ac:dyDescent="0.25">
      <c r="A101" s="97"/>
    </row>
    <row r="102" spans="1:1" ht="14.25" customHeight="1" x14ac:dyDescent="0.25">
      <c r="A102" s="97"/>
    </row>
    <row r="103" spans="1:1" ht="14.25" customHeight="1" x14ac:dyDescent="0.25">
      <c r="A103" s="97"/>
    </row>
    <row r="104" spans="1:1" ht="14.25" customHeight="1" x14ac:dyDescent="0.25">
      <c r="A104" s="97"/>
    </row>
    <row r="105" spans="1:1" ht="14.25" customHeight="1" x14ac:dyDescent="0.25">
      <c r="A105" s="97"/>
    </row>
    <row r="106" spans="1:1" ht="14.25" customHeight="1" x14ac:dyDescent="0.25">
      <c r="A106" s="97"/>
    </row>
    <row r="107" spans="1:1" ht="14.25" customHeight="1" x14ac:dyDescent="0.25">
      <c r="A107" s="97"/>
    </row>
    <row r="108" spans="1:1" ht="14.25" customHeight="1" x14ac:dyDescent="0.25">
      <c r="A108" s="97"/>
    </row>
    <row r="109" spans="1:1" ht="14.25" customHeight="1" x14ac:dyDescent="0.25">
      <c r="A109" s="97"/>
    </row>
    <row r="110" spans="1:1" ht="14.25" customHeight="1" x14ac:dyDescent="0.25">
      <c r="A110" s="97"/>
    </row>
    <row r="111" spans="1:1" ht="14.25" customHeight="1" x14ac:dyDescent="0.25">
      <c r="A111" s="97"/>
    </row>
    <row r="112" spans="1:1" ht="14.25" customHeight="1" x14ac:dyDescent="0.25">
      <c r="A112" s="97"/>
    </row>
    <row r="113" spans="1:1" ht="14.25" customHeight="1" x14ac:dyDescent="0.25">
      <c r="A113" s="97"/>
    </row>
    <row r="114" spans="1:1" ht="14.25" customHeight="1" x14ac:dyDescent="0.25">
      <c r="A114" s="97"/>
    </row>
    <row r="115" spans="1:1" ht="14.25" customHeight="1" x14ac:dyDescent="0.25">
      <c r="A115" s="97"/>
    </row>
    <row r="116" spans="1:1" ht="14.25" customHeight="1" x14ac:dyDescent="0.25">
      <c r="A116" s="97"/>
    </row>
    <row r="117" spans="1:1" ht="14.25" customHeight="1" x14ac:dyDescent="0.25">
      <c r="A117" s="97"/>
    </row>
    <row r="118" spans="1:1" ht="14.25" customHeight="1" x14ac:dyDescent="0.25">
      <c r="A118" s="97"/>
    </row>
    <row r="119" spans="1:1" ht="14.25" customHeight="1" x14ac:dyDescent="0.25">
      <c r="A119" s="97"/>
    </row>
    <row r="120" spans="1:1" ht="14.25" customHeight="1" x14ac:dyDescent="0.25">
      <c r="A120" s="97"/>
    </row>
    <row r="121" spans="1:1" ht="14.25" customHeight="1" x14ac:dyDescent="0.25">
      <c r="A121" s="97"/>
    </row>
    <row r="122" spans="1:1" ht="14.25" customHeight="1" x14ac:dyDescent="0.25">
      <c r="A122" s="97"/>
    </row>
    <row r="123" spans="1:1" ht="14.25" customHeight="1" x14ac:dyDescent="0.25">
      <c r="A123" s="97"/>
    </row>
    <row r="124" spans="1:1" ht="14.25" customHeight="1" x14ac:dyDescent="0.25">
      <c r="A124" s="97"/>
    </row>
    <row r="125" spans="1:1" ht="14.25" customHeight="1" x14ac:dyDescent="0.25">
      <c r="A125" s="97"/>
    </row>
    <row r="126" spans="1:1" ht="14.25" customHeight="1" x14ac:dyDescent="0.25">
      <c r="A126" s="97"/>
    </row>
    <row r="127" spans="1:1" ht="14.25" customHeight="1" x14ac:dyDescent="0.25">
      <c r="A127" s="97"/>
    </row>
    <row r="128" spans="1:1" ht="14.25" customHeight="1" x14ac:dyDescent="0.25">
      <c r="A128" s="97"/>
    </row>
    <row r="129" spans="1:1" ht="14.25" customHeight="1" x14ac:dyDescent="0.25">
      <c r="A129" s="97"/>
    </row>
    <row r="130" spans="1:1" ht="14.25" customHeight="1" x14ac:dyDescent="0.25">
      <c r="A130" s="97"/>
    </row>
    <row r="131" spans="1:1" ht="14.25" customHeight="1" x14ac:dyDescent="0.25">
      <c r="A131" s="97"/>
    </row>
    <row r="132" spans="1:1" ht="14.25" customHeight="1" x14ac:dyDescent="0.25">
      <c r="A132" s="97"/>
    </row>
    <row r="133" spans="1:1" ht="14.25" customHeight="1" x14ac:dyDescent="0.25">
      <c r="A133" s="97"/>
    </row>
    <row r="134" spans="1:1" ht="14.25" customHeight="1" x14ac:dyDescent="0.25">
      <c r="A134" s="97"/>
    </row>
    <row r="135" spans="1:1" ht="14.25" customHeight="1" x14ac:dyDescent="0.25">
      <c r="A135" s="97"/>
    </row>
    <row r="136" spans="1:1" ht="14.25" customHeight="1" x14ac:dyDescent="0.25">
      <c r="A136" s="97"/>
    </row>
    <row r="137" spans="1:1" ht="14.25" customHeight="1" x14ac:dyDescent="0.25">
      <c r="A137" s="97"/>
    </row>
    <row r="138" spans="1:1" ht="14.25" customHeight="1" x14ac:dyDescent="0.25">
      <c r="A138" s="97"/>
    </row>
    <row r="139" spans="1:1" ht="14.25" customHeight="1" x14ac:dyDescent="0.25">
      <c r="A139" s="97"/>
    </row>
    <row r="140" spans="1:1" ht="14.25" customHeight="1" x14ac:dyDescent="0.25">
      <c r="A140" s="97"/>
    </row>
    <row r="141" spans="1:1" ht="14.25" customHeight="1" x14ac:dyDescent="0.25">
      <c r="A141" s="97"/>
    </row>
    <row r="142" spans="1:1" ht="14.25" customHeight="1" x14ac:dyDescent="0.25">
      <c r="A142" s="97"/>
    </row>
    <row r="143" spans="1:1" ht="14.25" customHeight="1" x14ac:dyDescent="0.25">
      <c r="A143" s="97"/>
    </row>
    <row r="144" spans="1:1" ht="14.25" customHeight="1" x14ac:dyDescent="0.25">
      <c r="A144" s="97"/>
    </row>
    <row r="145" spans="1:1" ht="14.25" customHeight="1" x14ac:dyDescent="0.25">
      <c r="A145" s="97"/>
    </row>
    <row r="146" spans="1:1" ht="14.25" customHeight="1" x14ac:dyDescent="0.25">
      <c r="A146" s="97"/>
    </row>
    <row r="147" spans="1:1" ht="14.25" customHeight="1" x14ac:dyDescent="0.25">
      <c r="A147" s="97"/>
    </row>
    <row r="148" spans="1:1" ht="14.25" customHeight="1" x14ac:dyDescent="0.25">
      <c r="A148" s="97"/>
    </row>
    <row r="149" spans="1:1" ht="14.25" customHeight="1" x14ac:dyDescent="0.25">
      <c r="A149" s="97"/>
    </row>
    <row r="150" spans="1:1" ht="14.25" customHeight="1" x14ac:dyDescent="0.25">
      <c r="A150" s="97"/>
    </row>
    <row r="151" spans="1:1" ht="14.25" customHeight="1" x14ac:dyDescent="0.25">
      <c r="A151" s="97"/>
    </row>
    <row r="152" spans="1:1" ht="14.25" customHeight="1" x14ac:dyDescent="0.25">
      <c r="A152" s="97"/>
    </row>
    <row r="153" spans="1:1" ht="14.25" customHeight="1" x14ac:dyDescent="0.25">
      <c r="A153" s="97"/>
    </row>
    <row r="154" spans="1:1" ht="14.25" customHeight="1" x14ac:dyDescent="0.25">
      <c r="A154" s="97"/>
    </row>
    <row r="155" spans="1:1" ht="14.25" customHeight="1" x14ac:dyDescent="0.25">
      <c r="A155" s="97"/>
    </row>
    <row r="156" spans="1:1" ht="14.25" customHeight="1" x14ac:dyDescent="0.25">
      <c r="A156" s="97"/>
    </row>
    <row r="157" spans="1:1" ht="14.25" customHeight="1" x14ac:dyDescent="0.25">
      <c r="A157" s="97"/>
    </row>
    <row r="158" spans="1:1" ht="14.25" customHeight="1" x14ac:dyDescent="0.25">
      <c r="A158" s="97"/>
    </row>
    <row r="159" spans="1:1" ht="14.25" customHeight="1" x14ac:dyDescent="0.25">
      <c r="A159" s="97"/>
    </row>
    <row r="160" spans="1:1" ht="14.25" customHeight="1" x14ac:dyDescent="0.25">
      <c r="A160" s="97"/>
    </row>
    <row r="161" spans="1:1" ht="14.25" customHeight="1" x14ac:dyDescent="0.25">
      <c r="A161" s="97"/>
    </row>
    <row r="162" spans="1:1" ht="14.25" customHeight="1" x14ac:dyDescent="0.25">
      <c r="A162" s="97"/>
    </row>
    <row r="163" spans="1:1" ht="14.25" customHeight="1" x14ac:dyDescent="0.25">
      <c r="A163" s="97"/>
    </row>
    <row r="164" spans="1:1" ht="14.25" customHeight="1" x14ac:dyDescent="0.25">
      <c r="A164" s="97"/>
    </row>
    <row r="165" spans="1:1" ht="14.25" customHeight="1" x14ac:dyDescent="0.25">
      <c r="A165" s="97"/>
    </row>
    <row r="166" spans="1:1" ht="14.25" customHeight="1" x14ac:dyDescent="0.25">
      <c r="A166" s="97"/>
    </row>
    <row r="167" spans="1:1" ht="14.25" customHeight="1" x14ac:dyDescent="0.25">
      <c r="A167" s="97"/>
    </row>
    <row r="168" spans="1:1" ht="14.25" customHeight="1" x14ac:dyDescent="0.25">
      <c r="A168" s="97"/>
    </row>
    <row r="169" spans="1:1" ht="14.25" customHeight="1" x14ac:dyDescent="0.25">
      <c r="A169" s="97"/>
    </row>
    <row r="170" spans="1:1" ht="14.25" customHeight="1" x14ac:dyDescent="0.25">
      <c r="A170" s="97"/>
    </row>
    <row r="171" spans="1:1" ht="14.25" customHeight="1" x14ac:dyDescent="0.25">
      <c r="A171" s="97"/>
    </row>
    <row r="172" spans="1:1" ht="14.25" customHeight="1" x14ac:dyDescent="0.25">
      <c r="A172" s="97"/>
    </row>
    <row r="173" spans="1:1" ht="14.25" customHeight="1" x14ac:dyDescent="0.25">
      <c r="A173" s="97"/>
    </row>
    <row r="174" spans="1:1" ht="14.25" customHeight="1" x14ac:dyDescent="0.25">
      <c r="A174" s="97"/>
    </row>
    <row r="175" spans="1:1" ht="14.25" customHeight="1" x14ac:dyDescent="0.25">
      <c r="A175" s="97"/>
    </row>
    <row r="176" spans="1:1" ht="14.25" customHeight="1" x14ac:dyDescent="0.25">
      <c r="A176" s="97"/>
    </row>
    <row r="177" spans="1:1" ht="14.25" customHeight="1" x14ac:dyDescent="0.25">
      <c r="A177" s="97"/>
    </row>
    <row r="178" spans="1:1" ht="14.25" customHeight="1" x14ac:dyDescent="0.25">
      <c r="A178" s="97"/>
    </row>
    <row r="179" spans="1:1" ht="14.25" customHeight="1" x14ac:dyDescent="0.25">
      <c r="A179" s="97"/>
    </row>
    <row r="180" spans="1:1" ht="14.25" customHeight="1" x14ac:dyDescent="0.25">
      <c r="A180" s="97"/>
    </row>
    <row r="181" spans="1:1" ht="14.25" customHeight="1" x14ac:dyDescent="0.25">
      <c r="A181" s="97"/>
    </row>
    <row r="182" spans="1:1" ht="14.25" customHeight="1" x14ac:dyDescent="0.25">
      <c r="A182" s="97"/>
    </row>
    <row r="183" spans="1:1" ht="14.25" customHeight="1" x14ac:dyDescent="0.25">
      <c r="A183" s="97"/>
    </row>
    <row r="184" spans="1:1" ht="14.25" customHeight="1" x14ac:dyDescent="0.25">
      <c r="A184" s="97"/>
    </row>
    <row r="185" spans="1:1" ht="14.25" customHeight="1" x14ac:dyDescent="0.25">
      <c r="A185" s="97"/>
    </row>
    <row r="186" spans="1:1" ht="14.25" customHeight="1" x14ac:dyDescent="0.25">
      <c r="A186" s="97"/>
    </row>
    <row r="187" spans="1:1" ht="14.25" customHeight="1" x14ac:dyDescent="0.25">
      <c r="A187" s="97"/>
    </row>
    <row r="188" spans="1:1" ht="14.25" customHeight="1" x14ac:dyDescent="0.25">
      <c r="A188" s="97"/>
    </row>
    <row r="189" spans="1:1" ht="14.25" customHeight="1" x14ac:dyDescent="0.25">
      <c r="A189" s="97"/>
    </row>
    <row r="190" spans="1:1" ht="14.25" customHeight="1" x14ac:dyDescent="0.25">
      <c r="A190" s="97"/>
    </row>
    <row r="191" spans="1:1" ht="14.25" customHeight="1" x14ac:dyDescent="0.25">
      <c r="A191" s="97"/>
    </row>
    <row r="192" spans="1:1" ht="14.25" customHeight="1" x14ac:dyDescent="0.25">
      <c r="A192" s="97"/>
    </row>
    <row r="193" spans="1:1" ht="14.25" customHeight="1" x14ac:dyDescent="0.25">
      <c r="A193" s="97"/>
    </row>
    <row r="194" spans="1:1" ht="14.25" customHeight="1" x14ac:dyDescent="0.25">
      <c r="A194" s="97"/>
    </row>
    <row r="195" spans="1:1" ht="14.25" customHeight="1" x14ac:dyDescent="0.25">
      <c r="A195" s="97"/>
    </row>
    <row r="196" spans="1:1" ht="14.25" customHeight="1" x14ac:dyDescent="0.25">
      <c r="A196" s="97"/>
    </row>
    <row r="197" spans="1:1" ht="14.25" customHeight="1" x14ac:dyDescent="0.25">
      <c r="A197" s="97"/>
    </row>
    <row r="198" spans="1:1" ht="14.25" customHeight="1" x14ac:dyDescent="0.25">
      <c r="A198" s="97"/>
    </row>
    <row r="199" spans="1:1" ht="14.25" customHeight="1" x14ac:dyDescent="0.25">
      <c r="A199" s="97"/>
    </row>
    <row r="200" spans="1:1" ht="14.25" customHeight="1" x14ac:dyDescent="0.25">
      <c r="A200" s="97"/>
    </row>
    <row r="201" spans="1:1" ht="14.25" customHeight="1" x14ac:dyDescent="0.25">
      <c r="A201" s="97"/>
    </row>
    <row r="202" spans="1:1" ht="14.25" customHeight="1" x14ac:dyDescent="0.25">
      <c r="A202" s="97"/>
    </row>
    <row r="203" spans="1:1" ht="14.25" customHeight="1" x14ac:dyDescent="0.25">
      <c r="A203" s="97"/>
    </row>
    <row r="204" spans="1:1" ht="14.25" customHeight="1" x14ac:dyDescent="0.25">
      <c r="A204" s="97"/>
    </row>
    <row r="205" spans="1:1" ht="14.25" customHeight="1" x14ac:dyDescent="0.25">
      <c r="A205" s="97"/>
    </row>
    <row r="206" spans="1:1" ht="14.25" customHeight="1" x14ac:dyDescent="0.25">
      <c r="A206" s="97"/>
    </row>
    <row r="207" spans="1:1" ht="14.25" customHeight="1" x14ac:dyDescent="0.25">
      <c r="A207" s="97"/>
    </row>
    <row r="208" spans="1:1" ht="14.25" customHeight="1" x14ac:dyDescent="0.25">
      <c r="A208" s="97"/>
    </row>
    <row r="209" spans="1:1" ht="14.25" customHeight="1" x14ac:dyDescent="0.25">
      <c r="A209" s="97"/>
    </row>
    <row r="210" spans="1:1" ht="14.25" customHeight="1" x14ac:dyDescent="0.25">
      <c r="A210" s="97"/>
    </row>
    <row r="211" spans="1:1" ht="14.25" customHeight="1" x14ac:dyDescent="0.25">
      <c r="A211" s="97"/>
    </row>
    <row r="212" spans="1:1" ht="14.25" customHeight="1" x14ac:dyDescent="0.25">
      <c r="A212" s="97"/>
    </row>
    <row r="213" spans="1:1" ht="14.25" customHeight="1" x14ac:dyDescent="0.25">
      <c r="A213" s="97"/>
    </row>
    <row r="214" spans="1:1" ht="14.25" customHeight="1" x14ac:dyDescent="0.25">
      <c r="A214" s="97"/>
    </row>
    <row r="215" spans="1:1" ht="14.25" customHeight="1" x14ac:dyDescent="0.25">
      <c r="A215" s="97"/>
    </row>
    <row r="216" spans="1:1" ht="14.25" customHeight="1" x14ac:dyDescent="0.25">
      <c r="A216" s="97"/>
    </row>
    <row r="217" spans="1:1" ht="14.25" customHeight="1" x14ac:dyDescent="0.25">
      <c r="A217" s="97"/>
    </row>
    <row r="218" spans="1:1" ht="14.25" customHeight="1" x14ac:dyDescent="0.25">
      <c r="A218" s="97"/>
    </row>
    <row r="219" spans="1:1" ht="14.25" customHeight="1" x14ac:dyDescent="0.25">
      <c r="A219" s="97"/>
    </row>
    <row r="220" spans="1:1" ht="14.25" customHeight="1" x14ac:dyDescent="0.25">
      <c r="A220" s="97"/>
    </row>
    <row r="221" spans="1:1" ht="14.25" customHeight="1" x14ac:dyDescent="0.25">
      <c r="A221" s="97"/>
    </row>
    <row r="222" spans="1:1" ht="14.25" customHeight="1" x14ac:dyDescent="0.25">
      <c r="A222" s="97"/>
    </row>
    <row r="223" spans="1:1" ht="14.25" customHeight="1" x14ac:dyDescent="0.25">
      <c r="A223" s="97"/>
    </row>
    <row r="224" spans="1:1" ht="14.25" customHeight="1" x14ac:dyDescent="0.25">
      <c r="A224" s="97"/>
    </row>
    <row r="225" spans="1:1" ht="14.25" customHeight="1" x14ac:dyDescent="0.25">
      <c r="A225" s="97"/>
    </row>
    <row r="226" spans="1:1" ht="14.25" customHeight="1" x14ac:dyDescent="0.25">
      <c r="A226" s="97"/>
    </row>
    <row r="227" spans="1:1" ht="14.25" customHeight="1" x14ac:dyDescent="0.25">
      <c r="A227" s="97"/>
    </row>
    <row r="228" spans="1:1" ht="14.25" customHeight="1" x14ac:dyDescent="0.25">
      <c r="A228" s="97"/>
    </row>
    <row r="229" spans="1:1" ht="14.25" customHeight="1" x14ac:dyDescent="0.25">
      <c r="A229" s="97"/>
    </row>
    <row r="230" spans="1:1" ht="14.25" customHeight="1" x14ac:dyDescent="0.25">
      <c r="A230" s="97"/>
    </row>
    <row r="231" spans="1:1" ht="14.25" customHeight="1" x14ac:dyDescent="0.25">
      <c r="A231" s="97"/>
    </row>
    <row r="232" spans="1:1" ht="14.25" customHeight="1" x14ac:dyDescent="0.25">
      <c r="A232" s="97"/>
    </row>
    <row r="233" spans="1:1" ht="14.25" customHeight="1" x14ac:dyDescent="0.25">
      <c r="A233" s="97"/>
    </row>
    <row r="234" spans="1:1" ht="14.25" customHeight="1" x14ac:dyDescent="0.25">
      <c r="A234" s="97"/>
    </row>
    <row r="235" spans="1:1" ht="14.25" customHeight="1" x14ac:dyDescent="0.25">
      <c r="A235" s="97"/>
    </row>
    <row r="236" spans="1:1" ht="14.25" customHeight="1" x14ac:dyDescent="0.25">
      <c r="A236" s="97"/>
    </row>
    <row r="237" spans="1:1" ht="14.25" customHeight="1" x14ac:dyDescent="0.25">
      <c r="A237" s="97"/>
    </row>
    <row r="238" spans="1:1" ht="14.25" customHeight="1" x14ac:dyDescent="0.25">
      <c r="A238" s="97"/>
    </row>
    <row r="239" spans="1:1" ht="14.25" customHeight="1" x14ac:dyDescent="0.25">
      <c r="A239" s="97"/>
    </row>
    <row r="240" spans="1:1" ht="14.25" customHeight="1" x14ac:dyDescent="0.25">
      <c r="A240" s="97"/>
    </row>
    <row r="241" spans="1:1" ht="14.25" customHeight="1" x14ac:dyDescent="0.25">
      <c r="A241" s="97"/>
    </row>
    <row r="242" spans="1:1" ht="14.25" customHeight="1" x14ac:dyDescent="0.25">
      <c r="A242" s="97"/>
    </row>
    <row r="243" spans="1:1" ht="14.25" customHeight="1" x14ac:dyDescent="0.25">
      <c r="A243" s="97"/>
    </row>
    <row r="244" spans="1:1" ht="14.25" customHeight="1" x14ac:dyDescent="0.25">
      <c r="A244" s="97"/>
    </row>
    <row r="245" spans="1:1" ht="14.25" customHeight="1" x14ac:dyDescent="0.25">
      <c r="A245" s="97"/>
    </row>
    <row r="246" spans="1:1" ht="14.25" customHeight="1" x14ac:dyDescent="0.25">
      <c r="A246" s="97"/>
    </row>
    <row r="247" spans="1:1" ht="14.25" customHeight="1" x14ac:dyDescent="0.25">
      <c r="A247" s="97"/>
    </row>
    <row r="248" spans="1:1" ht="14.25" customHeight="1" x14ac:dyDescent="0.25">
      <c r="A248" s="97"/>
    </row>
    <row r="249" spans="1:1" ht="14.25" customHeight="1" x14ac:dyDescent="0.25">
      <c r="A249" s="97"/>
    </row>
    <row r="250" spans="1:1" ht="14.25" customHeight="1" x14ac:dyDescent="0.25">
      <c r="A250" s="97"/>
    </row>
    <row r="251" spans="1:1" ht="14.25" customHeight="1" x14ac:dyDescent="0.25">
      <c r="A251" s="97"/>
    </row>
    <row r="252" spans="1:1" ht="14.25" customHeight="1" x14ac:dyDescent="0.25">
      <c r="A252" s="97"/>
    </row>
    <row r="253" spans="1:1" ht="14.25" customHeight="1" x14ac:dyDescent="0.25">
      <c r="A253" s="97"/>
    </row>
    <row r="254" spans="1:1" ht="14.25" customHeight="1" x14ac:dyDescent="0.25">
      <c r="A254" s="97"/>
    </row>
    <row r="255" spans="1:1" ht="14.25" customHeight="1" x14ac:dyDescent="0.25">
      <c r="A255" s="97"/>
    </row>
    <row r="256" spans="1:1" ht="14.25" customHeight="1" x14ac:dyDescent="0.25">
      <c r="A256" s="97"/>
    </row>
    <row r="257" spans="1:1" ht="14.25" customHeight="1" x14ac:dyDescent="0.25">
      <c r="A257" s="97"/>
    </row>
    <row r="258" spans="1:1" ht="14.25" customHeight="1" x14ac:dyDescent="0.25">
      <c r="A258" s="97"/>
    </row>
    <row r="259" spans="1:1" ht="14.25" customHeight="1" x14ac:dyDescent="0.25">
      <c r="A259" s="97"/>
    </row>
    <row r="260" spans="1:1" ht="14.25" customHeight="1" x14ac:dyDescent="0.25">
      <c r="A260" s="97"/>
    </row>
    <row r="261" spans="1:1" ht="14.25" customHeight="1" x14ac:dyDescent="0.25">
      <c r="A261" s="97"/>
    </row>
    <row r="262" spans="1:1" ht="14.25" customHeight="1" x14ac:dyDescent="0.25">
      <c r="A262" s="97"/>
    </row>
    <row r="263" spans="1:1" ht="14.25" customHeight="1" x14ac:dyDescent="0.25">
      <c r="A263" s="97"/>
    </row>
    <row r="264" spans="1:1" ht="14.25" customHeight="1" x14ac:dyDescent="0.25">
      <c r="A264" s="97"/>
    </row>
    <row r="265" spans="1:1" ht="14.25" customHeight="1" x14ac:dyDescent="0.25">
      <c r="A265" s="97"/>
    </row>
    <row r="266" spans="1:1" ht="14.25" customHeight="1" x14ac:dyDescent="0.25">
      <c r="A266" s="97"/>
    </row>
    <row r="267" spans="1:1" ht="14.25" customHeight="1" x14ac:dyDescent="0.25">
      <c r="A267" s="97"/>
    </row>
    <row r="268" spans="1:1" ht="14.25" customHeight="1" x14ac:dyDescent="0.25">
      <c r="A268" s="97"/>
    </row>
    <row r="269" spans="1:1" ht="14.25" customHeight="1" x14ac:dyDescent="0.25">
      <c r="A269" s="97"/>
    </row>
    <row r="270" spans="1:1" ht="14.25" customHeight="1" x14ac:dyDescent="0.25">
      <c r="A270" s="97"/>
    </row>
    <row r="271" spans="1:1" ht="14.25" customHeight="1" x14ac:dyDescent="0.25">
      <c r="A271" s="97"/>
    </row>
    <row r="272" spans="1:1" ht="14.25" customHeight="1" x14ac:dyDescent="0.25">
      <c r="A272" s="97"/>
    </row>
    <row r="273" spans="1:1" ht="14.25" customHeight="1" x14ac:dyDescent="0.25">
      <c r="A273" s="97"/>
    </row>
    <row r="274" spans="1:1" ht="14.25" customHeight="1" x14ac:dyDescent="0.25">
      <c r="A274" s="97"/>
    </row>
    <row r="275" spans="1:1" ht="14.25" customHeight="1" x14ac:dyDescent="0.25">
      <c r="A275" s="97"/>
    </row>
    <row r="276" spans="1:1" ht="14.25" customHeight="1" x14ac:dyDescent="0.25">
      <c r="A276" s="97"/>
    </row>
    <row r="277" spans="1:1" ht="14.25" customHeight="1" x14ac:dyDescent="0.25">
      <c r="A277" s="97"/>
    </row>
    <row r="278" spans="1:1" ht="14.25" customHeight="1" x14ac:dyDescent="0.25">
      <c r="A278" s="97"/>
    </row>
    <row r="279" spans="1:1" ht="14.25" customHeight="1" x14ac:dyDescent="0.25">
      <c r="A279" s="97"/>
    </row>
    <row r="280" spans="1:1" ht="14.25" customHeight="1" x14ac:dyDescent="0.25">
      <c r="A280" s="97"/>
    </row>
    <row r="281" spans="1:1" ht="14.25" customHeight="1" x14ac:dyDescent="0.25">
      <c r="A281" s="97"/>
    </row>
    <row r="282" spans="1:1" ht="14.25" customHeight="1" x14ac:dyDescent="0.25">
      <c r="A282" s="97"/>
    </row>
    <row r="283" spans="1:1" ht="14.25" customHeight="1" x14ac:dyDescent="0.25">
      <c r="A283" s="97"/>
    </row>
    <row r="284" spans="1:1" ht="14.25" customHeight="1" x14ac:dyDescent="0.25">
      <c r="A284" s="97"/>
    </row>
    <row r="285" spans="1:1" ht="14.25" customHeight="1" x14ac:dyDescent="0.25">
      <c r="A285" s="97"/>
    </row>
    <row r="286" spans="1:1" ht="14.25" customHeight="1" x14ac:dyDescent="0.25">
      <c r="A286" s="97"/>
    </row>
    <row r="287" spans="1:1" ht="14.25" customHeight="1" x14ac:dyDescent="0.25">
      <c r="A287" s="97"/>
    </row>
    <row r="288" spans="1:1" ht="14.25" customHeight="1" x14ac:dyDescent="0.25">
      <c r="A288" s="97"/>
    </row>
    <row r="289" spans="1:1" ht="14.25" customHeight="1" x14ac:dyDescent="0.25">
      <c r="A289" s="97"/>
    </row>
    <row r="290" spans="1:1" ht="14.25" customHeight="1" x14ac:dyDescent="0.25">
      <c r="A290" s="97"/>
    </row>
    <row r="291" spans="1:1" ht="14.25" customHeight="1" x14ac:dyDescent="0.25">
      <c r="A291" s="97"/>
    </row>
    <row r="292" spans="1:1" ht="14.25" customHeight="1" x14ac:dyDescent="0.25">
      <c r="A292" s="97"/>
    </row>
    <row r="293" spans="1:1" ht="14.25" customHeight="1" x14ac:dyDescent="0.25">
      <c r="A293" s="97"/>
    </row>
    <row r="294" spans="1:1" ht="14.25" customHeight="1" x14ac:dyDescent="0.25">
      <c r="A294" s="97"/>
    </row>
    <row r="295" spans="1:1" ht="14.25" customHeight="1" x14ac:dyDescent="0.25">
      <c r="A295" s="97"/>
    </row>
    <row r="296" spans="1:1" ht="14.25" customHeight="1" x14ac:dyDescent="0.25">
      <c r="A296" s="97"/>
    </row>
    <row r="297" spans="1:1" ht="14.25" customHeight="1" x14ac:dyDescent="0.25">
      <c r="A297" s="97"/>
    </row>
    <row r="298" spans="1:1" ht="14.25" customHeight="1" x14ac:dyDescent="0.25">
      <c r="A298" s="97"/>
    </row>
    <row r="299" spans="1:1" ht="14.25" customHeight="1" x14ac:dyDescent="0.25">
      <c r="A299" s="97"/>
    </row>
    <row r="300" spans="1:1" ht="14.25" customHeight="1" x14ac:dyDescent="0.25">
      <c r="A300" s="97"/>
    </row>
    <row r="301" spans="1:1" ht="14.25" customHeight="1" x14ac:dyDescent="0.25">
      <c r="A301" s="97"/>
    </row>
    <row r="302" spans="1:1" ht="14.25" customHeight="1" x14ac:dyDescent="0.25">
      <c r="A302" s="97"/>
    </row>
    <row r="303" spans="1:1" ht="14.25" customHeight="1" x14ac:dyDescent="0.25">
      <c r="A303" s="97"/>
    </row>
    <row r="304" spans="1:1" ht="14.25" customHeight="1" x14ac:dyDescent="0.25">
      <c r="A304" s="97"/>
    </row>
    <row r="305" spans="1:1" ht="14.25" customHeight="1" x14ac:dyDescent="0.25">
      <c r="A305" s="97"/>
    </row>
    <row r="306" spans="1:1" ht="14.25" customHeight="1" x14ac:dyDescent="0.25">
      <c r="A306" s="97"/>
    </row>
    <row r="307" spans="1:1" ht="14.25" customHeight="1" x14ac:dyDescent="0.25">
      <c r="A307" s="97"/>
    </row>
    <row r="308" spans="1:1" ht="14.25" customHeight="1" x14ac:dyDescent="0.25">
      <c r="A308" s="97"/>
    </row>
    <row r="309" spans="1:1" ht="14.25" customHeight="1" x14ac:dyDescent="0.25">
      <c r="A309" s="97"/>
    </row>
    <row r="310" spans="1:1" ht="14.25" customHeight="1" x14ac:dyDescent="0.25">
      <c r="A310" s="97"/>
    </row>
    <row r="311" spans="1:1" ht="14.25" customHeight="1" x14ac:dyDescent="0.25">
      <c r="A311" s="97"/>
    </row>
    <row r="312" spans="1:1" ht="14.25" customHeight="1" x14ac:dyDescent="0.25">
      <c r="A312" s="97"/>
    </row>
    <row r="313" spans="1:1" ht="14.25" customHeight="1" x14ac:dyDescent="0.25">
      <c r="A313" s="97"/>
    </row>
    <row r="314" spans="1:1" ht="14.25" customHeight="1" x14ac:dyDescent="0.25">
      <c r="A314" s="97"/>
    </row>
    <row r="315" spans="1:1" ht="14.25" customHeight="1" x14ac:dyDescent="0.25">
      <c r="A315" s="97"/>
    </row>
    <row r="316" spans="1:1" ht="14.25" customHeight="1" x14ac:dyDescent="0.25">
      <c r="A316" s="97"/>
    </row>
    <row r="317" spans="1:1" ht="14.25" customHeight="1" x14ac:dyDescent="0.25">
      <c r="A317" s="97"/>
    </row>
    <row r="318" spans="1:1" ht="14.25" customHeight="1" x14ac:dyDescent="0.25">
      <c r="A318" s="97"/>
    </row>
    <row r="319" spans="1:1" ht="14.25" customHeight="1" x14ac:dyDescent="0.25">
      <c r="A319" s="97"/>
    </row>
    <row r="320" spans="1:1" ht="14.25" customHeight="1" x14ac:dyDescent="0.25">
      <c r="A320" s="97"/>
    </row>
    <row r="321" spans="1:1" ht="14.25" customHeight="1" x14ac:dyDescent="0.25">
      <c r="A321" s="97"/>
    </row>
    <row r="322" spans="1:1" ht="14.25" customHeight="1" x14ac:dyDescent="0.25">
      <c r="A322" s="97"/>
    </row>
    <row r="323" spans="1:1" ht="14.25" customHeight="1" x14ac:dyDescent="0.25">
      <c r="A323" s="97"/>
    </row>
    <row r="324" spans="1:1" ht="14.25" customHeight="1" x14ac:dyDescent="0.25">
      <c r="A324" s="97"/>
    </row>
    <row r="325" spans="1:1" ht="14.25" customHeight="1" x14ac:dyDescent="0.25">
      <c r="A325" s="97"/>
    </row>
    <row r="326" spans="1:1" ht="14.25" customHeight="1" x14ac:dyDescent="0.25">
      <c r="A326" s="97"/>
    </row>
    <row r="327" spans="1:1" ht="14.25" customHeight="1" x14ac:dyDescent="0.25">
      <c r="A327" s="97"/>
    </row>
    <row r="328" spans="1:1" ht="14.25" customHeight="1" x14ac:dyDescent="0.25">
      <c r="A328" s="97"/>
    </row>
    <row r="329" spans="1:1" ht="14.25" customHeight="1" x14ac:dyDescent="0.25">
      <c r="A329" s="97"/>
    </row>
    <row r="330" spans="1:1" ht="14.25" customHeight="1" x14ac:dyDescent="0.25">
      <c r="A330" s="97"/>
    </row>
    <row r="331" spans="1:1" ht="14.25" customHeight="1" x14ac:dyDescent="0.25">
      <c r="A331" s="97"/>
    </row>
    <row r="332" spans="1:1" ht="14.25" customHeight="1" x14ac:dyDescent="0.25">
      <c r="A332" s="97"/>
    </row>
    <row r="333" spans="1:1" ht="14.25" customHeight="1" x14ac:dyDescent="0.25">
      <c r="A333" s="97"/>
    </row>
    <row r="334" spans="1:1" ht="14.25" customHeight="1" x14ac:dyDescent="0.25">
      <c r="A334" s="97"/>
    </row>
    <row r="335" spans="1:1" ht="14.25" customHeight="1" x14ac:dyDescent="0.25">
      <c r="A335" s="97"/>
    </row>
    <row r="336" spans="1:1" ht="14.25" customHeight="1" x14ac:dyDescent="0.25">
      <c r="A336" s="97"/>
    </row>
    <row r="337" spans="1:1" ht="14.25" customHeight="1" x14ac:dyDescent="0.25">
      <c r="A337" s="97"/>
    </row>
    <row r="338" spans="1:1" ht="14.25" customHeight="1" x14ac:dyDescent="0.25">
      <c r="A338" s="97"/>
    </row>
    <row r="339" spans="1:1" ht="14.25" customHeight="1" x14ac:dyDescent="0.25">
      <c r="A339" s="97"/>
    </row>
    <row r="340" spans="1:1" ht="14.25" customHeight="1" x14ac:dyDescent="0.25">
      <c r="A340" s="97"/>
    </row>
    <row r="341" spans="1:1" ht="14.25" customHeight="1" x14ac:dyDescent="0.25">
      <c r="A341" s="97"/>
    </row>
    <row r="342" spans="1:1" ht="14.25" customHeight="1" x14ac:dyDescent="0.25">
      <c r="A342" s="97"/>
    </row>
    <row r="343" spans="1:1" ht="14.25" customHeight="1" x14ac:dyDescent="0.25">
      <c r="A343" s="97"/>
    </row>
    <row r="344" spans="1:1" ht="14.25" customHeight="1" x14ac:dyDescent="0.25">
      <c r="A344" s="97"/>
    </row>
    <row r="345" spans="1:1" ht="14.25" customHeight="1" x14ac:dyDescent="0.25">
      <c r="A345" s="97"/>
    </row>
    <row r="346" spans="1:1" ht="14.25" customHeight="1" x14ac:dyDescent="0.25">
      <c r="A346" s="97"/>
    </row>
    <row r="347" spans="1:1" ht="14.25" customHeight="1" x14ac:dyDescent="0.25">
      <c r="A347" s="97"/>
    </row>
    <row r="348" spans="1:1" ht="14.25" customHeight="1" x14ac:dyDescent="0.25">
      <c r="A348" s="97"/>
    </row>
    <row r="349" spans="1:1" ht="14.25" customHeight="1" x14ac:dyDescent="0.25">
      <c r="A349" s="97"/>
    </row>
    <row r="350" spans="1:1" ht="14.25" customHeight="1" x14ac:dyDescent="0.25">
      <c r="A350" s="97"/>
    </row>
    <row r="351" spans="1:1" ht="14.25" customHeight="1" x14ac:dyDescent="0.25">
      <c r="A351" s="97"/>
    </row>
    <row r="352" spans="1:1" ht="14.25" customHeight="1" x14ac:dyDescent="0.25">
      <c r="A352" s="97"/>
    </row>
    <row r="353" spans="1:1" ht="14.25" customHeight="1" x14ac:dyDescent="0.25">
      <c r="A353" s="97"/>
    </row>
    <row r="354" spans="1:1" ht="14.25" customHeight="1" x14ac:dyDescent="0.25">
      <c r="A354" s="97"/>
    </row>
    <row r="355" spans="1:1" ht="14.25" customHeight="1" x14ac:dyDescent="0.25">
      <c r="A355" s="97"/>
    </row>
    <row r="356" spans="1:1" ht="14.25" customHeight="1" x14ac:dyDescent="0.25">
      <c r="A356" s="97"/>
    </row>
    <row r="357" spans="1:1" ht="14.25" customHeight="1" x14ac:dyDescent="0.25">
      <c r="A357" s="97"/>
    </row>
    <row r="358" spans="1:1" ht="14.25" customHeight="1" x14ac:dyDescent="0.25">
      <c r="A358" s="97"/>
    </row>
    <row r="359" spans="1:1" ht="14.25" customHeight="1" x14ac:dyDescent="0.25">
      <c r="A359" s="97"/>
    </row>
    <row r="360" spans="1:1" ht="14.25" customHeight="1" x14ac:dyDescent="0.25">
      <c r="A360" s="97"/>
    </row>
    <row r="361" spans="1:1" ht="14.25" customHeight="1" x14ac:dyDescent="0.25">
      <c r="A361" s="97"/>
    </row>
    <row r="362" spans="1:1" ht="14.25" customHeight="1" x14ac:dyDescent="0.25">
      <c r="A362" s="97"/>
    </row>
    <row r="363" spans="1:1" ht="14.25" customHeight="1" x14ac:dyDescent="0.25">
      <c r="A363" s="97"/>
    </row>
    <row r="364" spans="1:1" ht="14.25" customHeight="1" x14ac:dyDescent="0.25">
      <c r="A364" s="97"/>
    </row>
    <row r="365" spans="1:1" ht="14.25" customHeight="1" x14ac:dyDescent="0.25">
      <c r="A365" s="97"/>
    </row>
    <row r="366" spans="1:1" ht="14.25" customHeight="1" x14ac:dyDescent="0.25">
      <c r="A366" s="97"/>
    </row>
    <row r="367" spans="1:1" ht="14.25" customHeight="1" x14ac:dyDescent="0.25">
      <c r="A367" s="97"/>
    </row>
    <row r="368" spans="1:1" ht="14.25" customHeight="1" x14ac:dyDescent="0.25">
      <c r="A368" s="97"/>
    </row>
    <row r="369" spans="1:1" ht="14.25" customHeight="1" x14ac:dyDescent="0.25">
      <c r="A369" s="97"/>
    </row>
    <row r="370" spans="1:1" ht="14.25" customHeight="1" x14ac:dyDescent="0.25">
      <c r="A370" s="97"/>
    </row>
    <row r="371" spans="1:1" ht="14.25" customHeight="1" x14ac:dyDescent="0.25">
      <c r="A371" s="97"/>
    </row>
    <row r="372" spans="1:1" ht="14.25" customHeight="1" x14ac:dyDescent="0.25">
      <c r="A372" s="97"/>
    </row>
    <row r="373" spans="1:1" ht="14.25" customHeight="1" x14ac:dyDescent="0.25">
      <c r="A373" s="97"/>
    </row>
    <row r="374" spans="1:1" ht="14.25" customHeight="1" x14ac:dyDescent="0.25">
      <c r="A374" s="97"/>
    </row>
    <row r="375" spans="1:1" ht="14.25" customHeight="1" x14ac:dyDescent="0.25">
      <c r="A375" s="97"/>
    </row>
    <row r="376" spans="1:1" ht="14.25" customHeight="1" x14ac:dyDescent="0.25">
      <c r="A376" s="97"/>
    </row>
    <row r="377" spans="1:1" ht="14.25" customHeight="1" x14ac:dyDescent="0.25">
      <c r="A377" s="97"/>
    </row>
    <row r="378" spans="1:1" ht="14.25" customHeight="1" x14ac:dyDescent="0.25">
      <c r="A378" s="97"/>
    </row>
    <row r="379" spans="1:1" ht="14.25" customHeight="1" x14ac:dyDescent="0.25">
      <c r="A379" s="97"/>
    </row>
    <row r="380" spans="1:1" ht="14.25" customHeight="1" x14ac:dyDescent="0.25">
      <c r="A380" s="97"/>
    </row>
    <row r="381" spans="1:1" ht="14.25" customHeight="1" x14ac:dyDescent="0.25">
      <c r="A381" s="97"/>
    </row>
    <row r="382" spans="1:1" ht="14.25" customHeight="1" x14ac:dyDescent="0.25">
      <c r="A382" s="97"/>
    </row>
    <row r="383" spans="1:1" ht="14.25" customHeight="1" x14ac:dyDescent="0.25">
      <c r="A383" s="97"/>
    </row>
    <row r="384" spans="1:1" ht="14.25" customHeight="1" x14ac:dyDescent="0.25">
      <c r="A384" s="97"/>
    </row>
    <row r="385" spans="1:1" ht="14.25" customHeight="1" x14ac:dyDescent="0.25">
      <c r="A385" s="97"/>
    </row>
    <row r="386" spans="1:1" ht="14.25" customHeight="1" x14ac:dyDescent="0.25">
      <c r="A386" s="97"/>
    </row>
    <row r="387" spans="1:1" ht="14.25" customHeight="1" x14ac:dyDescent="0.25">
      <c r="A387" s="97"/>
    </row>
    <row r="388" spans="1:1" ht="14.25" customHeight="1" x14ac:dyDescent="0.25">
      <c r="A388" s="97"/>
    </row>
    <row r="389" spans="1:1" ht="14.25" customHeight="1" x14ac:dyDescent="0.25">
      <c r="A389" s="97"/>
    </row>
    <row r="390" spans="1:1" ht="14.25" customHeight="1" x14ac:dyDescent="0.25">
      <c r="A390" s="97"/>
    </row>
    <row r="391" spans="1:1" ht="14.25" customHeight="1" x14ac:dyDescent="0.25">
      <c r="A391" s="97"/>
    </row>
    <row r="392" spans="1:1" ht="14.25" customHeight="1" x14ac:dyDescent="0.25">
      <c r="A392" s="97"/>
    </row>
    <row r="393" spans="1:1" ht="14.25" customHeight="1" x14ac:dyDescent="0.25">
      <c r="A393" s="97"/>
    </row>
    <row r="394" spans="1:1" ht="14.25" customHeight="1" x14ac:dyDescent="0.25">
      <c r="A394" s="97"/>
    </row>
    <row r="395" spans="1:1" ht="14.25" customHeight="1" x14ac:dyDescent="0.25">
      <c r="A395" s="97"/>
    </row>
    <row r="396" spans="1:1" ht="14.25" customHeight="1" x14ac:dyDescent="0.25">
      <c r="A396" s="97"/>
    </row>
    <row r="397" spans="1:1" ht="14.25" customHeight="1" x14ac:dyDescent="0.25">
      <c r="A397" s="97"/>
    </row>
    <row r="398" spans="1:1" ht="14.25" customHeight="1" x14ac:dyDescent="0.25">
      <c r="A398" s="97"/>
    </row>
    <row r="399" spans="1:1" ht="14.25" customHeight="1" x14ac:dyDescent="0.25">
      <c r="A399" s="97"/>
    </row>
    <row r="400" spans="1:1" ht="14.25" customHeight="1" x14ac:dyDescent="0.25">
      <c r="A400" s="97"/>
    </row>
    <row r="401" spans="1:1" ht="14.25" customHeight="1" x14ac:dyDescent="0.25">
      <c r="A401" s="97"/>
    </row>
    <row r="402" spans="1:1" ht="14.25" customHeight="1" x14ac:dyDescent="0.25">
      <c r="A402" s="97"/>
    </row>
    <row r="403" spans="1:1" ht="14.25" customHeight="1" x14ac:dyDescent="0.25">
      <c r="A403" s="97"/>
    </row>
    <row r="404" spans="1:1" ht="14.25" customHeight="1" x14ac:dyDescent="0.25">
      <c r="A404" s="97"/>
    </row>
    <row r="405" spans="1:1" ht="14.25" customHeight="1" x14ac:dyDescent="0.25">
      <c r="A405" s="97"/>
    </row>
    <row r="406" spans="1:1" ht="14.25" customHeight="1" x14ac:dyDescent="0.25">
      <c r="A406" s="97"/>
    </row>
    <row r="407" spans="1:1" ht="14.25" customHeight="1" x14ac:dyDescent="0.25">
      <c r="A407" s="97"/>
    </row>
    <row r="408" spans="1:1" ht="14.25" customHeight="1" x14ac:dyDescent="0.25">
      <c r="A408" s="97"/>
    </row>
    <row r="409" spans="1:1" ht="14.25" customHeight="1" x14ac:dyDescent="0.25">
      <c r="A409" s="97"/>
    </row>
    <row r="410" spans="1:1" ht="14.25" customHeight="1" x14ac:dyDescent="0.25">
      <c r="A410" s="97"/>
    </row>
    <row r="411" spans="1:1" ht="14.25" customHeight="1" x14ac:dyDescent="0.25">
      <c r="A411" s="97"/>
    </row>
    <row r="412" spans="1:1" ht="14.25" customHeight="1" x14ac:dyDescent="0.25">
      <c r="A412" s="97"/>
    </row>
    <row r="413" spans="1:1" ht="14.25" customHeight="1" x14ac:dyDescent="0.25">
      <c r="A413" s="97"/>
    </row>
    <row r="414" spans="1:1" ht="14.25" customHeight="1" x14ac:dyDescent="0.25">
      <c r="A414" s="97"/>
    </row>
    <row r="415" spans="1:1" ht="14.25" customHeight="1" x14ac:dyDescent="0.25">
      <c r="A415" s="97"/>
    </row>
    <row r="416" spans="1:1" ht="14.25" customHeight="1" x14ac:dyDescent="0.25">
      <c r="A416" s="97"/>
    </row>
    <row r="417" spans="1:1" ht="14.25" customHeight="1" x14ac:dyDescent="0.25">
      <c r="A417" s="97"/>
    </row>
    <row r="418" spans="1:1" ht="14.25" customHeight="1" x14ac:dyDescent="0.25">
      <c r="A418" s="97"/>
    </row>
    <row r="419" spans="1:1" ht="14.25" customHeight="1" x14ac:dyDescent="0.25">
      <c r="A419" s="97"/>
    </row>
    <row r="420" spans="1:1" ht="14.25" customHeight="1" x14ac:dyDescent="0.25">
      <c r="A420" s="97"/>
    </row>
    <row r="421" spans="1:1" ht="14.25" customHeight="1" x14ac:dyDescent="0.25">
      <c r="A421" s="97"/>
    </row>
    <row r="422" spans="1:1" ht="14.25" customHeight="1" x14ac:dyDescent="0.25">
      <c r="A422" s="97"/>
    </row>
    <row r="423" spans="1:1" ht="14.25" customHeight="1" x14ac:dyDescent="0.25">
      <c r="A423" s="97"/>
    </row>
    <row r="424" spans="1:1" ht="14.25" customHeight="1" x14ac:dyDescent="0.25">
      <c r="A424" s="97"/>
    </row>
    <row r="425" spans="1:1" ht="14.25" customHeight="1" x14ac:dyDescent="0.25">
      <c r="A425" s="97"/>
    </row>
    <row r="426" spans="1:1" ht="14.25" customHeight="1" x14ac:dyDescent="0.25">
      <c r="A426" s="97"/>
    </row>
    <row r="427" spans="1:1" ht="14.25" customHeight="1" x14ac:dyDescent="0.25">
      <c r="A427" s="97"/>
    </row>
    <row r="428" spans="1:1" ht="14.25" customHeight="1" x14ac:dyDescent="0.25">
      <c r="A428" s="97"/>
    </row>
    <row r="429" spans="1:1" ht="14.25" customHeight="1" x14ac:dyDescent="0.25">
      <c r="A429" s="97"/>
    </row>
    <row r="430" spans="1:1" ht="14.25" customHeight="1" x14ac:dyDescent="0.25">
      <c r="A430" s="97"/>
    </row>
    <row r="431" spans="1:1" ht="14.25" customHeight="1" x14ac:dyDescent="0.25">
      <c r="A431" s="97"/>
    </row>
    <row r="432" spans="1:1" ht="14.25" customHeight="1" x14ac:dyDescent="0.25">
      <c r="A432" s="97"/>
    </row>
    <row r="433" spans="1:1" ht="14.25" customHeight="1" x14ac:dyDescent="0.25">
      <c r="A433" s="97"/>
    </row>
    <row r="434" spans="1:1" ht="14.25" customHeight="1" x14ac:dyDescent="0.25">
      <c r="A434" s="97"/>
    </row>
    <row r="435" spans="1:1" ht="14.25" customHeight="1" x14ac:dyDescent="0.25">
      <c r="A435" s="97"/>
    </row>
    <row r="436" spans="1:1" ht="14.25" customHeight="1" x14ac:dyDescent="0.25">
      <c r="A436" s="97"/>
    </row>
    <row r="437" spans="1:1" ht="14.25" customHeight="1" x14ac:dyDescent="0.25">
      <c r="A437" s="97"/>
    </row>
    <row r="438" spans="1:1" ht="14.25" customHeight="1" x14ac:dyDescent="0.25">
      <c r="A438" s="97"/>
    </row>
    <row r="439" spans="1:1" ht="14.25" customHeight="1" x14ac:dyDescent="0.25">
      <c r="A439" s="97"/>
    </row>
    <row r="440" spans="1:1" ht="14.25" customHeight="1" x14ac:dyDescent="0.25">
      <c r="A440" s="97"/>
    </row>
    <row r="441" spans="1:1" ht="14.25" customHeight="1" x14ac:dyDescent="0.25">
      <c r="A441" s="97"/>
    </row>
    <row r="442" spans="1:1" ht="14.25" customHeight="1" x14ac:dyDescent="0.25">
      <c r="A442" s="97"/>
    </row>
    <row r="443" spans="1:1" ht="14.25" customHeight="1" x14ac:dyDescent="0.25">
      <c r="A443" s="97"/>
    </row>
    <row r="444" spans="1:1" ht="14.25" customHeight="1" x14ac:dyDescent="0.25">
      <c r="A444" s="97"/>
    </row>
    <row r="445" spans="1:1" ht="14.25" customHeight="1" x14ac:dyDescent="0.25">
      <c r="A445" s="97"/>
    </row>
    <row r="446" spans="1:1" ht="14.25" customHeight="1" x14ac:dyDescent="0.25">
      <c r="A446" s="97"/>
    </row>
    <row r="447" spans="1:1" ht="14.25" customHeight="1" x14ac:dyDescent="0.25">
      <c r="A447" s="97"/>
    </row>
    <row r="448" spans="1:1" ht="14.25" customHeight="1" x14ac:dyDescent="0.25">
      <c r="A448" s="97"/>
    </row>
    <row r="449" spans="1:1" ht="14.25" customHeight="1" x14ac:dyDescent="0.25">
      <c r="A449" s="97"/>
    </row>
    <row r="450" spans="1:1" ht="14.25" customHeight="1" x14ac:dyDescent="0.25">
      <c r="A450" s="97"/>
    </row>
    <row r="451" spans="1:1" ht="14.25" customHeight="1" x14ac:dyDescent="0.25">
      <c r="A451" s="97"/>
    </row>
    <row r="452" spans="1:1" ht="14.25" customHeight="1" x14ac:dyDescent="0.25">
      <c r="A452" s="97"/>
    </row>
    <row r="453" spans="1:1" ht="14.25" customHeight="1" x14ac:dyDescent="0.25">
      <c r="A453" s="97"/>
    </row>
    <row r="454" spans="1:1" ht="14.25" customHeight="1" x14ac:dyDescent="0.25">
      <c r="A454" s="97"/>
    </row>
    <row r="455" spans="1:1" ht="14.25" customHeight="1" x14ac:dyDescent="0.25">
      <c r="A455" s="97"/>
    </row>
    <row r="456" spans="1:1" ht="14.25" customHeight="1" x14ac:dyDescent="0.25">
      <c r="A456" s="97"/>
    </row>
    <row r="457" spans="1:1" ht="14.25" customHeight="1" x14ac:dyDescent="0.25">
      <c r="A457" s="97"/>
    </row>
    <row r="458" spans="1:1" ht="14.25" customHeight="1" x14ac:dyDescent="0.25">
      <c r="A458" s="97"/>
    </row>
    <row r="459" spans="1:1" ht="14.25" customHeight="1" x14ac:dyDescent="0.25">
      <c r="A459" s="97"/>
    </row>
    <row r="460" spans="1:1" ht="14.25" customHeight="1" x14ac:dyDescent="0.25">
      <c r="A460" s="97"/>
    </row>
    <row r="461" spans="1:1" ht="14.25" customHeight="1" x14ac:dyDescent="0.25">
      <c r="A461" s="97"/>
    </row>
    <row r="462" spans="1:1" ht="14.25" customHeight="1" x14ac:dyDescent="0.25">
      <c r="A462" s="97"/>
    </row>
    <row r="463" spans="1:1" ht="14.25" customHeight="1" x14ac:dyDescent="0.25">
      <c r="A463" s="97"/>
    </row>
    <row r="464" spans="1:1" ht="14.25" customHeight="1" x14ac:dyDescent="0.25">
      <c r="A464" s="97"/>
    </row>
    <row r="465" spans="1:1" ht="14.25" customHeight="1" x14ac:dyDescent="0.25">
      <c r="A465" s="97"/>
    </row>
    <row r="466" spans="1:1" ht="14.25" customHeight="1" x14ac:dyDescent="0.25">
      <c r="A466" s="97"/>
    </row>
    <row r="467" spans="1:1" ht="14.25" customHeight="1" x14ac:dyDescent="0.25">
      <c r="A467" s="97"/>
    </row>
    <row r="468" spans="1:1" ht="14.25" customHeight="1" x14ac:dyDescent="0.25">
      <c r="A468" s="97"/>
    </row>
    <row r="469" spans="1:1" ht="14.25" customHeight="1" x14ac:dyDescent="0.25">
      <c r="A469" s="97"/>
    </row>
    <row r="470" spans="1:1" ht="14.25" customHeight="1" x14ac:dyDescent="0.25">
      <c r="A470" s="97"/>
    </row>
    <row r="471" spans="1:1" ht="14.25" customHeight="1" x14ac:dyDescent="0.25">
      <c r="A471" s="97"/>
    </row>
    <row r="472" spans="1:1" ht="14.25" customHeight="1" x14ac:dyDescent="0.25">
      <c r="A472" s="97"/>
    </row>
    <row r="473" spans="1:1" ht="14.25" customHeight="1" x14ac:dyDescent="0.25">
      <c r="A473" s="97"/>
    </row>
    <row r="474" spans="1:1" ht="14.25" customHeight="1" x14ac:dyDescent="0.25">
      <c r="A474" s="97"/>
    </row>
    <row r="475" spans="1:1" ht="14.25" customHeight="1" x14ac:dyDescent="0.25">
      <c r="A475" s="97"/>
    </row>
    <row r="476" spans="1:1" ht="14.25" customHeight="1" x14ac:dyDescent="0.25">
      <c r="A476" s="97"/>
    </row>
    <row r="477" spans="1:1" ht="14.25" customHeight="1" x14ac:dyDescent="0.25">
      <c r="A477" s="97"/>
    </row>
    <row r="478" spans="1:1" ht="14.25" customHeight="1" x14ac:dyDescent="0.25">
      <c r="A478" s="97"/>
    </row>
    <row r="479" spans="1:1" ht="14.25" customHeight="1" x14ac:dyDescent="0.25">
      <c r="A479" s="97"/>
    </row>
    <row r="480" spans="1:1" ht="14.25" customHeight="1" x14ac:dyDescent="0.25">
      <c r="A480" s="97"/>
    </row>
    <row r="481" spans="1:1" ht="14.25" customHeight="1" x14ac:dyDescent="0.25">
      <c r="A481" s="97"/>
    </row>
    <row r="482" spans="1:1" ht="14.25" customHeight="1" x14ac:dyDescent="0.25">
      <c r="A482" s="97"/>
    </row>
    <row r="483" spans="1:1" ht="14.25" customHeight="1" x14ac:dyDescent="0.25">
      <c r="A483" s="97"/>
    </row>
    <row r="484" spans="1:1" ht="14.25" customHeight="1" x14ac:dyDescent="0.25">
      <c r="A484" s="97"/>
    </row>
    <row r="485" spans="1:1" ht="14.25" customHeight="1" x14ac:dyDescent="0.25">
      <c r="A485" s="97"/>
    </row>
    <row r="486" spans="1:1" ht="14.25" customHeight="1" x14ac:dyDescent="0.25">
      <c r="A486" s="97"/>
    </row>
    <row r="487" spans="1:1" ht="14.25" customHeight="1" x14ac:dyDescent="0.25">
      <c r="A487" s="97"/>
    </row>
    <row r="488" spans="1:1" ht="14.25" customHeight="1" x14ac:dyDescent="0.25">
      <c r="A488" s="97"/>
    </row>
    <row r="489" spans="1:1" ht="14.25" customHeight="1" x14ac:dyDescent="0.25">
      <c r="A489" s="97"/>
    </row>
    <row r="490" spans="1:1" ht="14.25" customHeight="1" x14ac:dyDescent="0.25">
      <c r="A490" s="97"/>
    </row>
    <row r="491" spans="1:1" ht="14.25" customHeight="1" x14ac:dyDescent="0.25">
      <c r="A491" s="97"/>
    </row>
    <row r="492" spans="1:1" ht="14.25" customHeight="1" x14ac:dyDescent="0.25">
      <c r="A492" s="97"/>
    </row>
    <row r="493" spans="1:1" ht="14.25" customHeight="1" x14ac:dyDescent="0.25">
      <c r="A493" s="97"/>
    </row>
    <row r="494" spans="1:1" ht="14.25" customHeight="1" x14ac:dyDescent="0.25">
      <c r="A494" s="97"/>
    </row>
    <row r="495" spans="1:1" ht="14.25" customHeight="1" x14ac:dyDescent="0.25">
      <c r="A495" s="97"/>
    </row>
    <row r="496" spans="1:1" ht="14.25" customHeight="1" x14ac:dyDescent="0.25">
      <c r="A496" s="97"/>
    </row>
    <row r="497" spans="1:1" ht="14.25" customHeight="1" x14ac:dyDescent="0.25">
      <c r="A497" s="97"/>
    </row>
    <row r="498" spans="1:1" ht="14.25" customHeight="1" x14ac:dyDescent="0.25">
      <c r="A498" s="97"/>
    </row>
    <row r="499" spans="1:1" ht="14.25" customHeight="1" x14ac:dyDescent="0.25">
      <c r="A499" s="97"/>
    </row>
    <row r="500" spans="1:1" ht="14.25" customHeight="1" x14ac:dyDescent="0.25">
      <c r="A500" s="97"/>
    </row>
    <row r="501" spans="1:1" ht="14.25" customHeight="1" x14ac:dyDescent="0.25">
      <c r="A501" s="97"/>
    </row>
    <row r="502" spans="1:1" ht="14.25" customHeight="1" x14ac:dyDescent="0.25">
      <c r="A502" s="97"/>
    </row>
    <row r="503" spans="1:1" ht="14.25" customHeight="1" x14ac:dyDescent="0.25">
      <c r="A503" s="97"/>
    </row>
    <row r="504" spans="1:1" ht="14.25" customHeight="1" x14ac:dyDescent="0.25">
      <c r="A504" s="97"/>
    </row>
    <row r="505" spans="1:1" ht="14.25" customHeight="1" x14ac:dyDescent="0.25">
      <c r="A505" s="97"/>
    </row>
    <row r="506" spans="1:1" ht="14.25" customHeight="1" x14ac:dyDescent="0.25">
      <c r="A506" s="97"/>
    </row>
    <row r="507" spans="1:1" ht="14.25" customHeight="1" x14ac:dyDescent="0.25">
      <c r="A507" s="97"/>
    </row>
    <row r="508" spans="1:1" ht="14.25" customHeight="1" x14ac:dyDescent="0.25">
      <c r="A508" s="97"/>
    </row>
    <row r="509" spans="1:1" ht="14.25" customHeight="1" x14ac:dyDescent="0.25">
      <c r="A509" s="97"/>
    </row>
    <row r="510" spans="1:1" ht="14.25" customHeight="1" x14ac:dyDescent="0.25">
      <c r="A510" s="97"/>
    </row>
    <row r="511" spans="1:1" ht="14.25" customHeight="1" x14ac:dyDescent="0.25">
      <c r="A511" s="97"/>
    </row>
    <row r="512" spans="1:1" ht="14.25" customHeight="1" x14ac:dyDescent="0.25">
      <c r="A512" s="97"/>
    </row>
    <row r="513" spans="1:1" ht="14.25" customHeight="1" x14ac:dyDescent="0.25">
      <c r="A513" s="97"/>
    </row>
    <row r="514" spans="1:1" ht="14.25" customHeight="1" x14ac:dyDescent="0.25">
      <c r="A514" s="97"/>
    </row>
    <row r="515" spans="1:1" ht="14.25" customHeight="1" x14ac:dyDescent="0.25">
      <c r="A515" s="97"/>
    </row>
    <row r="516" spans="1:1" ht="14.25" customHeight="1" x14ac:dyDescent="0.25">
      <c r="A516" s="97"/>
    </row>
    <row r="517" spans="1:1" ht="14.25" customHeight="1" x14ac:dyDescent="0.25">
      <c r="A517" s="97"/>
    </row>
    <row r="518" spans="1:1" ht="14.25" customHeight="1" x14ac:dyDescent="0.25">
      <c r="A518" s="97"/>
    </row>
    <row r="519" spans="1:1" ht="14.25" customHeight="1" x14ac:dyDescent="0.25">
      <c r="A519" s="97"/>
    </row>
    <row r="520" spans="1:1" ht="14.25" customHeight="1" x14ac:dyDescent="0.25">
      <c r="A520" s="97"/>
    </row>
    <row r="521" spans="1:1" ht="14.25" customHeight="1" x14ac:dyDescent="0.25">
      <c r="A521" s="97"/>
    </row>
    <row r="522" spans="1:1" ht="14.25" customHeight="1" x14ac:dyDescent="0.25">
      <c r="A522" s="97"/>
    </row>
    <row r="523" spans="1:1" ht="14.25" customHeight="1" x14ac:dyDescent="0.25">
      <c r="A523" s="97"/>
    </row>
    <row r="524" spans="1:1" ht="14.25" customHeight="1" x14ac:dyDescent="0.25">
      <c r="A524" s="97"/>
    </row>
    <row r="525" spans="1:1" ht="14.25" customHeight="1" x14ac:dyDescent="0.25">
      <c r="A525" s="97"/>
    </row>
    <row r="526" spans="1:1" ht="14.25" customHeight="1" x14ac:dyDescent="0.25">
      <c r="A526" s="97"/>
    </row>
    <row r="527" spans="1:1" ht="14.25" customHeight="1" x14ac:dyDescent="0.25">
      <c r="A527" s="97"/>
    </row>
    <row r="528" spans="1:1" ht="14.25" customHeight="1" x14ac:dyDescent="0.25">
      <c r="A528" s="97"/>
    </row>
    <row r="529" spans="1:1" ht="14.25" customHeight="1" x14ac:dyDescent="0.25">
      <c r="A529" s="97"/>
    </row>
    <row r="530" spans="1:1" ht="14.25" customHeight="1" x14ac:dyDescent="0.25">
      <c r="A530" s="97"/>
    </row>
    <row r="531" spans="1:1" ht="14.25" customHeight="1" x14ac:dyDescent="0.25">
      <c r="A531" s="97"/>
    </row>
    <row r="532" spans="1:1" ht="14.25" customHeight="1" x14ac:dyDescent="0.25">
      <c r="A532" s="97"/>
    </row>
    <row r="533" spans="1:1" ht="14.25" customHeight="1" x14ac:dyDescent="0.25">
      <c r="A533" s="97"/>
    </row>
    <row r="534" spans="1:1" ht="14.25" customHeight="1" x14ac:dyDescent="0.25">
      <c r="A534" s="97"/>
    </row>
    <row r="535" spans="1:1" ht="14.25" customHeight="1" x14ac:dyDescent="0.25">
      <c r="A535" s="97"/>
    </row>
    <row r="536" spans="1:1" ht="14.25" customHeight="1" x14ac:dyDescent="0.25">
      <c r="A536" s="97"/>
    </row>
    <row r="537" spans="1:1" ht="14.25" customHeight="1" x14ac:dyDescent="0.25">
      <c r="A537" s="97"/>
    </row>
    <row r="538" spans="1:1" ht="14.25" customHeight="1" x14ac:dyDescent="0.25">
      <c r="A538" s="97"/>
    </row>
    <row r="539" spans="1:1" ht="14.25" customHeight="1" x14ac:dyDescent="0.25">
      <c r="A539" s="97"/>
    </row>
    <row r="540" spans="1:1" ht="14.25" customHeight="1" x14ac:dyDescent="0.25">
      <c r="A540" s="97"/>
    </row>
    <row r="541" spans="1:1" ht="14.25" customHeight="1" x14ac:dyDescent="0.25">
      <c r="A541" s="97"/>
    </row>
    <row r="542" spans="1:1" ht="14.25" customHeight="1" x14ac:dyDescent="0.25">
      <c r="A542" s="97"/>
    </row>
    <row r="543" spans="1:1" ht="14.25" customHeight="1" x14ac:dyDescent="0.25">
      <c r="A543" s="97"/>
    </row>
    <row r="544" spans="1:1" ht="14.25" customHeight="1" x14ac:dyDescent="0.25">
      <c r="A544" s="97"/>
    </row>
    <row r="545" spans="1:1" ht="14.25" customHeight="1" x14ac:dyDescent="0.25">
      <c r="A545" s="97"/>
    </row>
    <row r="546" spans="1:1" ht="14.25" customHeight="1" x14ac:dyDescent="0.25">
      <c r="A546" s="97"/>
    </row>
    <row r="547" spans="1:1" ht="14.25" customHeight="1" x14ac:dyDescent="0.25">
      <c r="A547" s="97"/>
    </row>
    <row r="548" spans="1:1" ht="14.25" customHeight="1" x14ac:dyDescent="0.25">
      <c r="A548" s="97"/>
    </row>
    <row r="549" spans="1:1" ht="14.25" customHeight="1" x14ac:dyDescent="0.25">
      <c r="A549" s="97"/>
    </row>
    <row r="550" spans="1:1" ht="14.25" customHeight="1" x14ac:dyDescent="0.25">
      <c r="A550" s="97"/>
    </row>
    <row r="551" spans="1:1" ht="14.25" customHeight="1" x14ac:dyDescent="0.25">
      <c r="A551" s="97"/>
    </row>
    <row r="552" spans="1:1" ht="14.25" customHeight="1" x14ac:dyDescent="0.25">
      <c r="A552" s="97"/>
    </row>
    <row r="553" spans="1:1" ht="14.25" customHeight="1" x14ac:dyDescent="0.25">
      <c r="A553" s="97"/>
    </row>
    <row r="554" spans="1:1" ht="14.25" customHeight="1" x14ac:dyDescent="0.25">
      <c r="A554" s="97"/>
    </row>
    <row r="555" spans="1:1" ht="14.25" customHeight="1" x14ac:dyDescent="0.25">
      <c r="A555" s="97"/>
    </row>
    <row r="556" spans="1:1" ht="14.25" customHeight="1" x14ac:dyDescent="0.25">
      <c r="A556" s="97"/>
    </row>
    <row r="557" spans="1:1" ht="14.25" customHeight="1" x14ac:dyDescent="0.25">
      <c r="A557" s="97"/>
    </row>
    <row r="558" spans="1:1" ht="14.25" customHeight="1" x14ac:dyDescent="0.25">
      <c r="A558" s="97"/>
    </row>
    <row r="559" spans="1:1" ht="14.25" customHeight="1" x14ac:dyDescent="0.25">
      <c r="A559" s="97"/>
    </row>
    <row r="560" spans="1:1" ht="14.25" customHeight="1" x14ac:dyDescent="0.25">
      <c r="A560" s="97"/>
    </row>
    <row r="561" spans="1:1" ht="14.25" customHeight="1" x14ac:dyDescent="0.25">
      <c r="A561" s="97"/>
    </row>
    <row r="562" spans="1:1" ht="14.25" customHeight="1" x14ac:dyDescent="0.25">
      <c r="A562" s="97"/>
    </row>
    <row r="563" spans="1:1" ht="14.25" customHeight="1" x14ac:dyDescent="0.25">
      <c r="A563" s="97"/>
    </row>
    <row r="564" spans="1:1" ht="14.25" customHeight="1" x14ac:dyDescent="0.25">
      <c r="A564" s="97"/>
    </row>
    <row r="565" spans="1:1" ht="14.25" customHeight="1" x14ac:dyDescent="0.25">
      <c r="A565" s="97"/>
    </row>
    <row r="566" spans="1:1" ht="14.25" customHeight="1" x14ac:dyDescent="0.25">
      <c r="A566" s="97"/>
    </row>
    <row r="567" spans="1:1" ht="14.25" customHeight="1" x14ac:dyDescent="0.25">
      <c r="A567" s="97"/>
    </row>
    <row r="568" spans="1:1" ht="14.25" customHeight="1" x14ac:dyDescent="0.25">
      <c r="A568" s="97"/>
    </row>
    <row r="569" spans="1:1" ht="14.25" customHeight="1" x14ac:dyDescent="0.25">
      <c r="A569" s="97"/>
    </row>
    <row r="570" spans="1:1" ht="14.25" customHeight="1" x14ac:dyDescent="0.25">
      <c r="A570" s="97"/>
    </row>
    <row r="571" spans="1:1" ht="14.25" customHeight="1" x14ac:dyDescent="0.25">
      <c r="A571" s="97"/>
    </row>
    <row r="572" spans="1:1" ht="14.25" customHeight="1" x14ac:dyDescent="0.25">
      <c r="A572" s="97"/>
    </row>
    <row r="573" spans="1:1" ht="14.25" customHeight="1" x14ac:dyDescent="0.25">
      <c r="A573" s="97"/>
    </row>
    <row r="574" spans="1:1" ht="14.25" customHeight="1" x14ac:dyDescent="0.25">
      <c r="A574" s="97"/>
    </row>
    <row r="575" spans="1:1" ht="14.25" customHeight="1" x14ac:dyDescent="0.25">
      <c r="A575" s="97"/>
    </row>
    <row r="576" spans="1:1" ht="14.25" customHeight="1" x14ac:dyDescent="0.25">
      <c r="A576" s="97"/>
    </row>
    <row r="577" spans="1:1" ht="14.25" customHeight="1" x14ac:dyDescent="0.25">
      <c r="A577" s="97"/>
    </row>
    <row r="578" spans="1:1" ht="14.25" customHeight="1" x14ac:dyDescent="0.25">
      <c r="A578" s="97"/>
    </row>
    <row r="579" spans="1:1" ht="14.25" customHeight="1" x14ac:dyDescent="0.25">
      <c r="A579" s="97"/>
    </row>
    <row r="580" spans="1:1" ht="14.25" customHeight="1" x14ac:dyDescent="0.25">
      <c r="A580" s="97"/>
    </row>
    <row r="581" spans="1:1" ht="14.25" customHeight="1" x14ac:dyDescent="0.25">
      <c r="A581" s="97"/>
    </row>
    <row r="582" spans="1:1" ht="14.25" customHeight="1" x14ac:dyDescent="0.25">
      <c r="A582" s="97"/>
    </row>
    <row r="583" spans="1:1" ht="14.25" customHeight="1" x14ac:dyDescent="0.25">
      <c r="A583" s="97"/>
    </row>
    <row r="584" spans="1:1" ht="14.25" customHeight="1" x14ac:dyDescent="0.25">
      <c r="A584" s="97"/>
    </row>
    <row r="585" spans="1:1" ht="14.25" customHeight="1" x14ac:dyDescent="0.25">
      <c r="A585" s="97"/>
    </row>
    <row r="586" spans="1:1" ht="14.25" customHeight="1" x14ac:dyDescent="0.25">
      <c r="A586" s="97"/>
    </row>
    <row r="587" spans="1:1" ht="14.25" customHeight="1" x14ac:dyDescent="0.25">
      <c r="A587" s="97"/>
    </row>
    <row r="588" spans="1:1" ht="14.25" customHeight="1" x14ac:dyDescent="0.25">
      <c r="A588" s="97"/>
    </row>
    <row r="589" spans="1:1" ht="14.25" customHeight="1" x14ac:dyDescent="0.25">
      <c r="A589" s="97"/>
    </row>
    <row r="590" spans="1:1" ht="14.25" customHeight="1" x14ac:dyDescent="0.25">
      <c r="A590" s="97"/>
    </row>
    <row r="591" spans="1:1" ht="14.25" customHeight="1" x14ac:dyDescent="0.25">
      <c r="A591" s="97"/>
    </row>
    <row r="592" spans="1:1" ht="14.25" customHeight="1" x14ac:dyDescent="0.25">
      <c r="A592" s="97"/>
    </row>
    <row r="593" spans="1:1" ht="14.25" customHeight="1" x14ac:dyDescent="0.25">
      <c r="A593" s="97"/>
    </row>
    <row r="594" spans="1:1" ht="14.25" customHeight="1" x14ac:dyDescent="0.25">
      <c r="A594" s="97"/>
    </row>
    <row r="595" spans="1:1" ht="14.25" customHeight="1" x14ac:dyDescent="0.25">
      <c r="A595" s="97"/>
    </row>
    <row r="596" spans="1:1" ht="14.25" customHeight="1" x14ac:dyDescent="0.25">
      <c r="A596" s="97"/>
    </row>
    <row r="597" spans="1:1" ht="14.25" customHeight="1" x14ac:dyDescent="0.25">
      <c r="A597" s="97"/>
    </row>
    <row r="598" spans="1:1" ht="14.25" customHeight="1" x14ac:dyDescent="0.25">
      <c r="A598" s="97"/>
    </row>
    <row r="599" spans="1:1" ht="14.25" customHeight="1" x14ac:dyDescent="0.25">
      <c r="A599" s="97"/>
    </row>
    <row r="600" spans="1:1" ht="14.25" customHeight="1" x14ac:dyDescent="0.25">
      <c r="A600" s="97"/>
    </row>
    <row r="601" spans="1:1" ht="14.25" customHeight="1" x14ac:dyDescent="0.25">
      <c r="A601" s="97"/>
    </row>
    <row r="602" spans="1:1" ht="14.25" customHeight="1" x14ac:dyDescent="0.25">
      <c r="A602" s="97"/>
    </row>
    <row r="603" spans="1:1" ht="14.25" customHeight="1" x14ac:dyDescent="0.25">
      <c r="A603" s="97"/>
    </row>
    <row r="604" spans="1:1" ht="14.25" customHeight="1" x14ac:dyDescent="0.25">
      <c r="A604" s="97"/>
    </row>
    <row r="605" spans="1:1" ht="14.25" customHeight="1" x14ac:dyDescent="0.25">
      <c r="A605" s="97"/>
    </row>
    <row r="606" spans="1:1" ht="14.25" customHeight="1" x14ac:dyDescent="0.25">
      <c r="A606" s="97"/>
    </row>
    <row r="607" spans="1:1" ht="14.25" customHeight="1" x14ac:dyDescent="0.25">
      <c r="A607" s="97"/>
    </row>
    <row r="608" spans="1:1" ht="14.25" customHeight="1" x14ac:dyDescent="0.25">
      <c r="A608" s="97"/>
    </row>
    <row r="609" spans="1:1" ht="14.25" customHeight="1" x14ac:dyDescent="0.25">
      <c r="A609" s="97"/>
    </row>
    <row r="610" spans="1:1" ht="14.25" customHeight="1" x14ac:dyDescent="0.25">
      <c r="A610" s="97"/>
    </row>
    <row r="611" spans="1:1" ht="14.25" customHeight="1" x14ac:dyDescent="0.25">
      <c r="A611" s="97"/>
    </row>
    <row r="612" spans="1:1" ht="14.25" customHeight="1" x14ac:dyDescent="0.25">
      <c r="A612" s="97"/>
    </row>
    <row r="613" spans="1:1" ht="14.25" customHeight="1" x14ac:dyDescent="0.25">
      <c r="A613" s="97"/>
    </row>
    <row r="614" spans="1:1" ht="14.25" customHeight="1" x14ac:dyDescent="0.25">
      <c r="A614" s="97"/>
    </row>
    <row r="615" spans="1:1" ht="14.25" customHeight="1" x14ac:dyDescent="0.25">
      <c r="A615" s="97"/>
    </row>
    <row r="616" spans="1:1" ht="14.25" customHeight="1" x14ac:dyDescent="0.25">
      <c r="A616" s="97"/>
    </row>
    <row r="617" spans="1:1" ht="14.25" customHeight="1" x14ac:dyDescent="0.25">
      <c r="A617" s="97"/>
    </row>
    <row r="618" spans="1:1" ht="14.25" customHeight="1" x14ac:dyDescent="0.25">
      <c r="A618" s="97"/>
    </row>
    <row r="619" spans="1:1" ht="14.25" customHeight="1" x14ac:dyDescent="0.25">
      <c r="A619" s="97"/>
    </row>
    <row r="620" spans="1:1" ht="14.25" customHeight="1" x14ac:dyDescent="0.25">
      <c r="A620" s="97"/>
    </row>
    <row r="621" spans="1:1" ht="14.25" customHeight="1" x14ac:dyDescent="0.25">
      <c r="A621" s="97"/>
    </row>
    <row r="622" spans="1:1" ht="14.25" customHeight="1" x14ac:dyDescent="0.25">
      <c r="A622" s="97"/>
    </row>
    <row r="623" spans="1:1" ht="14.25" customHeight="1" x14ac:dyDescent="0.25">
      <c r="A623" s="97"/>
    </row>
    <row r="624" spans="1:1" ht="14.25" customHeight="1" x14ac:dyDescent="0.25">
      <c r="A624" s="97"/>
    </row>
    <row r="625" spans="1:1" ht="14.25" customHeight="1" x14ac:dyDescent="0.25">
      <c r="A625" s="97"/>
    </row>
    <row r="626" spans="1:1" ht="14.25" customHeight="1" x14ac:dyDescent="0.25">
      <c r="A626" s="97"/>
    </row>
    <row r="627" spans="1:1" ht="14.25" customHeight="1" x14ac:dyDescent="0.25">
      <c r="A627" s="97"/>
    </row>
    <row r="628" spans="1:1" ht="14.25" customHeight="1" x14ac:dyDescent="0.25">
      <c r="A628" s="97"/>
    </row>
    <row r="629" spans="1:1" ht="14.25" customHeight="1" x14ac:dyDescent="0.25">
      <c r="A629" s="97"/>
    </row>
    <row r="630" spans="1:1" ht="14.25" customHeight="1" x14ac:dyDescent="0.25">
      <c r="A630" s="97"/>
    </row>
    <row r="631" spans="1:1" ht="14.25" customHeight="1" x14ac:dyDescent="0.25">
      <c r="A631" s="97"/>
    </row>
    <row r="632" spans="1:1" ht="14.25" customHeight="1" x14ac:dyDescent="0.25">
      <c r="A632" s="97"/>
    </row>
    <row r="633" spans="1:1" ht="14.25" customHeight="1" x14ac:dyDescent="0.25">
      <c r="A633" s="97"/>
    </row>
    <row r="634" spans="1:1" ht="14.25" customHeight="1" x14ac:dyDescent="0.25">
      <c r="A634" s="97"/>
    </row>
    <row r="635" spans="1:1" ht="14.25" customHeight="1" x14ac:dyDescent="0.25">
      <c r="A635" s="97"/>
    </row>
    <row r="636" spans="1:1" ht="14.25" customHeight="1" x14ac:dyDescent="0.25">
      <c r="A636" s="97"/>
    </row>
    <row r="637" spans="1:1" ht="14.25" customHeight="1" x14ac:dyDescent="0.25">
      <c r="A637" s="97"/>
    </row>
    <row r="638" spans="1:1" ht="14.25" customHeight="1" x14ac:dyDescent="0.25">
      <c r="A638" s="97"/>
    </row>
    <row r="639" spans="1:1" ht="14.25" customHeight="1" x14ac:dyDescent="0.25">
      <c r="A639" s="97"/>
    </row>
    <row r="640" spans="1:1" ht="14.25" customHeight="1" x14ac:dyDescent="0.25">
      <c r="A640" s="97"/>
    </row>
    <row r="641" spans="1:1" ht="14.25" customHeight="1" x14ac:dyDescent="0.25">
      <c r="A641" s="97"/>
    </row>
    <row r="642" spans="1:1" ht="14.25" customHeight="1" x14ac:dyDescent="0.25">
      <c r="A642" s="97"/>
    </row>
    <row r="643" spans="1:1" ht="14.25" customHeight="1" x14ac:dyDescent="0.25">
      <c r="A643" s="97"/>
    </row>
    <row r="644" spans="1:1" ht="14.25" customHeight="1" x14ac:dyDescent="0.25">
      <c r="A644" s="97"/>
    </row>
    <row r="645" spans="1:1" ht="14.25" customHeight="1" x14ac:dyDescent="0.25">
      <c r="A645" s="97"/>
    </row>
    <row r="646" spans="1:1" ht="14.25" customHeight="1" x14ac:dyDescent="0.25">
      <c r="A646" s="97"/>
    </row>
    <row r="647" spans="1:1" ht="14.25" customHeight="1" x14ac:dyDescent="0.25">
      <c r="A647" s="97"/>
    </row>
    <row r="648" spans="1:1" ht="14.25" customHeight="1" x14ac:dyDescent="0.25">
      <c r="A648" s="97"/>
    </row>
    <row r="649" spans="1:1" ht="14.25" customHeight="1" x14ac:dyDescent="0.25">
      <c r="A649" s="97"/>
    </row>
    <row r="650" spans="1:1" ht="14.25" customHeight="1" x14ac:dyDescent="0.25">
      <c r="A650" s="97"/>
    </row>
    <row r="651" spans="1:1" ht="14.25" customHeight="1" x14ac:dyDescent="0.25">
      <c r="A651" s="97"/>
    </row>
    <row r="652" spans="1:1" ht="14.25" customHeight="1" x14ac:dyDescent="0.25">
      <c r="A652" s="97"/>
    </row>
    <row r="653" spans="1:1" ht="14.25" customHeight="1" x14ac:dyDescent="0.25">
      <c r="A653" s="97"/>
    </row>
    <row r="654" spans="1:1" ht="14.25" customHeight="1" x14ac:dyDescent="0.25">
      <c r="A654" s="97"/>
    </row>
    <row r="655" spans="1:1" ht="14.25" customHeight="1" x14ac:dyDescent="0.25">
      <c r="A655" s="97"/>
    </row>
    <row r="656" spans="1:1" ht="14.25" customHeight="1" x14ac:dyDescent="0.25">
      <c r="A656" s="97"/>
    </row>
    <row r="657" spans="1:1" ht="14.25" customHeight="1" x14ac:dyDescent="0.25">
      <c r="A657" s="97"/>
    </row>
    <row r="658" spans="1:1" ht="14.25" customHeight="1" x14ac:dyDescent="0.25">
      <c r="A658" s="97"/>
    </row>
    <row r="659" spans="1:1" ht="14.25" customHeight="1" x14ac:dyDescent="0.25">
      <c r="A659" s="97"/>
    </row>
    <row r="660" spans="1:1" ht="14.25" customHeight="1" x14ac:dyDescent="0.25">
      <c r="A660" s="97"/>
    </row>
    <row r="661" spans="1:1" ht="14.25" customHeight="1" x14ac:dyDescent="0.25">
      <c r="A661" s="97"/>
    </row>
    <row r="662" spans="1:1" ht="14.25" customHeight="1" x14ac:dyDescent="0.25">
      <c r="A662" s="97"/>
    </row>
    <row r="663" spans="1:1" ht="14.25" customHeight="1" x14ac:dyDescent="0.25">
      <c r="A663" s="97"/>
    </row>
    <row r="664" spans="1:1" ht="14.25" customHeight="1" x14ac:dyDescent="0.25">
      <c r="A664" s="97"/>
    </row>
    <row r="665" spans="1:1" ht="14.25" customHeight="1" x14ac:dyDescent="0.25">
      <c r="A665" s="97"/>
    </row>
    <row r="666" spans="1:1" ht="14.25" customHeight="1" x14ac:dyDescent="0.25">
      <c r="A666" s="97"/>
    </row>
    <row r="667" spans="1:1" ht="14.25" customHeight="1" x14ac:dyDescent="0.25">
      <c r="A667" s="97"/>
    </row>
    <row r="668" spans="1:1" ht="14.25" customHeight="1" x14ac:dyDescent="0.25">
      <c r="A668" s="97"/>
    </row>
    <row r="669" spans="1:1" ht="14.25" customHeight="1" x14ac:dyDescent="0.25">
      <c r="A669" s="97"/>
    </row>
    <row r="670" spans="1:1" ht="14.25" customHeight="1" x14ac:dyDescent="0.25">
      <c r="A670" s="97"/>
    </row>
    <row r="671" spans="1:1" ht="14.25" customHeight="1" x14ac:dyDescent="0.25">
      <c r="A671" s="97"/>
    </row>
    <row r="672" spans="1:1" ht="14.25" customHeight="1" x14ac:dyDescent="0.25">
      <c r="A672" s="97"/>
    </row>
    <row r="673" spans="1:1" ht="14.25" customHeight="1" x14ac:dyDescent="0.25">
      <c r="A673" s="97"/>
    </row>
    <row r="674" spans="1:1" ht="14.25" customHeight="1" x14ac:dyDescent="0.25">
      <c r="A674" s="97"/>
    </row>
    <row r="675" spans="1:1" ht="14.25" customHeight="1" x14ac:dyDescent="0.25">
      <c r="A675" s="97"/>
    </row>
    <row r="676" spans="1:1" ht="14.25" customHeight="1" x14ac:dyDescent="0.25">
      <c r="A676" s="97"/>
    </row>
    <row r="677" spans="1:1" ht="14.25" customHeight="1" x14ac:dyDescent="0.25">
      <c r="A677" s="97"/>
    </row>
    <row r="678" spans="1:1" ht="14.25" customHeight="1" x14ac:dyDescent="0.25">
      <c r="A678" s="97"/>
    </row>
    <row r="679" spans="1:1" ht="14.25" customHeight="1" x14ac:dyDescent="0.25">
      <c r="A679" s="97"/>
    </row>
    <row r="680" spans="1:1" ht="14.25" customHeight="1" x14ac:dyDescent="0.25">
      <c r="A680" s="97"/>
    </row>
    <row r="681" spans="1:1" ht="14.25" customHeight="1" x14ac:dyDescent="0.25">
      <c r="A681" s="97"/>
    </row>
    <row r="682" spans="1:1" ht="14.25" customHeight="1" x14ac:dyDescent="0.25">
      <c r="A682" s="97"/>
    </row>
    <row r="683" spans="1:1" ht="14.25" customHeight="1" x14ac:dyDescent="0.25">
      <c r="A683" s="97"/>
    </row>
    <row r="684" spans="1:1" ht="14.25" customHeight="1" x14ac:dyDescent="0.25">
      <c r="A684" s="97"/>
    </row>
    <row r="685" spans="1:1" ht="14.25" customHeight="1" x14ac:dyDescent="0.25">
      <c r="A685" s="97"/>
    </row>
    <row r="686" spans="1:1" ht="14.25" customHeight="1" x14ac:dyDescent="0.25">
      <c r="A686" s="97"/>
    </row>
    <row r="687" spans="1:1" ht="14.25" customHeight="1" x14ac:dyDescent="0.25">
      <c r="A687" s="97"/>
    </row>
    <row r="688" spans="1:1" ht="14.25" customHeight="1" x14ac:dyDescent="0.25">
      <c r="A688" s="97"/>
    </row>
    <row r="689" spans="1:1" ht="14.25" customHeight="1" x14ac:dyDescent="0.25">
      <c r="A689" s="97"/>
    </row>
    <row r="690" spans="1:1" ht="14.25" customHeight="1" x14ac:dyDescent="0.25">
      <c r="A690" s="97"/>
    </row>
    <row r="691" spans="1:1" ht="14.25" customHeight="1" x14ac:dyDescent="0.25">
      <c r="A691" s="97"/>
    </row>
    <row r="692" spans="1:1" ht="14.25" customHeight="1" x14ac:dyDescent="0.25">
      <c r="A692" s="97"/>
    </row>
    <row r="693" spans="1:1" ht="14.25" customHeight="1" x14ac:dyDescent="0.25">
      <c r="A693" s="97"/>
    </row>
    <row r="694" spans="1:1" ht="14.25" customHeight="1" x14ac:dyDescent="0.25">
      <c r="A694" s="97"/>
    </row>
    <row r="695" spans="1:1" ht="14.25" customHeight="1" x14ac:dyDescent="0.25">
      <c r="A695" s="97"/>
    </row>
    <row r="696" spans="1:1" ht="14.25" customHeight="1" x14ac:dyDescent="0.25">
      <c r="A696" s="97"/>
    </row>
    <row r="697" spans="1:1" ht="14.25" customHeight="1" x14ac:dyDescent="0.25">
      <c r="A697" s="97"/>
    </row>
    <row r="698" spans="1:1" ht="14.25" customHeight="1" x14ac:dyDescent="0.25">
      <c r="A698" s="97"/>
    </row>
    <row r="699" spans="1:1" ht="14.25" customHeight="1" x14ac:dyDescent="0.25">
      <c r="A699" s="97"/>
    </row>
    <row r="700" spans="1:1" ht="14.25" customHeight="1" x14ac:dyDescent="0.25">
      <c r="A700" s="97"/>
    </row>
    <row r="701" spans="1:1" ht="14.25" customHeight="1" x14ac:dyDescent="0.25">
      <c r="A701" s="97"/>
    </row>
    <row r="702" spans="1:1" ht="14.25" customHeight="1" x14ac:dyDescent="0.25">
      <c r="A702" s="97"/>
    </row>
    <row r="703" spans="1:1" ht="14.25" customHeight="1" x14ac:dyDescent="0.25">
      <c r="A703" s="97"/>
    </row>
    <row r="704" spans="1:1" ht="14.25" customHeight="1" x14ac:dyDescent="0.25">
      <c r="A704" s="97"/>
    </row>
    <row r="705" spans="1:1" ht="14.25" customHeight="1" x14ac:dyDescent="0.25">
      <c r="A705" s="97"/>
    </row>
    <row r="706" spans="1:1" ht="14.25" customHeight="1" x14ac:dyDescent="0.25">
      <c r="A706" s="97"/>
    </row>
    <row r="707" spans="1:1" ht="14.25" customHeight="1" x14ac:dyDescent="0.25">
      <c r="A707" s="97"/>
    </row>
    <row r="708" spans="1:1" ht="14.25" customHeight="1" x14ac:dyDescent="0.25">
      <c r="A708" s="97"/>
    </row>
    <row r="709" spans="1:1" ht="14.25" customHeight="1" x14ac:dyDescent="0.25">
      <c r="A709" s="97"/>
    </row>
    <row r="710" spans="1:1" ht="14.25" customHeight="1" x14ac:dyDescent="0.25">
      <c r="A710" s="97"/>
    </row>
    <row r="711" spans="1:1" ht="14.25" customHeight="1" x14ac:dyDescent="0.25">
      <c r="A711" s="97"/>
    </row>
    <row r="712" spans="1:1" ht="14.25" customHeight="1" x14ac:dyDescent="0.25">
      <c r="A712" s="97"/>
    </row>
    <row r="713" spans="1:1" ht="14.25" customHeight="1" x14ac:dyDescent="0.25">
      <c r="A713" s="97"/>
    </row>
    <row r="714" spans="1:1" ht="14.25" customHeight="1" x14ac:dyDescent="0.25">
      <c r="A714" s="97"/>
    </row>
    <row r="715" spans="1:1" ht="14.25" customHeight="1" x14ac:dyDescent="0.25">
      <c r="A715" s="97"/>
    </row>
    <row r="716" spans="1:1" ht="14.25" customHeight="1" x14ac:dyDescent="0.25">
      <c r="A716" s="97"/>
    </row>
    <row r="717" spans="1:1" ht="14.25" customHeight="1" x14ac:dyDescent="0.25">
      <c r="A717" s="97"/>
    </row>
    <row r="718" spans="1:1" ht="14.25" customHeight="1" x14ac:dyDescent="0.25">
      <c r="A718" s="97"/>
    </row>
    <row r="719" spans="1:1" ht="14.25" customHeight="1" x14ac:dyDescent="0.25">
      <c r="A719" s="97"/>
    </row>
    <row r="720" spans="1:1" ht="14.25" customHeight="1" x14ac:dyDescent="0.25">
      <c r="A720" s="97"/>
    </row>
    <row r="721" spans="1:1" ht="14.25" customHeight="1" x14ac:dyDescent="0.25">
      <c r="A721" s="97"/>
    </row>
    <row r="722" spans="1:1" ht="14.25" customHeight="1" x14ac:dyDescent="0.25">
      <c r="A722" s="97"/>
    </row>
    <row r="723" spans="1:1" ht="14.25" customHeight="1" x14ac:dyDescent="0.25">
      <c r="A723" s="97"/>
    </row>
    <row r="724" spans="1:1" ht="14.25" customHeight="1" x14ac:dyDescent="0.25">
      <c r="A724" s="97"/>
    </row>
    <row r="725" spans="1:1" ht="14.25" customHeight="1" x14ac:dyDescent="0.25">
      <c r="A725" s="97"/>
    </row>
    <row r="726" spans="1:1" ht="14.25" customHeight="1" x14ac:dyDescent="0.25">
      <c r="A726" s="97"/>
    </row>
    <row r="727" spans="1:1" ht="14.25" customHeight="1" x14ac:dyDescent="0.25">
      <c r="A727" s="97"/>
    </row>
    <row r="728" spans="1:1" ht="14.25" customHeight="1" x14ac:dyDescent="0.25">
      <c r="A728" s="97"/>
    </row>
    <row r="729" spans="1:1" ht="14.25" customHeight="1" x14ac:dyDescent="0.25">
      <c r="A729" s="97"/>
    </row>
    <row r="730" spans="1:1" ht="14.25" customHeight="1" x14ac:dyDescent="0.25">
      <c r="A730" s="97"/>
    </row>
    <row r="731" spans="1:1" ht="14.25" customHeight="1" x14ac:dyDescent="0.25">
      <c r="A731" s="97"/>
    </row>
    <row r="732" spans="1:1" ht="14.25" customHeight="1" x14ac:dyDescent="0.25">
      <c r="A732" s="97"/>
    </row>
    <row r="733" spans="1:1" ht="14.25" customHeight="1" x14ac:dyDescent="0.25">
      <c r="A733" s="97"/>
    </row>
    <row r="734" spans="1:1" ht="14.25" customHeight="1" x14ac:dyDescent="0.25">
      <c r="A734" s="97"/>
    </row>
    <row r="735" spans="1:1" ht="14.25" customHeight="1" x14ac:dyDescent="0.25">
      <c r="A735" s="97"/>
    </row>
    <row r="736" spans="1:1" ht="14.25" customHeight="1" x14ac:dyDescent="0.25">
      <c r="A736" s="97"/>
    </row>
    <row r="737" spans="1:1" ht="14.25" customHeight="1" x14ac:dyDescent="0.25">
      <c r="A737" s="97"/>
    </row>
    <row r="738" spans="1:1" ht="14.25" customHeight="1" x14ac:dyDescent="0.25">
      <c r="A738" s="97"/>
    </row>
    <row r="739" spans="1:1" ht="14.25" customHeight="1" x14ac:dyDescent="0.25">
      <c r="A739" s="97"/>
    </row>
    <row r="740" spans="1:1" ht="14.25" customHeight="1" x14ac:dyDescent="0.25">
      <c r="A740" s="97"/>
    </row>
    <row r="741" spans="1:1" ht="14.25" customHeight="1" x14ac:dyDescent="0.25">
      <c r="A741" s="97"/>
    </row>
    <row r="742" spans="1:1" ht="14.25" customHeight="1" x14ac:dyDescent="0.25">
      <c r="A742" s="97"/>
    </row>
    <row r="743" spans="1:1" ht="14.25" customHeight="1" x14ac:dyDescent="0.25">
      <c r="A743" s="97"/>
    </row>
    <row r="744" spans="1:1" ht="14.25" customHeight="1" x14ac:dyDescent="0.25">
      <c r="A744" s="97"/>
    </row>
    <row r="745" spans="1:1" ht="14.25" customHeight="1" x14ac:dyDescent="0.25">
      <c r="A745" s="97"/>
    </row>
    <row r="746" spans="1:1" ht="14.25" customHeight="1" x14ac:dyDescent="0.25">
      <c r="A746" s="97"/>
    </row>
    <row r="747" spans="1:1" ht="14.25" customHeight="1" x14ac:dyDescent="0.25">
      <c r="A747" s="97"/>
    </row>
    <row r="748" spans="1:1" ht="14.25" customHeight="1" x14ac:dyDescent="0.25">
      <c r="A748" s="97"/>
    </row>
    <row r="749" spans="1:1" ht="14.25" customHeight="1" x14ac:dyDescent="0.25">
      <c r="A749" s="97"/>
    </row>
    <row r="750" spans="1:1" ht="14.25" customHeight="1" x14ac:dyDescent="0.25">
      <c r="A750" s="97"/>
    </row>
    <row r="751" spans="1:1" ht="14.25" customHeight="1" x14ac:dyDescent="0.25">
      <c r="A751" s="97"/>
    </row>
    <row r="752" spans="1:1" ht="14.25" customHeight="1" x14ac:dyDescent="0.25">
      <c r="A752" s="97"/>
    </row>
    <row r="753" spans="1:1" ht="14.25" customHeight="1" x14ac:dyDescent="0.25">
      <c r="A753" s="97"/>
    </row>
    <row r="754" spans="1:1" ht="14.25" customHeight="1" x14ac:dyDescent="0.25">
      <c r="A754" s="97"/>
    </row>
    <row r="755" spans="1:1" ht="14.25" customHeight="1" x14ac:dyDescent="0.25">
      <c r="A755" s="97"/>
    </row>
    <row r="756" spans="1:1" ht="14.25" customHeight="1" x14ac:dyDescent="0.25">
      <c r="A756" s="97"/>
    </row>
    <row r="757" spans="1:1" ht="14.25" customHeight="1" x14ac:dyDescent="0.25">
      <c r="A757" s="97"/>
    </row>
    <row r="758" spans="1:1" ht="14.25" customHeight="1" x14ac:dyDescent="0.25">
      <c r="A758" s="97"/>
    </row>
    <row r="759" spans="1:1" ht="14.25" customHeight="1" x14ac:dyDescent="0.25">
      <c r="A759" s="97"/>
    </row>
    <row r="760" spans="1:1" ht="14.25" customHeight="1" x14ac:dyDescent="0.25">
      <c r="A760" s="97"/>
    </row>
    <row r="761" spans="1:1" ht="14.25" customHeight="1" x14ac:dyDescent="0.25">
      <c r="A761" s="97"/>
    </row>
    <row r="762" spans="1:1" ht="14.25" customHeight="1" x14ac:dyDescent="0.25">
      <c r="A762" s="97"/>
    </row>
    <row r="763" spans="1:1" ht="14.25" customHeight="1" x14ac:dyDescent="0.25">
      <c r="A763" s="97"/>
    </row>
    <row r="764" spans="1:1" ht="14.25" customHeight="1" x14ac:dyDescent="0.25">
      <c r="A764" s="97"/>
    </row>
    <row r="765" spans="1:1" ht="14.25" customHeight="1" x14ac:dyDescent="0.25">
      <c r="A765" s="97"/>
    </row>
    <row r="766" spans="1:1" ht="14.25" customHeight="1" x14ac:dyDescent="0.25">
      <c r="A766" s="97"/>
    </row>
    <row r="767" spans="1:1" ht="14.25" customHeight="1" x14ac:dyDescent="0.25">
      <c r="A767" s="97"/>
    </row>
    <row r="768" spans="1:1" ht="14.25" customHeight="1" x14ac:dyDescent="0.25">
      <c r="A768" s="97"/>
    </row>
    <row r="769" spans="1:1" ht="14.25" customHeight="1" x14ac:dyDescent="0.25">
      <c r="A769" s="97"/>
    </row>
    <row r="770" spans="1:1" ht="14.25" customHeight="1" x14ac:dyDescent="0.25">
      <c r="A770" s="97"/>
    </row>
    <row r="771" spans="1:1" ht="14.25" customHeight="1" x14ac:dyDescent="0.25">
      <c r="A771" s="97"/>
    </row>
    <row r="772" spans="1:1" ht="14.25" customHeight="1" x14ac:dyDescent="0.25">
      <c r="A772" s="97"/>
    </row>
    <row r="773" spans="1:1" ht="14.25" customHeight="1" x14ac:dyDescent="0.25">
      <c r="A773" s="97"/>
    </row>
    <row r="774" spans="1:1" ht="14.25" customHeight="1" x14ac:dyDescent="0.25">
      <c r="A774" s="97"/>
    </row>
    <row r="775" spans="1:1" ht="14.25" customHeight="1" x14ac:dyDescent="0.25">
      <c r="A775" s="97"/>
    </row>
    <row r="776" spans="1:1" ht="14.25" customHeight="1" x14ac:dyDescent="0.25">
      <c r="A776" s="97"/>
    </row>
    <row r="777" spans="1:1" ht="14.25" customHeight="1" x14ac:dyDescent="0.25">
      <c r="A777" s="97"/>
    </row>
    <row r="778" spans="1:1" ht="14.25" customHeight="1" x14ac:dyDescent="0.25">
      <c r="A778" s="97"/>
    </row>
    <row r="779" spans="1:1" ht="14.25" customHeight="1" x14ac:dyDescent="0.25">
      <c r="A779" s="97"/>
    </row>
    <row r="780" spans="1:1" ht="14.25" customHeight="1" x14ac:dyDescent="0.25">
      <c r="A780" s="97"/>
    </row>
    <row r="781" spans="1:1" ht="14.25" customHeight="1" x14ac:dyDescent="0.25">
      <c r="A781" s="97"/>
    </row>
    <row r="782" spans="1:1" ht="14.25" customHeight="1" x14ac:dyDescent="0.25">
      <c r="A782" s="97"/>
    </row>
    <row r="783" spans="1:1" ht="14.25" customHeight="1" x14ac:dyDescent="0.25">
      <c r="A783" s="97"/>
    </row>
    <row r="784" spans="1:1" ht="14.25" customHeight="1" x14ac:dyDescent="0.25">
      <c r="A784" s="97"/>
    </row>
    <row r="785" spans="1:1" ht="14.25" customHeight="1" x14ac:dyDescent="0.25">
      <c r="A785" s="97"/>
    </row>
    <row r="786" spans="1:1" ht="14.25" customHeight="1" x14ac:dyDescent="0.25">
      <c r="A786" s="97"/>
    </row>
    <row r="787" spans="1:1" ht="14.25" customHeight="1" x14ac:dyDescent="0.25">
      <c r="A787" s="97"/>
    </row>
    <row r="788" spans="1:1" ht="14.25" customHeight="1" x14ac:dyDescent="0.25">
      <c r="A788" s="97"/>
    </row>
    <row r="789" spans="1:1" ht="14.25" customHeight="1" x14ac:dyDescent="0.25">
      <c r="A789" s="97"/>
    </row>
    <row r="790" spans="1:1" ht="14.25" customHeight="1" x14ac:dyDescent="0.25">
      <c r="A790" s="97"/>
    </row>
    <row r="791" spans="1:1" ht="14.25" customHeight="1" x14ac:dyDescent="0.25">
      <c r="A791" s="97"/>
    </row>
    <row r="792" spans="1:1" ht="14.25" customHeight="1" x14ac:dyDescent="0.25">
      <c r="A792" s="97"/>
    </row>
    <row r="793" spans="1:1" ht="14.25" customHeight="1" x14ac:dyDescent="0.25">
      <c r="A793" s="97"/>
    </row>
    <row r="794" spans="1:1" ht="14.25" customHeight="1" x14ac:dyDescent="0.25">
      <c r="A794" s="97"/>
    </row>
    <row r="795" spans="1:1" ht="14.25" customHeight="1" x14ac:dyDescent="0.25">
      <c r="A795" s="97"/>
    </row>
    <row r="796" spans="1:1" ht="14.25" customHeight="1" x14ac:dyDescent="0.25">
      <c r="A796" s="97"/>
    </row>
    <row r="797" spans="1:1" ht="14.25" customHeight="1" x14ac:dyDescent="0.25">
      <c r="A797" s="97"/>
    </row>
    <row r="798" spans="1:1" ht="14.25" customHeight="1" x14ac:dyDescent="0.25">
      <c r="A798" s="97"/>
    </row>
    <row r="799" spans="1:1" ht="14.25" customHeight="1" x14ac:dyDescent="0.25">
      <c r="A799" s="97"/>
    </row>
    <row r="800" spans="1:1" ht="14.25" customHeight="1" x14ac:dyDescent="0.25">
      <c r="A800" s="97"/>
    </row>
    <row r="801" spans="1:1" ht="14.25" customHeight="1" x14ac:dyDescent="0.25">
      <c r="A801" s="97"/>
    </row>
    <row r="802" spans="1:1" ht="14.25" customHeight="1" x14ac:dyDescent="0.25">
      <c r="A802" s="97"/>
    </row>
    <row r="803" spans="1:1" ht="14.25" customHeight="1" x14ac:dyDescent="0.25">
      <c r="A803" s="97"/>
    </row>
    <row r="804" spans="1:1" ht="14.25" customHeight="1" x14ac:dyDescent="0.25">
      <c r="A804" s="97"/>
    </row>
    <row r="805" spans="1:1" ht="14.25" customHeight="1" x14ac:dyDescent="0.25">
      <c r="A805" s="97"/>
    </row>
    <row r="806" spans="1:1" ht="14.25" customHeight="1" x14ac:dyDescent="0.25">
      <c r="A806" s="97"/>
    </row>
    <row r="807" spans="1:1" ht="14.25" customHeight="1" x14ac:dyDescent="0.25">
      <c r="A807" s="97"/>
    </row>
    <row r="808" spans="1:1" ht="14.25" customHeight="1" x14ac:dyDescent="0.25">
      <c r="A808" s="97"/>
    </row>
    <row r="809" spans="1:1" ht="14.25" customHeight="1" x14ac:dyDescent="0.25">
      <c r="A809" s="97"/>
    </row>
    <row r="810" spans="1:1" ht="14.25" customHeight="1" x14ac:dyDescent="0.25">
      <c r="A810" s="97"/>
    </row>
    <row r="811" spans="1:1" ht="14.25" customHeight="1" x14ac:dyDescent="0.25">
      <c r="A811" s="97"/>
    </row>
    <row r="812" spans="1:1" ht="14.25" customHeight="1" x14ac:dyDescent="0.25">
      <c r="A812" s="97"/>
    </row>
    <row r="813" spans="1:1" ht="14.25" customHeight="1" x14ac:dyDescent="0.25">
      <c r="A813" s="97"/>
    </row>
    <row r="814" spans="1:1" ht="14.25" customHeight="1" x14ac:dyDescent="0.25">
      <c r="A814" s="97"/>
    </row>
    <row r="815" spans="1:1" ht="14.25" customHeight="1" x14ac:dyDescent="0.25">
      <c r="A815" s="97"/>
    </row>
    <row r="816" spans="1:1" ht="14.25" customHeight="1" x14ac:dyDescent="0.25">
      <c r="A816" s="97"/>
    </row>
    <row r="817" spans="1:1" ht="14.25" customHeight="1" x14ac:dyDescent="0.25">
      <c r="A817" s="97"/>
    </row>
    <row r="818" spans="1:1" ht="14.25" customHeight="1" x14ac:dyDescent="0.25">
      <c r="A818" s="97"/>
    </row>
    <row r="819" spans="1:1" ht="14.25" customHeight="1" x14ac:dyDescent="0.25">
      <c r="A819" s="97"/>
    </row>
    <row r="820" spans="1:1" ht="14.25" customHeight="1" x14ac:dyDescent="0.25">
      <c r="A820" s="97"/>
    </row>
    <row r="821" spans="1:1" ht="14.25" customHeight="1" x14ac:dyDescent="0.25">
      <c r="A821" s="97"/>
    </row>
    <row r="822" spans="1:1" ht="14.25" customHeight="1" x14ac:dyDescent="0.25">
      <c r="A822" s="97"/>
    </row>
    <row r="823" spans="1:1" ht="14.25" customHeight="1" x14ac:dyDescent="0.25">
      <c r="A823" s="97"/>
    </row>
    <row r="824" spans="1:1" ht="14.25" customHeight="1" x14ac:dyDescent="0.25">
      <c r="A824" s="97"/>
    </row>
    <row r="825" spans="1:1" ht="14.25" customHeight="1" x14ac:dyDescent="0.25">
      <c r="A825" s="97"/>
    </row>
    <row r="826" spans="1:1" ht="14.25" customHeight="1" x14ac:dyDescent="0.25">
      <c r="A826" s="97"/>
    </row>
    <row r="827" spans="1:1" ht="14.25" customHeight="1" x14ac:dyDescent="0.25">
      <c r="A827" s="97"/>
    </row>
    <row r="828" spans="1:1" ht="14.25" customHeight="1" x14ac:dyDescent="0.25">
      <c r="A828" s="97"/>
    </row>
    <row r="829" spans="1:1" ht="14.25" customHeight="1" x14ac:dyDescent="0.25">
      <c r="A829" s="97"/>
    </row>
    <row r="830" spans="1:1" ht="14.25" customHeight="1" x14ac:dyDescent="0.25">
      <c r="A830" s="97"/>
    </row>
    <row r="831" spans="1:1" ht="14.25" customHeight="1" x14ac:dyDescent="0.25">
      <c r="A831" s="97"/>
    </row>
    <row r="832" spans="1:1" ht="14.25" customHeight="1" x14ac:dyDescent="0.25">
      <c r="A832" s="97"/>
    </row>
    <row r="833" spans="1:1" ht="14.25" customHeight="1" x14ac:dyDescent="0.25">
      <c r="A833" s="97"/>
    </row>
    <row r="834" spans="1:1" ht="14.25" customHeight="1" x14ac:dyDescent="0.25">
      <c r="A834" s="97"/>
    </row>
    <row r="835" spans="1:1" ht="14.25" customHeight="1" x14ac:dyDescent="0.25">
      <c r="A835" s="97"/>
    </row>
    <row r="836" spans="1:1" ht="14.25" customHeight="1" x14ac:dyDescent="0.25">
      <c r="A836" s="97"/>
    </row>
    <row r="837" spans="1:1" ht="14.25" customHeight="1" x14ac:dyDescent="0.25">
      <c r="A837" s="97"/>
    </row>
    <row r="838" spans="1:1" ht="14.25" customHeight="1" x14ac:dyDescent="0.25">
      <c r="A838" s="97"/>
    </row>
    <row r="839" spans="1:1" ht="14.25" customHeight="1" x14ac:dyDescent="0.25">
      <c r="A839" s="97"/>
    </row>
    <row r="840" spans="1:1" ht="14.25" customHeight="1" x14ac:dyDescent="0.25">
      <c r="A840" s="97"/>
    </row>
    <row r="841" spans="1:1" ht="14.25" customHeight="1" x14ac:dyDescent="0.25">
      <c r="A841" s="97"/>
    </row>
    <row r="842" spans="1:1" ht="14.25" customHeight="1" x14ac:dyDescent="0.25">
      <c r="A842" s="97"/>
    </row>
    <row r="843" spans="1:1" ht="14.25" customHeight="1" x14ac:dyDescent="0.25">
      <c r="A843" s="97"/>
    </row>
    <row r="844" spans="1:1" ht="14.25" customHeight="1" x14ac:dyDescent="0.25">
      <c r="A844" s="97"/>
    </row>
    <row r="845" spans="1:1" ht="14.25" customHeight="1" x14ac:dyDescent="0.25">
      <c r="A845" s="97"/>
    </row>
    <row r="846" spans="1:1" ht="14.25" customHeight="1" x14ac:dyDescent="0.25">
      <c r="A846" s="97"/>
    </row>
    <row r="847" spans="1:1" ht="14.25" customHeight="1" x14ac:dyDescent="0.25">
      <c r="A847" s="97"/>
    </row>
    <row r="848" spans="1:1" ht="14.25" customHeight="1" x14ac:dyDescent="0.25">
      <c r="A848" s="97"/>
    </row>
    <row r="849" spans="1:1" ht="14.25" customHeight="1" x14ac:dyDescent="0.25">
      <c r="A849" s="97"/>
    </row>
    <row r="850" spans="1:1" ht="14.25" customHeight="1" x14ac:dyDescent="0.25">
      <c r="A850" s="97"/>
    </row>
    <row r="851" spans="1:1" ht="14.25" customHeight="1" x14ac:dyDescent="0.25">
      <c r="A851" s="97"/>
    </row>
    <row r="852" spans="1:1" ht="14.25" customHeight="1" x14ac:dyDescent="0.25">
      <c r="A852" s="97"/>
    </row>
    <row r="853" spans="1:1" ht="14.25" customHeight="1" x14ac:dyDescent="0.25">
      <c r="A853" s="97"/>
    </row>
    <row r="854" spans="1:1" ht="14.25" customHeight="1" x14ac:dyDescent="0.25">
      <c r="A854" s="97"/>
    </row>
    <row r="855" spans="1:1" ht="14.25" customHeight="1" x14ac:dyDescent="0.25">
      <c r="A855" s="97"/>
    </row>
    <row r="856" spans="1:1" ht="14.25" customHeight="1" x14ac:dyDescent="0.25">
      <c r="A856" s="97"/>
    </row>
    <row r="857" spans="1:1" ht="14.25" customHeight="1" x14ac:dyDescent="0.25">
      <c r="A857" s="97"/>
    </row>
    <row r="858" spans="1:1" ht="14.25" customHeight="1" x14ac:dyDescent="0.25">
      <c r="A858" s="97"/>
    </row>
    <row r="859" spans="1:1" ht="14.25" customHeight="1" x14ac:dyDescent="0.25">
      <c r="A859" s="97"/>
    </row>
    <row r="860" spans="1:1" ht="14.25" customHeight="1" x14ac:dyDescent="0.25">
      <c r="A860" s="97"/>
    </row>
    <row r="861" spans="1:1" ht="14.25" customHeight="1" x14ac:dyDescent="0.25">
      <c r="A861" s="97"/>
    </row>
    <row r="862" spans="1:1" ht="14.25" customHeight="1" x14ac:dyDescent="0.25">
      <c r="A862" s="97"/>
    </row>
    <row r="863" spans="1:1" ht="14.25" customHeight="1" x14ac:dyDescent="0.25">
      <c r="A863" s="97"/>
    </row>
    <row r="864" spans="1:1" ht="14.25" customHeight="1" x14ac:dyDescent="0.25">
      <c r="A864" s="97"/>
    </row>
    <row r="865" spans="1:1" ht="14.25" customHeight="1" x14ac:dyDescent="0.25">
      <c r="A865" s="97"/>
    </row>
    <row r="866" spans="1:1" ht="14.25" customHeight="1" x14ac:dyDescent="0.25">
      <c r="A866" s="97"/>
    </row>
    <row r="867" spans="1:1" ht="14.25" customHeight="1" x14ac:dyDescent="0.25">
      <c r="A867" s="97"/>
    </row>
    <row r="868" spans="1:1" ht="14.25" customHeight="1" x14ac:dyDescent="0.25">
      <c r="A868" s="97"/>
    </row>
    <row r="869" spans="1:1" ht="14.25" customHeight="1" x14ac:dyDescent="0.25">
      <c r="A869" s="97"/>
    </row>
    <row r="870" spans="1:1" ht="14.25" customHeight="1" x14ac:dyDescent="0.25">
      <c r="A870" s="97"/>
    </row>
    <row r="871" spans="1:1" ht="14.25" customHeight="1" x14ac:dyDescent="0.25">
      <c r="A871" s="97"/>
    </row>
    <row r="872" spans="1:1" ht="14.25" customHeight="1" x14ac:dyDescent="0.25">
      <c r="A872" s="97"/>
    </row>
    <row r="873" spans="1:1" ht="14.25" customHeight="1" x14ac:dyDescent="0.25">
      <c r="A873" s="97"/>
    </row>
    <row r="874" spans="1:1" ht="14.25" customHeight="1" x14ac:dyDescent="0.25">
      <c r="A874" s="97"/>
    </row>
    <row r="875" spans="1:1" ht="14.25" customHeight="1" x14ac:dyDescent="0.25">
      <c r="A875" s="97"/>
    </row>
    <row r="876" spans="1:1" ht="14.25" customHeight="1" x14ac:dyDescent="0.25">
      <c r="A876" s="97"/>
    </row>
    <row r="877" spans="1:1" ht="14.25" customHeight="1" x14ac:dyDescent="0.25">
      <c r="A877" s="97"/>
    </row>
    <row r="878" spans="1:1" ht="14.25" customHeight="1" x14ac:dyDescent="0.25">
      <c r="A878" s="97"/>
    </row>
    <row r="879" spans="1:1" ht="14.25" customHeight="1" x14ac:dyDescent="0.25">
      <c r="A879" s="97"/>
    </row>
    <row r="880" spans="1:1" ht="14.25" customHeight="1" x14ac:dyDescent="0.25">
      <c r="A880" s="97"/>
    </row>
    <row r="881" spans="1:1" ht="14.25" customHeight="1" x14ac:dyDescent="0.25">
      <c r="A881" s="97"/>
    </row>
    <row r="882" spans="1:1" ht="14.25" customHeight="1" x14ac:dyDescent="0.25">
      <c r="A882" s="97"/>
    </row>
    <row r="883" spans="1:1" ht="14.25" customHeight="1" x14ac:dyDescent="0.25">
      <c r="A883" s="97"/>
    </row>
    <row r="884" spans="1:1" ht="14.25" customHeight="1" x14ac:dyDescent="0.25">
      <c r="A884" s="97"/>
    </row>
    <row r="885" spans="1:1" ht="14.25" customHeight="1" x14ac:dyDescent="0.25">
      <c r="A885" s="97"/>
    </row>
    <row r="886" spans="1:1" ht="14.25" customHeight="1" x14ac:dyDescent="0.25">
      <c r="A886" s="97"/>
    </row>
    <row r="887" spans="1:1" ht="14.25" customHeight="1" x14ac:dyDescent="0.25">
      <c r="A887" s="97"/>
    </row>
    <row r="888" spans="1:1" ht="14.25" customHeight="1" x14ac:dyDescent="0.25">
      <c r="A888" s="97"/>
    </row>
    <row r="889" spans="1:1" ht="14.25" customHeight="1" x14ac:dyDescent="0.25">
      <c r="A889" s="97"/>
    </row>
    <row r="890" spans="1:1" ht="14.25" customHeight="1" x14ac:dyDescent="0.25">
      <c r="A890" s="97"/>
    </row>
    <row r="891" spans="1:1" ht="14.25" customHeight="1" x14ac:dyDescent="0.25">
      <c r="A891" s="97"/>
    </row>
    <row r="892" spans="1:1" ht="14.25" customHeight="1" x14ac:dyDescent="0.25">
      <c r="A892" s="97"/>
    </row>
    <row r="893" spans="1:1" ht="14.25" customHeight="1" x14ac:dyDescent="0.25">
      <c r="A893" s="97"/>
    </row>
    <row r="894" spans="1:1" ht="14.25" customHeight="1" x14ac:dyDescent="0.25">
      <c r="A894" s="97"/>
    </row>
    <row r="895" spans="1:1" ht="14.25" customHeight="1" x14ac:dyDescent="0.25">
      <c r="A895" s="97"/>
    </row>
    <row r="896" spans="1:1" ht="14.25" customHeight="1" x14ac:dyDescent="0.25">
      <c r="A896" s="97"/>
    </row>
    <row r="897" spans="1:1" ht="14.25" customHeight="1" x14ac:dyDescent="0.25">
      <c r="A897" s="97"/>
    </row>
    <row r="898" spans="1:1" ht="14.25" customHeight="1" x14ac:dyDescent="0.25">
      <c r="A898" s="97"/>
    </row>
    <row r="899" spans="1:1" ht="14.25" customHeight="1" x14ac:dyDescent="0.25">
      <c r="A899" s="97"/>
    </row>
    <row r="900" spans="1:1" ht="14.25" customHeight="1" x14ac:dyDescent="0.25">
      <c r="A900" s="97"/>
    </row>
    <row r="901" spans="1:1" ht="14.25" customHeight="1" x14ac:dyDescent="0.25">
      <c r="A901" s="97"/>
    </row>
    <row r="902" spans="1:1" ht="14.25" customHeight="1" x14ac:dyDescent="0.25">
      <c r="A902" s="97"/>
    </row>
    <row r="903" spans="1:1" ht="14.25" customHeight="1" x14ac:dyDescent="0.25">
      <c r="A903" s="97"/>
    </row>
    <row r="904" spans="1:1" ht="14.25" customHeight="1" x14ac:dyDescent="0.25">
      <c r="A904" s="97"/>
    </row>
    <row r="905" spans="1:1" ht="14.25" customHeight="1" x14ac:dyDescent="0.25">
      <c r="A905" s="97"/>
    </row>
    <row r="906" spans="1:1" ht="14.25" customHeight="1" x14ac:dyDescent="0.25">
      <c r="A906" s="97"/>
    </row>
    <row r="907" spans="1:1" ht="14.25" customHeight="1" x14ac:dyDescent="0.25">
      <c r="A907" s="97"/>
    </row>
    <row r="908" spans="1:1" ht="14.25" customHeight="1" x14ac:dyDescent="0.25">
      <c r="A908" s="97"/>
    </row>
    <row r="909" spans="1:1" ht="14.25" customHeight="1" x14ac:dyDescent="0.25">
      <c r="A909" s="97"/>
    </row>
    <row r="910" spans="1:1" ht="14.25" customHeight="1" x14ac:dyDescent="0.25">
      <c r="A910" s="97"/>
    </row>
    <row r="911" spans="1:1" ht="14.25" customHeight="1" x14ac:dyDescent="0.25">
      <c r="A911" s="97"/>
    </row>
    <row r="912" spans="1:1" ht="14.25" customHeight="1" x14ac:dyDescent="0.25">
      <c r="A912" s="97"/>
    </row>
    <row r="913" spans="1:1" ht="14.25" customHeight="1" x14ac:dyDescent="0.25">
      <c r="A913" s="97"/>
    </row>
    <row r="914" spans="1:1" ht="14.25" customHeight="1" x14ac:dyDescent="0.25">
      <c r="A914" s="97"/>
    </row>
    <row r="915" spans="1:1" ht="14.25" customHeight="1" x14ac:dyDescent="0.25">
      <c r="A915" s="97"/>
    </row>
    <row r="916" spans="1:1" ht="14.25" customHeight="1" x14ac:dyDescent="0.25">
      <c r="A916" s="97"/>
    </row>
    <row r="917" spans="1:1" ht="14.25" customHeight="1" x14ac:dyDescent="0.25">
      <c r="A917" s="97"/>
    </row>
    <row r="918" spans="1:1" ht="14.25" customHeight="1" x14ac:dyDescent="0.25">
      <c r="A918" s="97"/>
    </row>
    <row r="919" spans="1:1" ht="14.25" customHeight="1" x14ac:dyDescent="0.25">
      <c r="A919" s="97"/>
    </row>
    <row r="920" spans="1:1" ht="14.25" customHeight="1" x14ac:dyDescent="0.25">
      <c r="A920" s="97"/>
    </row>
    <row r="921" spans="1:1" ht="14.25" customHeight="1" x14ac:dyDescent="0.25">
      <c r="A921" s="97"/>
    </row>
    <row r="922" spans="1:1" ht="14.25" customHeight="1" x14ac:dyDescent="0.25">
      <c r="A922" s="97"/>
    </row>
    <row r="923" spans="1:1" ht="14.25" customHeight="1" x14ac:dyDescent="0.25">
      <c r="A923" s="97"/>
    </row>
    <row r="924" spans="1:1" ht="14.25" customHeight="1" x14ac:dyDescent="0.25">
      <c r="A924" s="97"/>
    </row>
    <row r="925" spans="1:1" ht="14.25" customHeight="1" x14ac:dyDescent="0.25">
      <c r="A925" s="97"/>
    </row>
    <row r="926" spans="1:1" ht="14.25" customHeight="1" x14ac:dyDescent="0.25">
      <c r="A926" s="97"/>
    </row>
    <row r="927" spans="1:1" ht="14.25" customHeight="1" x14ac:dyDescent="0.25">
      <c r="A927" s="97"/>
    </row>
    <row r="928" spans="1:1" ht="14.25" customHeight="1" x14ac:dyDescent="0.25">
      <c r="A928" s="97"/>
    </row>
    <row r="929" spans="1:1" ht="14.25" customHeight="1" x14ac:dyDescent="0.25">
      <c r="A929" s="97"/>
    </row>
    <row r="930" spans="1:1" ht="14.25" customHeight="1" x14ac:dyDescent="0.25">
      <c r="A930" s="97"/>
    </row>
    <row r="931" spans="1:1" ht="14.25" customHeight="1" x14ac:dyDescent="0.25">
      <c r="A931" s="97"/>
    </row>
    <row r="932" spans="1:1" ht="14.25" customHeight="1" x14ac:dyDescent="0.25">
      <c r="A932" s="97"/>
    </row>
    <row r="933" spans="1:1" ht="14.25" customHeight="1" x14ac:dyDescent="0.25">
      <c r="A933" s="97"/>
    </row>
    <row r="934" spans="1:1" ht="14.25" customHeight="1" x14ac:dyDescent="0.25">
      <c r="A934" s="97"/>
    </row>
    <row r="935" spans="1:1" ht="14.25" customHeight="1" x14ac:dyDescent="0.25">
      <c r="A935" s="97"/>
    </row>
    <row r="936" spans="1:1" ht="14.25" customHeight="1" x14ac:dyDescent="0.25">
      <c r="A936" s="97"/>
    </row>
    <row r="937" spans="1:1" ht="14.25" customHeight="1" x14ac:dyDescent="0.25">
      <c r="A937" s="97"/>
    </row>
    <row r="938" spans="1:1" ht="14.25" customHeight="1" x14ac:dyDescent="0.25">
      <c r="A938" s="97"/>
    </row>
    <row r="939" spans="1:1" ht="14.25" customHeight="1" x14ac:dyDescent="0.25">
      <c r="A939" s="97"/>
    </row>
    <row r="940" spans="1:1" ht="14.25" customHeight="1" x14ac:dyDescent="0.25">
      <c r="A940" s="97"/>
    </row>
    <row r="941" spans="1:1" ht="14.25" customHeight="1" x14ac:dyDescent="0.25">
      <c r="A941" s="97"/>
    </row>
    <row r="942" spans="1:1" ht="14.25" customHeight="1" x14ac:dyDescent="0.25">
      <c r="A942" s="97"/>
    </row>
    <row r="943" spans="1:1" ht="14.25" customHeight="1" x14ac:dyDescent="0.25">
      <c r="A943" s="97"/>
    </row>
    <row r="944" spans="1:1" ht="14.25" customHeight="1" x14ac:dyDescent="0.25">
      <c r="A944" s="97"/>
    </row>
    <row r="945" spans="1:1" ht="14.25" customHeight="1" x14ac:dyDescent="0.25">
      <c r="A945" s="97"/>
    </row>
    <row r="946" spans="1:1" ht="14.25" customHeight="1" x14ac:dyDescent="0.25">
      <c r="A946" s="97"/>
    </row>
    <row r="947" spans="1:1" ht="14.25" customHeight="1" x14ac:dyDescent="0.25">
      <c r="A947" s="97"/>
    </row>
    <row r="948" spans="1:1" ht="14.25" customHeight="1" x14ac:dyDescent="0.25">
      <c r="A948" s="97"/>
    </row>
    <row r="949" spans="1:1" ht="14.25" customHeight="1" x14ac:dyDescent="0.25">
      <c r="A949" s="97"/>
    </row>
    <row r="950" spans="1:1" ht="14.25" customHeight="1" x14ac:dyDescent="0.25">
      <c r="A950" s="97"/>
    </row>
    <row r="951" spans="1:1" ht="14.25" customHeight="1" x14ac:dyDescent="0.25">
      <c r="A951" s="97"/>
    </row>
    <row r="952" spans="1:1" ht="14.25" customHeight="1" x14ac:dyDescent="0.25">
      <c r="A952" s="97"/>
    </row>
    <row r="953" spans="1:1" ht="14.25" customHeight="1" x14ac:dyDescent="0.25">
      <c r="A953" s="97"/>
    </row>
    <row r="954" spans="1:1" ht="14.25" customHeight="1" x14ac:dyDescent="0.25">
      <c r="A954" s="97"/>
    </row>
    <row r="955" spans="1:1" ht="14.25" customHeight="1" x14ac:dyDescent="0.25">
      <c r="A955" s="97"/>
    </row>
    <row r="956" spans="1:1" ht="14.25" customHeight="1" x14ac:dyDescent="0.25">
      <c r="A956" s="97"/>
    </row>
    <row r="957" spans="1:1" ht="14.25" customHeight="1" x14ac:dyDescent="0.25">
      <c r="A957" s="97"/>
    </row>
    <row r="958" spans="1:1" ht="14.25" customHeight="1" x14ac:dyDescent="0.25">
      <c r="A958" s="97"/>
    </row>
    <row r="959" spans="1:1" ht="14.25" customHeight="1" x14ac:dyDescent="0.25">
      <c r="A959" s="97"/>
    </row>
    <row r="960" spans="1:1" ht="14.25" customHeight="1" x14ac:dyDescent="0.25">
      <c r="A960" s="97"/>
    </row>
    <row r="961" spans="1:1" ht="14.25" customHeight="1" x14ac:dyDescent="0.25">
      <c r="A961" s="97"/>
    </row>
    <row r="962" spans="1:1" ht="14.25" customHeight="1" x14ac:dyDescent="0.25">
      <c r="A962" s="97"/>
    </row>
    <row r="963" spans="1:1" ht="14.25" customHeight="1" x14ac:dyDescent="0.25">
      <c r="A963" s="97"/>
    </row>
    <row r="964" spans="1:1" ht="14.25" customHeight="1" x14ac:dyDescent="0.25">
      <c r="A964" s="97"/>
    </row>
    <row r="965" spans="1:1" ht="14.25" customHeight="1" x14ac:dyDescent="0.25">
      <c r="A965" s="97"/>
    </row>
    <row r="966" spans="1:1" ht="14.25" customHeight="1" x14ac:dyDescent="0.25">
      <c r="A966" s="97"/>
    </row>
    <row r="967" spans="1:1" ht="14.25" customHeight="1" x14ac:dyDescent="0.25">
      <c r="A967" s="97"/>
    </row>
    <row r="968" spans="1:1" ht="14.25" customHeight="1" x14ac:dyDescent="0.25">
      <c r="A968" s="97"/>
    </row>
    <row r="969" spans="1:1" ht="14.25" customHeight="1" x14ac:dyDescent="0.25">
      <c r="A969" s="97"/>
    </row>
    <row r="970" spans="1:1" ht="14.25" customHeight="1" x14ac:dyDescent="0.25">
      <c r="A970" s="97"/>
    </row>
    <row r="971" spans="1:1" ht="14.25" customHeight="1" x14ac:dyDescent="0.25">
      <c r="A971" s="97"/>
    </row>
    <row r="972" spans="1:1" ht="14.25" customHeight="1" x14ac:dyDescent="0.25">
      <c r="A972" s="97"/>
    </row>
    <row r="973" spans="1:1" ht="14.25" customHeight="1" x14ac:dyDescent="0.25">
      <c r="A973" s="97"/>
    </row>
    <row r="974" spans="1:1" ht="14.25" customHeight="1" x14ac:dyDescent="0.25">
      <c r="A974" s="97"/>
    </row>
    <row r="975" spans="1:1" ht="14.25" customHeight="1" x14ac:dyDescent="0.25">
      <c r="A975" s="97"/>
    </row>
    <row r="976" spans="1:1" ht="14.25" customHeight="1" x14ac:dyDescent="0.25">
      <c r="A976" s="97"/>
    </row>
    <row r="977" spans="1:1" ht="14.25" customHeight="1" x14ac:dyDescent="0.25">
      <c r="A977" s="97"/>
    </row>
    <row r="978" spans="1:1" ht="14.25" customHeight="1" x14ac:dyDescent="0.25">
      <c r="A978" s="97"/>
    </row>
    <row r="979" spans="1:1" ht="14.25" customHeight="1" x14ac:dyDescent="0.25">
      <c r="A979" s="97"/>
    </row>
    <row r="980" spans="1:1" ht="14.25" customHeight="1" x14ac:dyDescent="0.25">
      <c r="A980" s="97"/>
    </row>
    <row r="981" spans="1:1" ht="14.25" customHeight="1" x14ac:dyDescent="0.25">
      <c r="A981" s="97"/>
    </row>
    <row r="982" spans="1:1" ht="14.25" customHeight="1" x14ac:dyDescent="0.25">
      <c r="A982" s="97"/>
    </row>
    <row r="983" spans="1:1" ht="14.25" customHeight="1" x14ac:dyDescent="0.25">
      <c r="A983" s="97"/>
    </row>
    <row r="984" spans="1:1" ht="14.25" customHeight="1" x14ac:dyDescent="0.25">
      <c r="A984" s="97"/>
    </row>
    <row r="985" spans="1:1" ht="14.25" customHeight="1" x14ac:dyDescent="0.25">
      <c r="A985" s="97"/>
    </row>
    <row r="986" spans="1:1" ht="14.25" customHeight="1" x14ac:dyDescent="0.25">
      <c r="A986" s="97"/>
    </row>
    <row r="987" spans="1:1" ht="14.25" customHeight="1" x14ac:dyDescent="0.25">
      <c r="A987" s="97"/>
    </row>
    <row r="988" spans="1:1" ht="14.25" customHeight="1" x14ac:dyDescent="0.25">
      <c r="A988" s="97"/>
    </row>
    <row r="989" spans="1:1" ht="14.25" customHeight="1" x14ac:dyDescent="0.25">
      <c r="A989" s="97"/>
    </row>
    <row r="990" spans="1:1" ht="14.25" customHeight="1" x14ac:dyDescent="0.25">
      <c r="A990" s="97"/>
    </row>
    <row r="991" spans="1:1" ht="14.25" customHeight="1" x14ac:dyDescent="0.25">
      <c r="A991" s="97"/>
    </row>
    <row r="992" spans="1:1" ht="14.25" customHeight="1" x14ac:dyDescent="0.25">
      <c r="A992" s="97"/>
    </row>
    <row r="993" spans="1:1" ht="14.25" customHeight="1" x14ac:dyDescent="0.25">
      <c r="A993" s="97"/>
    </row>
    <row r="994" spans="1:1" ht="14.25" customHeight="1" x14ac:dyDescent="0.25">
      <c r="A994" s="97"/>
    </row>
    <row r="995" spans="1:1" ht="14.25" customHeight="1" x14ac:dyDescent="0.25">
      <c r="A995" s="97"/>
    </row>
    <row r="996" spans="1:1" ht="14.25" customHeight="1" x14ac:dyDescent="0.25">
      <c r="A996" s="97"/>
    </row>
    <row r="997" spans="1:1" ht="14.25" customHeight="1" x14ac:dyDescent="0.25">
      <c r="A997" s="97"/>
    </row>
    <row r="998" spans="1:1" ht="14.25" customHeight="1" x14ac:dyDescent="0.25">
      <c r="A998" s="97"/>
    </row>
    <row r="999" spans="1:1" ht="14.25" customHeight="1" x14ac:dyDescent="0.25">
      <c r="A999" s="97"/>
    </row>
  </sheetData>
  <mergeCells count="24">
    <mergeCell ref="BM8:BR8"/>
    <mergeCell ref="B6:O6"/>
    <mergeCell ref="B8:O8"/>
    <mergeCell ref="P8:R8"/>
    <mergeCell ref="T8:V8"/>
    <mergeCell ref="W8:Y8"/>
    <mergeCell ref="AA8:AH8"/>
    <mergeCell ref="AI8:AN8"/>
    <mergeCell ref="AO8:AT8"/>
    <mergeCell ref="AU8:AZ8"/>
    <mergeCell ref="BA8:BF8"/>
    <mergeCell ref="BG8:BL8"/>
    <mergeCell ref="DM10:DP10"/>
    <mergeCell ref="BS8:BX8"/>
    <mergeCell ref="BY8:CD8"/>
    <mergeCell ref="CE8:CJ8"/>
    <mergeCell ref="CK8:CP8"/>
    <mergeCell ref="CQ8:CU8"/>
    <mergeCell ref="CW8:CZ8"/>
    <mergeCell ref="DA8:DB8"/>
    <mergeCell ref="DD8:DF8"/>
    <mergeCell ref="DG8:DK8"/>
    <mergeCell ref="DM8:DO8"/>
    <mergeCell ref="DQ8:DV8"/>
  </mergeCells>
  <conditionalFormatting sqref="DI9">
    <cfRule type="cellIs" dxfId="0" priority="1" operator="between">
      <formula>"YES"</formula>
      <formula>"YES"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6. Duplication report</vt:lpstr>
      <vt:lpstr>5. Camp wise report</vt:lpstr>
      <vt:lpstr>4. Damage report</vt:lpstr>
      <vt:lpstr>3. Gap analysis report</vt:lpstr>
      <vt:lpstr>2. Summary Report</vt:lpstr>
      <vt:lpstr>1. 5W report</vt:lpstr>
    </vt:vector>
  </TitlesOfParts>
  <Company>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</dc:creator>
  <cp:lastModifiedBy>Mosfiqur Rahman</cp:lastModifiedBy>
  <dcterms:created xsi:type="dcterms:W3CDTF">2020-11-09T02:56:06Z</dcterms:created>
  <dcterms:modified xsi:type="dcterms:W3CDTF">2020-11-09T03:51:36Z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cc2f36c2-ebf3-4a5b-b3c9-ff8fdb2154e8</vt:lpwstr>
  </property>
</Properties>
</file>