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xWindow="-105" yWindow="-105" windowWidth="19425" windowHeight="10305" firstSheet="1" activeTab="1"/>
  </bookViews>
  <sheets>
    <sheet name="EXERCISE" sheetId="1" r:id="rId1"/>
    <sheet name="REPORTS" sheetId="2" r:id="rId2"/>
    <sheet name="WORKSHEET" sheetId="4" r:id="rId3"/>
    <sheet name="PIVOT TABLE" sheetId="3" r:id="rId4"/>
    <sheet name="DASHBOARD" sheetId="9" r:id="rId5"/>
    <sheet name="_xlnm._FilterDatabase" sheetId="10" r:id="rId6"/>
  </sheets>
  <definedNames>
    <definedName name="_xlnm._FilterDatabase">_xlnm._FilterDatabase!$A$1:$N$1</definedName>
  </definedNames>
  <calcPr calcId="124519"/>
  <pivotCaches>
    <pivotCache cacheId="0" r:id="rId7"/>
  </pivotCaches>
  <extLst>
    <ext xmlns:x15="http://schemas.microsoft.com/office/spreadsheetml/2010/11/main" uri="{140A7094-0E35-4892-8432-C4D2E57EDEB5}"/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/>
  <c r="K8"/>
  <c r="K6" i="4" l="1"/>
  <c r="G4" i="2"/>
  <c r="E4"/>
  <c r="F4" s="1"/>
  <c r="D4"/>
  <c r="K54" i="3"/>
  <c r="H54"/>
  <c r="Q54"/>
  <c r="N54"/>
  <c r="E54"/>
  <c r="B54"/>
  <c r="K8" i="4"/>
  <c r="K7"/>
  <c r="K5"/>
  <c r="G53" l="1"/>
  <c r="E53"/>
  <c r="F53" s="1"/>
  <c r="D53"/>
  <c r="H53" s="1"/>
  <c r="G52"/>
  <c r="D52"/>
  <c r="E52" s="1"/>
  <c r="F52" s="1"/>
  <c r="D51"/>
  <c r="E51" s="1"/>
  <c r="F51" s="1"/>
  <c r="D50"/>
  <c r="D49"/>
  <c r="H49" s="1"/>
  <c r="G48"/>
  <c r="D48"/>
  <c r="E48" s="1"/>
  <c r="F48" s="1"/>
  <c r="G47"/>
  <c r="D47"/>
  <c r="E47" s="1"/>
  <c r="F47" s="1"/>
  <c r="D46"/>
  <c r="H46" s="1"/>
  <c r="G45"/>
  <c r="E45"/>
  <c r="F45" s="1"/>
  <c r="D45"/>
  <c r="H45" s="1"/>
  <c r="F44"/>
  <c r="D44"/>
  <c r="E44" s="1"/>
  <c r="G43"/>
  <c r="D43"/>
  <c r="E43" s="1"/>
  <c r="F43" s="1"/>
  <c r="H42"/>
  <c r="D42"/>
  <c r="G41"/>
  <c r="D41"/>
  <c r="H41" s="1"/>
  <c r="G40"/>
  <c r="F40"/>
  <c r="D40"/>
  <c r="E40" s="1"/>
  <c r="G39"/>
  <c r="D39"/>
  <c r="E39" s="1"/>
  <c r="F39" s="1"/>
  <c r="H38"/>
  <c r="D38"/>
  <c r="D37"/>
  <c r="H37" s="1"/>
  <c r="F36"/>
  <c r="D36"/>
  <c r="E36" s="1"/>
  <c r="G35"/>
  <c r="D35"/>
  <c r="E35" s="1"/>
  <c r="F35" s="1"/>
  <c r="H34"/>
  <c r="D34"/>
  <c r="G33"/>
  <c r="D33"/>
  <c r="H33" s="1"/>
  <c r="G32"/>
  <c r="F32"/>
  <c r="D32"/>
  <c r="E32" s="1"/>
  <c r="G31"/>
  <c r="D31"/>
  <c r="E31" s="1"/>
  <c r="F31" s="1"/>
  <c r="H30"/>
  <c r="D30"/>
  <c r="D29"/>
  <c r="H29" s="1"/>
  <c r="F28"/>
  <c r="D28"/>
  <c r="E28" s="1"/>
  <c r="G27"/>
  <c r="D27"/>
  <c r="E27" s="1"/>
  <c r="F27" s="1"/>
  <c r="H26"/>
  <c r="D26"/>
  <c r="E25"/>
  <c r="F25" s="1"/>
  <c r="D25"/>
  <c r="H25" s="1"/>
  <c r="G24"/>
  <c r="E24"/>
  <c r="F24" s="1"/>
  <c r="D24"/>
  <c r="H24" s="1"/>
  <c r="G23"/>
  <c r="D23"/>
  <c r="E23" s="1"/>
  <c r="F23" s="1"/>
  <c r="D22"/>
  <c r="K21"/>
  <c r="D21"/>
  <c r="H21" s="1"/>
  <c r="K20"/>
  <c r="D20"/>
  <c r="E20" s="1"/>
  <c r="F20" s="1"/>
  <c r="K19"/>
  <c r="D19"/>
  <c r="H19" s="1"/>
  <c r="K18"/>
  <c r="D18"/>
  <c r="E18" s="1"/>
  <c r="F18" s="1"/>
  <c r="D17"/>
  <c r="G17" s="1"/>
  <c r="K16"/>
  <c r="G16"/>
  <c r="D16"/>
  <c r="E16" s="1"/>
  <c r="F16" s="1"/>
  <c r="K15"/>
  <c r="D15"/>
  <c r="G15" s="1"/>
  <c r="K14"/>
  <c r="D14"/>
  <c r="E14" s="1"/>
  <c r="F14" s="1"/>
  <c r="K13"/>
  <c r="D13"/>
  <c r="G13" s="1"/>
  <c r="D12"/>
  <c r="E12" s="1"/>
  <c r="F12" s="1"/>
  <c r="H11"/>
  <c r="D11"/>
  <c r="E11" s="1"/>
  <c r="F11" s="1"/>
  <c r="D10"/>
  <c r="G10" s="1"/>
  <c r="G9"/>
  <c r="D9"/>
  <c r="E9" s="1"/>
  <c r="F9" s="1"/>
  <c r="D8"/>
  <c r="G8" s="1"/>
  <c r="G7"/>
  <c r="D7"/>
  <c r="E7" s="1"/>
  <c r="F7" s="1"/>
  <c r="D6"/>
  <c r="G6" s="1"/>
  <c r="D5"/>
  <c r="E5" s="1"/>
  <c r="F5" s="1"/>
  <c r="H4"/>
  <c r="D4"/>
  <c r="E4" s="1"/>
  <c r="F4" s="1"/>
  <c r="H4" i="2"/>
  <c r="D5"/>
  <c r="E5" s="1"/>
  <c r="F5" s="1"/>
  <c r="G5"/>
  <c r="H5"/>
  <c r="D6"/>
  <c r="E6" s="1"/>
  <c r="F6" s="1"/>
  <c r="H6"/>
  <c r="D7"/>
  <c r="G7" s="1"/>
  <c r="D8"/>
  <c r="E8" s="1"/>
  <c r="F8" s="1"/>
  <c r="D9"/>
  <c r="G9" s="1"/>
  <c r="E9"/>
  <c r="F9" s="1"/>
  <c r="H9"/>
  <c r="K9"/>
  <c r="D10"/>
  <c r="E10" s="1"/>
  <c r="F10" s="1"/>
  <c r="D11"/>
  <c r="E11" s="1"/>
  <c r="F11" s="1"/>
  <c r="G11"/>
  <c r="H11"/>
  <c r="D12"/>
  <c r="E12"/>
  <c r="F12"/>
  <c r="G12"/>
  <c r="H12"/>
  <c r="D13"/>
  <c r="E13" s="1"/>
  <c r="F13" s="1"/>
  <c r="K13"/>
  <c r="D14"/>
  <c r="H14" s="1"/>
  <c r="G14"/>
  <c r="K14"/>
  <c r="D15"/>
  <c r="E15" s="1"/>
  <c r="F15" s="1"/>
  <c r="H15"/>
  <c r="K15"/>
  <c r="D16"/>
  <c r="E16"/>
  <c r="F16"/>
  <c r="G16"/>
  <c r="H16"/>
  <c r="K16"/>
  <c r="D17"/>
  <c r="E17" s="1"/>
  <c r="F17" s="1"/>
  <c r="D18"/>
  <c r="E18" s="1"/>
  <c r="F18" s="1"/>
  <c r="G18"/>
  <c r="H18"/>
  <c r="K18"/>
  <c r="D19"/>
  <c r="G19" s="1"/>
  <c r="E19"/>
  <c r="F19" s="1"/>
  <c r="K19"/>
  <c r="D20"/>
  <c r="E20" s="1"/>
  <c r="F20" s="1"/>
  <c r="G20"/>
  <c r="H20"/>
  <c r="K20"/>
  <c r="D21"/>
  <c r="G21" s="1"/>
  <c r="E21"/>
  <c r="F21" s="1"/>
  <c r="H21"/>
  <c r="K21"/>
  <c r="D22"/>
  <c r="E22"/>
  <c r="F22" s="1"/>
  <c r="G22"/>
  <c r="H22"/>
  <c r="D23"/>
  <c r="G23" s="1"/>
  <c r="D24"/>
  <c r="H24" s="1"/>
  <c r="D25"/>
  <c r="E25" s="1"/>
  <c r="F25" s="1"/>
  <c r="D26"/>
  <c r="G26" s="1"/>
  <c r="H26"/>
  <c r="D27"/>
  <c r="G27" s="1"/>
  <c r="H27"/>
  <c r="D28"/>
  <c r="H28" s="1"/>
  <c r="D29"/>
  <c r="E29" s="1"/>
  <c r="F29" s="1"/>
  <c r="H29"/>
  <c r="D30"/>
  <c r="E30" s="1"/>
  <c r="F30" s="1"/>
  <c r="G30"/>
  <c r="H30"/>
  <c r="D31"/>
  <c r="G31" s="1"/>
  <c r="H31"/>
  <c r="D32"/>
  <c r="G32" s="1"/>
  <c r="D33"/>
  <c r="E33" s="1"/>
  <c r="F33" s="1"/>
  <c r="D34"/>
  <c r="E34" s="1"/>
  <c r="F34" s="1"/>
  <c r="G34"/>
  <c r="H34"/>
  <c r="D35"/>
  <c r="G35" s="1"/>
  <c r="E35"/>
  <c r="F35" s="1"/>
  <c r="H35"/>
  <c r="D36"/>
  <c r="H36" s="1"/>
  <c r="E36"/>
  <c r="F36" s="1"/>
  <c r="D37"/>
  <c r="E37" s="1"/>
  <c r="F37" s="1"/>
  <c r="D38"/>
  <c r="E38"/>
  <c r="F38" s="1"/>
  <c r="G38"/>
  <c r="H38"/>
  <c r="D39"/>
  <c r="G39" s="1"/>
  <c r="D40"/>
  <c r="G40" s="1"/>
  <c r="E40"/>
  <c r="F40" s="1"/>
  <c r="H40"/>
  <c r="D41"/>
  <c r="E41" s="1"/>
  <c r="F41" s="1"/>
  <c r="D42"/>
  <c r="H42" s="1"/>
  <c r="D43"/>
  <c r="G43" s="1"/>
  <c r="H43"/>
  <c r="D44"/>
  <c r="G44" s="1"/>
  <c r="D45"/>
  <c r="E45" s="1"/>
  <c r="F45" s="1"/>
  <c r="D46"/>
  <c r="G46" s="1"/>
  <c r="H46"/>
  <c r="D47"/>
  <c r="G47" s="1"/>
  <c r="H47"/>
  <c r="D48"/>
  <c r="G48" s="1"/>
  <c r="D49"/>
  <c r="E49" s="1"/>
  <c r="F49" s="1"/>
  <c r="D50"/>
  <c r="H50" s="1"/>
  <c r="G50"/>
  <c r="D51"/>
  <c r="G51" s="1"/>
  <c r="H51"/>
  <c r="D52"/>
  <c r="G52" s="1"/>
  <c r="H52"/>
  <c r="D53"/>
  <c r="E53" s="1"/>
  <c r="F53" s="1"/>
  <c r="E28" l="1"/>
  <c r="F28" s="1"/>
  <c r="E27"/>
  <c r="F27" s="1"/>
  <c r="E14"/>
  <c r="F14" s="1"/>
  <c r="H10"/>
  <c r="H8"/>
  <c r="G4" i="4"/>
  <c r="G11"/>
  <c r="G12"/>
  <c r="G14"/>
  <c r="G19"/>
  <c r="H20"/>
  <c r="E29"/>
  <c r="F29" s="1"/>
  <c r="E37"/>
  <c r="F37" s="1"/>
  <c r="H7" i="2"/>
  <c r="E46"/>
  <c r="F46" s="1"/>
  <c r="E42"/>
  <c r="F42" s="1"/>
  <c r="H33"/>
  <c r="E26"/>
  <c r="F26" s="1"/>
  <c r="E23"/>
  <c r="F23" s="1"/>
  <c r="E7"/>
  <c r="F7" s="1"/>
  <c r="K5" s="1"/>
  <c r="H53"/>
  <c r="E50"/>
  <c r="F50" s="1"/>
  <c r="E48"/>
  <c r="F48" s="1"/>
  <c r="E47"/>
  <c r="F47" s="1"/>
  <c r="E44"/>
  <c r="F44" s="1"/>
  <c r="E43"/>
  <c r="F43" s="1"/>
  <c r="H37"/>
  <c r="E52"/>
  <c r="F52" s="1"/>
  <c r="E51"/>
  <c r="F51" s="1"/>
  <c r="H48"/>
  <c r="G42"/>
  <c r="H41"/>
  <c r="E32"/>
  <c r="F32" s="1"/>
  <c r="E31"/>
  <c r="F31" s="1"/>
  <c r="H25"/>
  <c r="H23"/>
  <c r="G5" i="4"/>
  <c r="E19"/>
  <c r="F19" s="1"/>
  <c r="G20"/>
  <c r="E21"/>
  <c r="F21" s="1"/>
  <c r="G49"/>
  <c r="G28"/>
  <c r="E33"/>
  <c r="F33" s="1"/>
  <c r="G36"/>
  <c r="E41"/>
  <c r="F41" s="1"/>
  <c r="G44"/>
  <c r="E49"/>
  <c r="F49" s="1"/>
  <c r="G51"/>
  <c r="E39" i="2"/>
  <c r="F39" s="1"/>
  <c r="E24"/>
  <c r="F24" s="1"/>
  <c r="H17"/>
  <c r="G21" i="4"/>
  <c r="G29"/>
  <c r="G37"/>
  <c r="H6"/>
  <c r="H8"/>
  <c r="H10"/>
  <c r="E13"/>
  <c r="F13" s="1"/>
  <c r="E15"/>
  <c r="F15" s="1"/>
  <c r="E17"/>
  <c r="F17" s="1"/>
  <c r="H18"/>
  <c r="G22"/>
  <c r="E22"/>
  <c r="F22" s="1"/>
  <c r="G30"/>
  <c r="E30"/>
  <c r="F30" s="1"/>
  <c r="G38"/>
  <c r="E38"/>
  <c r="F38" s="1"/>
  <c r="G46"/>
  <c r="E46"/>
  <c r="F46" s="1"/>
  <c r="H13"/>
  <c r="H15"/>
  <c r="H17"/>
  <c r="H22"/>
  <c r="G26"/>
  <c r="E26"/>
  <c r="F26" s="1"/>
  <c r="G34"/>
  <c r="E34"/>
  <c r="F34" s="1"/>
  <c r="G42"/>
  <c r="E42"/>
  <c r="F42" s="1"/>
  <c r="G50"/>
  <c r="E50"/>
  <c r="F50" s="1"/>
  <c r="E6"/>
  <c r="F6" s="1"/>
  <c r="K4" s="1"/>
  <c r="E8"/>
  <c r="F8" s="1"/>
  <c r="E10"/>
  <c r="F10" s="1"/>
  <c r="G18"/>
  <c r="H50"/>
  <c r="H5"/>
  <c r="H7"/>
  <c r="H9"/>
  <c r="H12"/>
  <c r="H14"/>
  <c r="H16"/>
  <c r="H23"/>
  <c r="H27"/>
  <c r="H31"/>
  <c r="H35"/>
  <c r="H39"/>
  <c r="H43"/>
  <c r="H47"/>
  <c r="H51"/>
  <c r="G25"/>
  <c r="H28"/>
  <c r="H32"/>
  <c r="H36"/>
  <c r="H40"/>
  <c r="H44"/>
  <c r="H48"/>
  <c r="H52"/>
  <c r="H13" i="2"/>
  <c r="H44"/>
  <c r="G41"/>
  <c r="H32"/>
  <c r="G29"/>
  <c r="H19"/>
  <c r="G13"/>
  <c r="G10"/>
  <c r="G6"/>
  <c r="G36"/>
  <c r="G28"/>
  <c r="G24"/>
  <c r="H49"/>
  <c r="H45"/>
  <c r="G53"/>
  <c r="G49"/>
  <c r="G45"/>
  <c r="G37"/>
  <c r="G33"/>
  <c r="G25"/>
  <c r="G17"/>
  <c r="G15"/>
  <c r="K12"/>
  <c r="G8"/>
  <c r="H39"/>
  <c r="K12" i="4" l="1"/>
</calcChain>
</file>

<file path=xl/sharedStrings.xml><?xml version="1.0" encoding="utf-8"?>
<sst xmlns="http://schemas.openxmlformats.org/spreadsheetml/2006/main" count="618" uniqueCount="108">
  <si>
    <t>EXERCISE 03</t>
  </si>
  <si>
    <t>WORKING WITH FORMULAS</t>
  </si>
  <si>
    <t>USING FUNCTIONS IN CALCULATIONS</t>
  </si>
  <si>
    <t>Customer Name</t>
  </si>
  <si>
    <t>Quantity</t>
  </si>
  <si>
    <t>Price Per Item ($)</t>
  </si>
  <si>
    <t>Total ($)</t>
  </si>
  <si>
    <t>Total (inc Tax)</t>
  </si>
  <si>
    <t>Sales Tax</t>
  </si>
  <si>
    <t>Tina Ray</t>
  </si>
  <si>
    <t>Abel Ballard</t>
  </si>
  <si>
    <t>Total Sales</t>
  </si>
  <si>
    <t>Gretchen Williams</t>
  </si>
  <si>
    <t>Average Quanity</t>
  </si>
  <si>
    <t>Jordan Rodgers</t>
  </si>
  <si>
    <t>Minimum Price Per Item</t>
  </si>
  <si>
    <t>Tomas Barnett</t>
  </si>
  <si>
    <t>Maximum Price Per Item</t>
  </si>
  <si>
    <t>Henrietta Ramsey</t>
  </si>
  <si>
    <t>No. of Customers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</si>
  <si>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</si>
  <si>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</si>
  <si>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</si>
  <si>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</si>
  <si>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</si>
  <si>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</si>
  <si>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</si>
  <si>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</si>
  <si>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</si>
  <si>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</si>
  <si>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</si>
  <si>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</si>
  <si>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</si>
  <si>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</si>
  <si>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</si>
  <si>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</si>
  <si>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</si>
  <si>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</si>
  <si>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</si>
  <si>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</si>
  <si>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</si>
  <si>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</si>
  <si>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</si>
  <si>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</si>
  <si>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</si>
  <si>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</si>
  <si>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</si>
  <si>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</si>
  <si>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</si>
  <si>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</si>
  <si>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</si>
  <si>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</si>
  <si>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</si>
  <si>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</si>
  <si>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</si>
  <si>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</si>
  <si>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</si>
  <si>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</si>
  <si>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</si>
  <si>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</si>
  <si>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</si>
  <si>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</si>
  <si>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</si>
  <si>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</si>
  <si>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Sales Tax ($)@4.50%</t>
  </si>
  <si>
    <t>Sales Tax ($)@6%</t>
  </si>
  <si>
    <t>SUM</t>
  </si>
  <si>
    <t>AVERAGE</t>
  </si>
  <si>
    <t>MINIMUM</t>
  </si>
  <si>
    <t>MAXIMUM</t>
  </si>
  <si>
    <t>COUNT</t>
  </si>
  <si>
    <t>COUNTIF</t>
  </si>
  <si>
    <t>COUNTBLANK</t>
  </si>
  <si>
    <t xml:space="preserve">SUM IF </t>
  </si>
  <si>
    <t>AVERAGEIF</t>
  </si>
  <si>
    <t>IF</t>
  </si>
  <si>
    <t>Row Labels</t>
  </si>
  <si>
    <t>Sum of Quantity</t>
  </si>
  <si>
    <t>Column Labels</t>
  </si>
  <si>
    <t>Sum of Price Per Item ($)</t>
  </si>
  <si>
    <t>Sum of Total ($)</t>
  </si>
  <si>
    <t>Sum of Sales Tax ($)@4.50%</t>
  </si>
  <si>
    <t>Sum of Total (inc Tax)</t>
  </si>
  <si>
    <t>Sum of Sales Tax ($)@6%</t>
  </si>
  <si>
    <t>(All)</t>
  </si>
  <si>
    <t>Total Sum of Price Per Item ($)</t>
  </si>
  <si>
    <t>Total Sum of Total (inc Tax)</t>
  </si>
  <si>
    <t>Total Sum of Sales Tax ($)@6%</t>
  </si>
  <si>
    <t>Total Sum of Quantity</t>
  </si>
  <si>
    <t>Total Sum of Total ($)</t>
  </si>
  <si>
    <t>Total Sum of Sales Tax ($)@4.50%</t>
  </si>
  <si>
    <t>Average of Sales Tax ($)@4.50%</t>
  </si>
  <si>
    <t>Sum of percentage profit</t>
  </si>
  <si>
    <t>Grand Total</t>
  </si>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</sst>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  <numFmt numFmtId="166" formatCode="_([$$-409]* #,##0.00_);_([$$-409]* \(#,##0.00\);_([$$-409]* &quot;-&quot;??_);_(@_)"/>
    <numFmt numFmtId="167" formatCode="_([$$-409]* #,##0_);_([$$-409]* \(#,##0\);_([$$-409]* &quot;-&quot;??_);_(@_)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applyFont="1" applyFill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4" fillId="3" borderId="0" xfId="0" applyFont="1" applyFill="1"/>
    <xf numFmtId="0" fontId="6" fillId="3" borderId="0" xfId="0" applyFont="1" applyFill="1"/>
    <xf numFmtId="44" fontId="2" fillId="0" borderId="0" xfId="0" applyNumberFormat="1" applyFont="1"/>
    <xf numFmtId="0" fontId="0" fillId="6" borderId="2" xfId="0" applyFont="1" applyFill="1" applyBorder="1"/>
    <xf numFmtId="0" fontId="0" fillId="6" borderId="1" xfId="0" applyFont="1" applyFill="1" applyBorder="1"/>
    <xf numFmtId="44" fontId="0" fillId="6" borderId="1" xfId="1" applyNumberFormat="1" applyFont="1" applyFill="1" applyBorder="1"/>
    <xf numFmtId="44" fontId="0" fillId="6" borderId="1" xfId="0" applyNumberFormat="1" applyFont="1" applyFill="1" applyBorder="1"/>
    <xf numFmtId="0" fontId="0" fillId="6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10" fontId="7" fillId="4" borderId="5" xfId="0" applyNumberFormat="1" applyFont="1" applyFill="1" applyBorder="1"/>
    <xf numFmtId="9" fontId="7" fillId="5" borderId="7" xfId="0" applyNumberFormat="1" applyFont="1" applyFill="1" applyBorder="1"/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0" fontId="0" fillId="4" borderId="5" xfId="0" applyNumberFormat="1" applyFont="1" applyFill="1" applyBorder="1"/>
    <xf numFmtId="9" fontId="0" fillId="6" borderId="7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8" xfId="0" applyFont="1" applyFill="1" applyBorder="1"/>
    <xf numFmtId="0" fontId="0" fillId="6" borderId="6" xfId="0" applyFont="1" applyFill="1" applyBorder="1"/>
    <xf numFmtId="44" fontId="0" fillId="6" borderId="6" xfId="1" applyNumberFormat="1" applyFont="1" applyFill="1" applyBorder="1"/>
    <xf numFmtId="44" fontId="0" fillId="6" borderId="6" xfId="0" applyNumberFormat="1" applyFont="1" applyFill="1" applyBorder="1"/>
    <xf numFmtId="0" fontId="0" fillId="6" borderId="9" xfId="0" applyFont="1" applyFill="1" applyBorder="1" applyAlignment="1">
      <alignment horizontal="left" vertical="center"/>
    </xf>
    <xf numFmtId="44" fontId="0" fillId="4" borderId="9" xfId="0" applyNumberFormat="1" applyFont="1" applyFill="1" applyBorder="1"/>
    <xf numFmtId="0" fontId="0" fillId="6" borderId="10" xfId="0" applyFont="1" applyFill="1" applyBorder="1"/>
    <xf numFmtId="0" fontId="0" fillId="0" borderId="8" xfId="0" applyFont="1" applyBorder="1"/>
    <xf numFmtId="44" fontId="0" fillId="0" borderId="6" xfId="1" applyNumberFormat="1" applyFont="1" applyBorder="1"/>
    <xf numFmtId="44" fontId="0" fillId="0" borderId="6" xfId="0" applyNumberFormat="1" applyFont="1" applyBorder="1"/>
    <xf numFmtId="0" fontId="0" fillId="0" borderId="9" xfId="0" applyFont="1" applyBorder="1"/>
    <xf numFmtId="164" fontId="0" fillId="4" borderId="9" xfId="0" applyNumberFormat="1" applyFont="1" applyFill="1" applyBorder="1"/>
    <xf numFmtId="0" fontId="0" fillId="0" borderId="10" xfId="0" applyFont="1" applyBorder="1"/>
    <xf numFmtId="0" fontId="0" fillId="6" borderId="9" xfId="0" applyFont="1" applyFill="1" applyBorder="1"/>
    <xf numFmtId="0" fontId="0" fillId="4" borderId="9" xfId="0" applyFont="1" applyFill="1" applyBorder="1"/>
    <xf numFmtId="0" fontId="0" fillId="0" borderId="11" xfId="0" applyFont="1" applyBorder="1"/>
    <xf numFmtId="0" fontId="0" fillId="6" borderId="7" xfId="0" applyFont="1" applyFill="1" applyBorder="1"/>
    <xf numFmtId="1" fontId="0" fillId="6" borderId="6" xfId="0" applyNumberFormat="1" applyFont="1" applyFill="1" applyBorder="1"/>
    <xf numFmtId="0" fontId="2" fillId="7" borderId="12" xfId="0" applyFont="1" applyFill="1" applyBorder="1"/>
    <xf numFmtId="4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17"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6" formatCode="_([$$-409]* #,##0.00_);_([$$-409]* \(#,##0.00\);_([$$-409]* &quot;-&quot;??_);_(@_)"/>
    </dxf>
    <dxf>
      <numFmt numFmtId="13" formatCode="0%"/>
    </dxf>
    <dxf>
      <numFmt numFmtId="166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(&quot;$&quot;* #,##0.00_);_(&quot;$&quot;* \(#,##0.00\);_(&quot;$&quot;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(&quot;$&quot;* #,##0.00_);_(&quot;$&quot;* \(#,##0.00\);_(&quot;$&quot;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(&quot;$&quot;* #,##0.00_);_(&quot;$&quot;* \(#,##0.00\);_(&quot;$&quot;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(&quot;$&quot;* #,##0.00_);_(&quot;$&quot;* \(#,##0.00\);_(&quot;$&quot;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(&quot;$&quot;* #,##0.00_);_(&quot;$&quot;* \(#,##0.00\);_(&quot;$&quot;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general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[IREMIDE ASSIGNMENT.xlsx]PIVOT TABLE!PivotTable7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PRICE</a:t>
            </a:r>
            <a:r>
              <a:rPr lang="en-US" baseline="0"/>
              <a:t> PER ITEMS</a:t>
            </a:r>
            <a:endParaRPr lang="en-US"/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Val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497668594686175"/>
          <c:y val="0.26127901649068574"/>
          <c:w val="0.88502331405313839"/>
          <c:h val="0.5324273774178323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'PIVOT TABLE'!$D$4:$D$14</c:f>
              <c:strCache>
                <c:ptCount val="11"/>
                <c:pt idx="0">
                  <c:v>Andre Parsons</c:v>
                </c:pt>
                <c:pt idx="1">
                  <c:v>Eileen Bates</c:v>
                </c:pt>
                <c:pt idx="2">
                  <c:v>Jeffery Mack</c:v>
                </c:pt>
                <c:pt idx="3">
                  <c:v>Jordan Rodgers</c:v>
                </c:pt>
                <c:pt idx="4">
                  <c:v>Julius Moody</c:v>
                </c:pt>
                <c:pt idx="5">
                  <c:v>Leonard Rhodes</c:v>
                </c:pt>
                <c:pt idx="6">
                  <c:v>Marc Jacobs</c:v>
                </c:pt>
                <c:pt idx="7">
                  <c:v>Ramona White</c:v>
                </c:pt>
                <c:pt idx="8">
                  <c:v>Sonja Henderson</c:v>
                </c:pt>
                <c:pt idx="9">
                  <c:v>Tammy Hansen</c:v>
                </c:pt>
                <c:pt idx="10">
                  <c:v>Terry Abbott</c:v>
                </c:pt>
              </c:strCache>
            </c:strRef>
          </c:cat>
          <c:val>
            <c:numRef>
              <c:f>'PIVOT TABLE'!$E$4:$E$14</c:f>
              <c:numCache>
                <c:formatCode>_("$"* #,##0.000_);_("$"* \(#,##0.000\);_("$"* "-"??_);_(@_)</c:formatCode>
                <c:ptCount val="11"/>
                <c:pt idx="0">
                  <c:v>44</c:v>
                </c:pt>
                <c:pt idx="1">
                  <c:v>44</c:v>
                </c:pt>
                <c:pt idx="2">
                  <c:v>50</c:v>
                </c:pt>
                <c:pt idx="3">
                  <c:v>46</c:v>
                </c:pt>
                <c:pt idx="4">
                  <c:v>48</c:v>
                </c:pt>
                <c:pt idx="5">
                  <c:v>44</c:v>
                </c:pt>
                <c:pt idx="6">
                  <c:v>50</c:v>
                </c:pt>
                <c:pt idx="7">
                  <c:v>46</c:v>
                </c:pt>
                <c:pt idx="8">
                  <c:v>47</c:v>
                </c:pt>
                <c:pt idx="9">
                  <c:v>45</c:v>
                </c:pt>
                <c:pt idx="10">
                  <c:v>44</c:v>
                </c:pt>
              </c:numCache>
            </c:numRef>
          </c:val>
        </c:ser>
        <c:dLbls>
          <c:showVal val="1"/>
        </c:dLbls>
        <c:gapWidth val="100"/>
        <c:overlap val="-24"/>
        <c:axId val="92036480"/>
        <c:axId val="92042752"/>
      </c:barChart>
      <c:catAx>
        <c:axId val="92036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TOTAL SALES</a:t>
                </a:r>
              </a:p>
            </c:rich>
          </c:tx>
          <c:layout>
            <c:manualLayout>
              <c:xMode val="edge"/>
              <c:yMode val="edge"/>
              <c:x val="4.099061433464897E-2"/>
              <c:y val="0.86960988618228119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92042752"/>
        <c:crosses val="autoZero"/>
        <c:auto val="1"/>
        <c:lblAlgn val="ctr"/>
        <c:lblOffset val="100"/>
      </c:catAx>
      <c:valAx>
        <c:axId val="92042752"/>
        <c:scaling>
          <c:orientation val="minMax"/>
          <c:max val="30"/>
          <c:min val="0.4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_);_(&quot;$&quot;* \(#,##0.000\);_(&quot;$&quot;* &quot;-&quot;??_);_(@_)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>
        <a:lumMod val="9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[IREMIDE ASSIGNMENT.xlsx]PIVOT TABLE!PivotTable8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TOTAL SALES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</c:dLbls>
          <c:cat>
            <c:strRef>
              <c:f>'PIVOT TABLE'!$G$4:$G$13</c:f>
              <c:strCache>
                <c:ptCount val="10"/>
                <c:pt idx="0">
                  <c:v>Alexandra Alvarez</c:v>
                </c:pt>
                <c:pt idx="1">
                  <c:v>Andre Parsons</c:v>
                </c:pt>
                <c:pt idx="2">
                  <c:v>Eileen Bates</c:v>
                </c:pt>
                <c:pt idx="3">
                  <c:v>Julius Moody</c:v>
                </c:pt>
                <c:pt idx="4">
                  <c:v>Leonard Rhodes</c:v>
                </c:pt>
                <c:pt idx="5">
                  <c:v>Pete Burton</c:v>
                </c:pt>
                <c:pt idx="6">
                  <c:v>Ramona White</c:v>
                </c:pt>
                <c:pt idx="7">
                  <c:v>Sonja Henderson</c:v>
                </c:pt>
                <c:pt idx="8">
                  <c:v>Tabitha Norman</c:v>
                </c:pt>
                <c:pt idx="9">
                  <c:v>Terry Abbott</c:v>
                </c:pt>
              </c:strCache>
            </c:strRef>
          </c:cat>
          <c:val>
            <c:numRef>
              <c:f>'PIVOT TABLE'!$H$4:$H$13</c:f>
              <c:numCache>
                <c:formatCode>_([$$-409]* #,##0.00_);_([$$-409]* \(#,##0.00\);_([$$-409]* "-"??_);_(@_)</c:formatCode>
                <c:ptCount val="10"/>
                <c:pt idx="0">
                  <c:v>330</c:v>
                </c:pt>
                <c:pt idx="1">
                  <c:v>440</c:v>
                </c:pt>
                <c:pt idx="2">
                  <c:v>396</c:v>
                </c:pt>
                <c:pt idx="3">
                  <c:v>336</c:v>
                </c:pt>
                <c:pt idx="4">
                  <c:v>396</c:v>
                </c:pt>
                <c:pt idx="5">
                  <c:v>300</c:v>
                </c:pt>
                <c:pt idx="6">
                  <c:v>368</c:v>
                </c:pt>
                <c:pt idx="7">
                  <c:v>329</c:v>
                </c:pt>
                <c:pt idx="8">
                  <c:v>288</c:v>
                </c:pt>
                <c:pt idx="9">
                  <c:v>308</c:v>
                </c:pt>
              </c:numCache>
            </c:numRef>
          </c:val>
        </c:ser>
        <c:dLbls>
          <c:showVal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accent5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[IREMIDE ASSIGNMENT.xlsx]PIVOT TABLE!PivotTable9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TAX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Val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'PIVOT TABLE'!$J$4:$J$13</c:f>
              <c:strCache>
                <c:ptCount val="10"/>
                <c:pt idx="0">
                  <c:v>Alexandra Alvarez</c:v>
                </c:pt>
                <c:pt idx="1">
                  <c:v>Andre Parsons</c:v>
                </c:pt>
                <c:pt idx="2">
                  <c:v>Eileen Bates</c:v>
                </c:pt>
                <c:pt idx="3">
                  <c:v>Julius Moody</c:v>
                </c:pt>
                <c:pt idx="4">
                  <c:v>Leonard Rhodes</c:v>
                </c:pt>
                <c:pt idx="5">
                  <c:v>Pete Burton</c:v>
                </c:pt>
                <c:pt idx="6">
                  <c:v>Ramona White</c:v>
                </c:pt>
                <c:pt idx="7">
                  <c:v>Sonja Henderson</c:v>
                </c:pt>
                <c:pt idx="8">
                  <c:v>Tabitha Norman</c:v>
                </c:pt>
                <c:pt idx="9">
                  <c:v>Terry Abbott</c:v>
                </c:pt>
              </c:strCache>
            </c:strRef>
          </c:cat>
          <c:val>
            <c:numRef>
              <c:f>'PIVOT TABLE'!$K$4:$K$13</c:f>
              <c:numCache>
                <c:formatCode>0%</c:formatCode>
                <c:ptCount val="10"/>
                <c:pt idx="0">
                  <c:v>14.85</c:v>
                </c:pt>
                <c:pt idx="1">
                  <c:v>19.8</c:v>
                </c:pt>
                <c:pt idx="2">
                  <c:v>17.82</c:v>
                </c:pt>
                <c:pt idx="3">
                  <c:v>15.12</c:v>
                </c:pt>
                <c:pt idx="4">
                  <c:v>17.82</c:v>
                </c:pt>
                <c:pt idx="5">
                  <c:v>13.5</c:v>
                </c:pt>
                <c:pt idx="6">
                  <c:v>16.559999999999999</c:v>
                </c:pt>
                <c:pt idx="7">
                  <c:v>14.805</c:v>
                </c:pt>
                <c:pt idx="8">
                  <c:v>12.959999999999999</c:v>
                </c:pt>
                <c:pt idx="9">
                  <c:v>13.86</c:v>
                </c:pt>
              </c:numCache>
            </c:numRef>
          </c:val>
        </c:ser>
        <c:dLbls/>
        <c:overlap val="100"/>
        <c:axId val="92221440"/>
        <c:axId val="92222976"/>
      </c:barChart>
      <c:catAx>
        <c:axId val="922214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2976"/>
        <c:crosses val="autoZero"/>
        <c:auto val="1"/>
        <c:lblAlgn val="ctr"/>
        <c:lblOffset val="100"/>
      </c:catAx>
      <c:valAx>
        <c:axId val="922229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1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[IREMIDE ASSIGNMENT.xlsx]PIVOT 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TOTAL INC SALES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441197149042051"/>
          <c:y val="0"/>
        </c:manualLayout>
      </c:layout>
      <c:spPr>
        <a:noFill/>
        <a:ln>
          <a:noFill/>
        </a:ln>
        <a:effectLst/>
      </c:spPr>
    </c:title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areaChart>
        <c:grouping val="standard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</c:dLbls>
          <c:cat>
            <c:strRef>
              <c:f>'PIVOT TABLE'!$M$4:$M$13</c:f>
              <c:strCache>
                <c:ptCount val="10"/>
                <c:pt idx="0">
                  <c:v>Alexandra Alvarez</c:v>
                </c:pt>
                <c:pt idx="1">
                  <c:v>Andre Parsons</c:v>
                </c:pt>
                <c:pt idx="2">
                  <c:v>Eileen Bates</c:v>
                </c:pt>
                <c:pt idx="3">
                  <c:v>Julius Moody</c:v>
                </c:pt>
                <c:pt idx="4">
                  <c:v>Leonard Rhodes</c:v>
                </c:pt>
                <c:pt idx="5">
                  <c:v>Pete Burton</c:v>
                </c:pt>
                <c:pt idx="6">
                  <c:v>Ramona White</c:v>
                </c:pt>
                <c:pt idx="7">
                  <c:v>Sonja Henderson</c:v>
                </c:pt>
                <c:pt idx="8">
                  <c:v>Tabitha Norman</c:v>
                </c:pt>
                <c:pt idx="9">
                  <c:v>Terry Abbott</c:v>
                </c:pt>
              </c:strCache>
            </c:strRef>
          </c:cat>
          <c:val>
            <c:numRef>
              <c:f>'PIVOT TABLE'!$N$4:$N$13</c:f>
              <c:numCache>
                <c:formatCode>0.00%</c:formatCode>
                <c:ptCount val="10"/>
                <c:pt idx="0">
                  <c:v>9.4528788312804368E-2</c:v>
                </c:pt>
                <c:pt idx="1">
                  <c:v>0.12603838441707249</c:v>
                </c:pt>
                <c:pt idx="2">
                  <c:v>0.11343454597536523</c:v>
                </c:pt>
                <c:pt idx="3">
                  <c:v>9.6247493554855346E-2</c:v>
                </c:pt>
                <c:pt idx="4">
                  <c:v>0.11343454597536523</c:v>
                </c:pt>
                <c:pt idx="5">
                  <c:v>8.5935262102549412E-2</c:v>
                </c:pt>
                <c:pt idx="6">
                  <c:v>0.10541392151246062</c:v>
                </c:pt>
                <c:pt idx="7">
                  <c:v>9.4242337439129201E-2</c:v>
                </c:pt>
                <c:pt idx="8">
                  <c:v>8.2497851618447429E-2</c:v>
                </c:pt>
                <c:pt idx="9">
                  <c:v>8.8226869091950738E-2</c:v>
                </c:pt>
              </c:numCache>
            </c:numRef>
          </c:val>
        </c:ser>
        <c:dLbls>
          <c:showVal val="1"/>
        </c:dLbls>
        <c:axId val="92168192"/>
        <c:axId val="92169728"/>
      </c:areaChart>
      <c:catAx>
        <c:axId val="92168192"/>
        <c:scaling>
          <c:orientation val="minMax"/>
        </c:scaling>
        <c:axPos val="b"/>
        <c:numFmt formatCode="General" sourceLinked="1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728"/>
        <c:crosses val="autoZero"/>
        <c:auto val="1"/>
        <c:lblAlgn val="ctr"/>
        <c:lblOffset val="100"/>
      </c:catAx>
      <c:valAx>
        <c:axId val="92169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accent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137160</xdr:rowOff>
    </xdr:from>
    <xdr:to>
      <xdr:col>16</xdr:col>
      <xdr:colOff>182880</xdr:colOff>
      <xdr:row>18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F6EA625-A36A-4F11-9125-693873D23716}"/>
            </a:ext>
          </a:extLst>
        </xdr:cNvPr>
        <xdr:cNvSpPr txBox="1"/>
      </xdr:nvSpPr>
      <xdr:spPr>
        <a:xfrm>
          <a:off x="76200" y="753110"/>
          <a:ext cx="9860280" cy="276225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Calculate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D.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Autofill the formula down.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Calculate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E using the sales tax figure in cell J2.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Autofill the formula down. Ensure you have used the correct type of cell referencing.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inc Tax</a:t>
          </a:r>
          <a:r>
            <a:rPr lang="en-US" sz="1200" baseline="0">
              <a:solidFill>
                <a:sysClr val="windowText" lastClr="000000"/>
              </a:solidFill>
            </a:rPr>
            <a:t>' in column F.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Autofill the formula down. 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Change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(J3) to 6% and ensure the values in the table update in column G.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34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651B9399-4E16-4C20-839F-201AAAEEAA2B}"/>
            </a:ext>
          </a:extLst>
        </xdr:cNvPr>
        <xdr:cNvSpPr txBox="1"/>
      </xdr:nvSpPr>
      <xdr:spPr>
        <a:xfrm>
          <a:off x="60960" y="4180840"/>
          <a:ext cx="9860280" cy="22174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In</a:t>
          </a:r>
          <a:r>
            <a:rPr lang="en-US" sz="1200" baseline="0">
              <a:solidFill>
                <a:sysClr val="windowText" lastClr="000000"/>
              </a:solidFill>
            </a:rPr>
            <a:t> cell I4,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In cell I5, calculate the </a:t>
          </a:r>
          <a:r>
            <a:rPr lang="en-US" sz="1200" b="1" baseline="0">
              <a:solidFill>
                <a:sysClr val="windowText" lastClr="000000"/>
              </a:solidFill>
            </a:rPr>
            <a:t>'Average Quantity</a:t>
          </a:r>
          <a:r>
            <a:rPr lang="en-US" sz="1200" baseline="0">
              <a:solidFill>
                <a:sysClr val="windowText" lastClr="000000"/>
              </a:solidFill>
            </a:rPr>
            <a:t>' of items bought by each customer.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cell I6, calculate the </a:t>
          </a:r>
          <a:r>
            <a:rPr lang="en-US" sz="1200" b="1" baseline="0">
              <a:solidFill>
                <a:sysClr val="windowText" lastClr="000000"/>
              </a:solidFill>
            </a:rPr>
            <a:t>'Minimum Price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cell I7, calculate the </a:t>
          </a:r>
          <a:r>
            <a:rPr lang="en-US" sz="1200" b="1" baseline="0">
              <a:solidFill>
                <a:sysClr val="windowText" lastClr="000000"/>
              </a:solidFill>
            </a:rPr>
            <a:t>'Maximin Pice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cell I8,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No. of Customers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182879</xdr:colOff>
      <xdr:row>4</xdr:row>
      <xdr:rowOff>127847</xdr:rowOff>
    </xdr:from>
    <xdr:to>
      <xdr:col>15</xdr:col>
      <xdr:colOff>599814</xdr:colOff>
      <xdr:row>18</xdr:row>
      <xdr:rowOff>107950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611CC47-AE5A-4F1A-806B-1B85B0D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79" y="927947"/>
          <a:ext cx="2855335" cy="25645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179070</xdr:colOff>
      <xdr:row>19</xdr:row>
      <xdr:rowOff>10160</xdr:rowOff>
    </xdr:from>
    <xdr:to>
      <xdr:col>18</xdr:col>
      <xdr:colOff>188060</xdr:colOff>
      <xdr:row>28</xdr:row>
      <xdr:rowOff>53128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49894D21-6397-4D5B-AF1E-C189243CF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4670" y="3610610"/>
          <a:ext cx="4276190" cy="17066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0</xdr:row>
      <xdr:rowOff>27214</xdr:rowOff>
    </xdr:from>
    <xdr:to>
      <xdr:col>26</xdr:col>
      <xdr:colOff>585107</xdr:colOff>
      <xdr:row>45</xdr:row>
      <xdr:rowOff>95250</xdr:rowOff>
    </xdr:to>
    <xdr:sp macro="" textlink="">
      <xdr:nvSpPr>
        <xdr:cNvPr id="5" name="Rectangle 4"/>
        <xdr:cNvSpPr/>
      </xdr:nvSpPr>
      <xdr:spPr>
        <a:xfrm>
          <a:off x="40821" y="27214"/>
          <a:ext cx="18233572" cy="80282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40822</xdr:colOff>
      <xdr:row>55</xdr:row>
      <xdr:rowOff>108857</xdr:rowOff>
    </xdr:to>
    <xdr:grpSp>
      <xdr:nvGrpSpPr>
        <xdr:cNvPr id="57" name="Group 56"/>
        <xdr:cNvGrpSpPr/>
      </xdr:nvGrpSpPr>
      <xdr:grpSpPr>
        <a:xfrm>
          <a:off x="0" y="0"/>
          <a:ext cx="16369393" cy="9837964"/>
          <a:chOff x="0" y="0"/>
          <a:chExt cx="16369393" cy="9837964"/>
        </a:xfrm>
      </xdr:grpSpPr>
      <xdr:sp macro="" textlink="">
        <xdr:nvSpPr>
          <xdr:cNvPr id="56" name="Rectangle 55"/>
          <xdr:cNvSpPr/>
        </xdr:nvSpPr>
        <xdr:spPr>
          <a:xfrm>
            <a:off x="68036" y="0"/>
            <a:ext cx="16301357" cy="98379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Rectangle 54"/>
          <xdr:cNvSpPr/>
        </xdr:nvSpPr>
        <xdr:spPr>
          <a:xfrm>
            <a:off x="353786" y="136071"/>
            <a:ext cx="15117536" cy="8477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Rectangle 2"/>
          <xdr:cNvSpPr/>
        </xdr:nvSpPr>
        <xdr:spPr>
          <a:xfrm>
            <a:off x="3035754" y="0"/>
            <a:ext cx="5885089" cy="530679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        </a:t>
            </a:r>
            <a:r>
              <a:rPr lang="en-US" sz="1400"/>
              <a:t>DASHBOARD      FOR</a:t>
            </a:r>
            <a:r>
              <a:rPr lang="en-US" sz="1400" baseline="0"/>
              <a:t> REPORT  SHEETS</a:t>
            </a:r>
            <a:endParaRPr lang="en-US" sz="14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3102428" y="477611"/>
            <a:ext cx="1427389" cy="87493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ounded Rectangle 6"/>
          <xdr:cNvSpPr/>
        </xdr:nvSpPr>
        <xdr:spPr>
          <a:xfrm>
            <a:off x="5295899" y="468086"/>
            <a:ext cx="1427389" cy="87493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ounded Rectangle 7"/>
          <xdr:cNvSpPr/>
        </xdr:nvSpPr>
        <xdr:spPr>
          <a:xfrm>
            <a:off x="7375070" y="468086"/>
            <a:ext cx="1427390" cy="87493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ounded Rectangle 8"/>
          <xdr:cNvSpPr/>
        </xdr:nvSpPr>
        <xdr:spPr>
          <a:xfrm>
            <a:off x="19050" y="1548493"/>
            <a:ext cx="1427389" cy="87493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ounded Rectangle 9"/>
          <xdr:cNvSpPr/>
        </xdr:nvSpPr>
        <xdr:spPr>
          <a:xfrm>
            <a:off x="0" y="2442482"/>
            <a:ext cx="1427389" cy="87493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0" y="3326946"/>
            <a:ext cx="1427389" cy="87494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1436914" y="1577068"/>
            <a:ext cx="1089932" cy="2548618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2393496" y="1639660"/>
            <a:ext cx="1860097" cy="140561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2441121" y="2982686"/>
            <a:ext cx="3420836" cy="11334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ounded Rectangle 15"/>
          <xdr:cNvSpPr/>
        </xdr:nvSpPr>
        <xdr:spPr>
          <a:xfrm>
            <a:off x="4205969" y="1611085"/>
            <a:ext cx="1741714" cy="1333501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ounded Rectangle 16"/>
          <xdr:cNvSpPr/>
        </xdr:nvSpPr>
        <xdr:spPr>
          <a:xfrm>
            <a:off x="4039961" y="2729593"/>
            <a:ext cx="1802946" cy="131445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5442857" y="673553"/>
            <a:ext cx="1061357" cy="435428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</a:t>
            </a:r>
            <a:r>
              <a:rPr 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$  339 </a:t>
            </a:r>
          </a:p>
        </xdr:txBody>
      </xdr:sp>
      <xdr:sp macro="" textlink="">
        <xdr:nvSpPr>
          <xdr:cNvPr id="2" name="TextBox 1"/>
          <xdr:cNvSpPr txBox="1"/>
        </xdr:nvSpPr>
        <xdr:spPr>
          <a:xfrm rot="10800000" flipH="1" flipV="1">
            <a:off x="3254828" y="476050"/>
            <a:ext cx="1057275" cy="224998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 b="1"/>
              <a:t>TOTAL  </a:t>
            </a:r>
            <a:r>
              <a:rPr lang="en-US" sz="9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PRICE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7451271" y="764721"/>
            <a:ext cx="1227365" cy="243568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r>
              <a:rPr lang="en-US" sz="8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$ 10,105 </a:t>
            </a:r>
            <a:r>
              <a:rPr lang="en-US" sz="800"/>
              <a:t> </a:t>
            </a:r>
            <a:endPara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 rot="10800000" flipH="1" flipV="1">
            <a:off x="5551388" y="476049"/>
            <a:ext cx="1043994" cy="22499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/>
              <a:t>SUM</a:t>
            </a:r>
            <a:r>
              <a:rPr lang="en-US" sz="900" baseline="0"/>
              <a:t> OF QTY</a:t>
            </a:r>
            <a:endParaRPr lang="en-US" sz="900"/>
          </a:p>
        </xdr:txBody>
      </xdr:sp>
      <xdr:sp macro="" textlink="">
        <xdr:nvSpPr>
          <xdr:cNvPr id="22" name="TextBox 21"/>
          <xdr:cNvSpPr txBox="1"/>
        </xdr:nvSpPr>
        <xdr:spPr>
          <a:xfrm rot="10800000" flipH="1" flipV="1">
            <a:off x="7706760" y="476049"/>
            <a:ext cx="1043994" cy="22499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/>
              <a:t>SUM</a:t>
            </a:r>
            <a:r>
              <a:rPr lang="en-US" sz="900" baseline="0"/>
              <a:t> OF TOTAL</a:t>
            </a:r>
            <a:endParaRPr lang="en-US" sz="900"/>
          </a:p>
        </xdr:txBody>
      </xdr:sp>
      <xdr:sp macro="" textlink="">
        <xdr:nvSpPr>
          <xdr:cNvPr id="24" name="TextBox 23"/>
          <xdr:cNvSpPr txBox="1"/>
        </xdr:nvSpPr>
        <xdr:spPr>
          <a:xfrm rot="10800000" flipH="1" flipV="1">
            <a:off x="3254829" y="744525"/>
            <a:ext cx="1228725" cy="2102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8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$ 1,487 </a:t>
            </a:r>
            <a:endParaRPr lang="en-US" sz="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Donut 5"/>
          <xdr:cNvSpPr/>
        </xdr:nvSpPr>
        <xdr:spPr>
          <a:xfrm>
            <a:off x="3535136" y="812346"/>
            <a:ext cx="200025" cy="205468"/>
          </a:xfrm>
          <a:prstGeom prst="donut">
            <a:avLst/>
          </a:prstGeom>
          <a:solidFill>
            <a:schemeClr val="tx2">
              <a:lumMod val="50000"/>
              <a:lumOff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5" name="Up Ribbon 14"/>
          <xdr:cNvSpPr/>
        </xdr:nvSpPr>
        <xdr:spPr>
          <a:xfrm>
            <a:off x="5719082" y="922564"/>
            <a:ext cx="276225" cy="148318"/>
          </a:xfrm>
          <a:prstGeom prst="ribbon2">
            <a:avLst/>
          </a:prstGeom>
          <a:solidFill>
            <a:schemeClr val="tx2">
              <a:lumMod val="75000"/>
              <a:lumOff val="2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Quad Arrow Callout 27"/>
          <xdr:cNvSpPr/>
        </xdr:nvSpPr>
        <xdr:spPr>
          <a:xfrm>
            <a:off x="7722054" y="913039"/>
            <a:ext cx="238125" cy="224518"/>
          </a:xfrm>
          <a:prstGeom prst="quadArrowCallou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Dodecagon 28"/>
          <xdr:cNvSpPr/>
        </xdr:nvSpPr>
        <xdr:spPr>
          <a:xfrm>
            <a:off x="3535136" y="214993"/>
            <a:ext cx="238125" cy="195943"/>
          </a:xfrm>
          <a:prstGeom prst="dodecagon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1483179" y="1374322"/>
          <a:ext cx="6354536" cy="39732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1" name="Chart 30"/>
          <xdr:cNvGraphicFramePr>
            <a:graphicFrameLocks/>
          </xdr:cNvGraphicFramePr>
        </xdr:nvGraphicFramePr>
        <xdr:xfrm>
          <a:off x="1496785" y="5306786"/>
          <a:ext cx="6381750" cy="30207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32" name="Chart 31"/>
          <xdr:cNvGraphicFramePr>
            <a:graphicFrameLocks/>
          </xdr:cNvGraphicFramePr>
        </xdr:nvGraphicFramePr>
        <xdr:xfrm>
          <a:off x="7864928" y="1374321"/>
          <a:ext cx="5116285" cy="39460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3" name="Chart 32"/>
          <xdr:cNvGraphicFramePr>
            <a:graphicFrameLocks/>
          </xdr:cNvGraphicFramePr>
        </xdr:nvGraphicFramePr>
        <xdr:xfrm>
          <a:off x="7810501" y="5306787"/>
          <a:ext cx="5211536" cy="30071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5" name="Down Ribbon 44"/>
          <xdr:cNvSpPr/>
        </xdr:nvSpPr>
        <xdr:spPr>
          <a:xfrm>
            <a:off x="394608" y="2490107"/>
            <a:ext cx="421822" cy="285749"/>
          </a:xfrm>
          <a:prstGeom prst="ribb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TextBox 45"/>
          <xdr:cNvSpPr txBox="1"/>
        </xdr:nvSpPr>
        <xdr:spPr>
          <a:xfrm rot="10800000" flipH="1" flipV="1">
            <a:off x="32658" y="1908022"/>
            <a:ext cx="1368878" cy="35779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8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</a:t>
            </a:r>
            <a:r>
              <a:rPr lang="en-US" sz="18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$ 1,487 </a:t>
            </a:r>
            <a:endParaRPr lang="en-US" sz="1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0" y="2843893"/>
            <a:ext cx="1360713" cy="47625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US" sz="12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$  339 </a:t>
            </a:r>
          </a:p>
        </xdr:txBody>
      </xdr:sp>
      <xdr:sp macro="" textlink="">
        <xdr:nvSpPr>
          <xdr:cNvPr id="48" name="Donut 47"/>
          <xdr:cNvSpPr/>
        </xdr:nvSpPr>
        <xdr:spPr>
          <a:xfrm>
            <a:off x="653143" y="1645103"/>
            <a:ext cx="200025" cy="205468"/>
          </a:xfrm>
          <a:prstGeom prst="donut">
            <a:avLst/>
          </a:prstGeom>
          <a:solidFill>
            <a:schemeClr val="tx2">
              <a:lumMod val="50000"/>
              <a:lumOff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9" name="Quad Arrow Callout 48"/>
          <xdr:cNvSpPr/>
        </xdr:nvSpPr>
        <xdr:spPr>
          <a:xfrm>
            <a:off x="417741" y="3405867"/>
            <a:ext cx="238125" cy="224518"/>
          </a:xfrm>
          <a:prstGeom prst="quadArrowCallout">
            <a:avLst>
              <a:gd name="adj1" fmla="val 18515"/>
              <a:gd name="adj2" fmla="val 50000"/>
              <a:gd name="adj3" fmla="val 18515"/>
              <a:gd name="adj4" fmla="val 48123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0" y="3761013"/>
            <a:ext cx="1227365" cy="416380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r>
              <a:rPr lang="en-US" sz="12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$ 10,105 </a:t>
            </a:r>
            <a:r>
              <a:rPr lang="en-US" sz="800"/>
              <a:t> </a:t>
            </a:r>
            <a:endPara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35.186438657409" createdVersion="5" refreshedVersion="5" minRefreshableVersion="3" recordCount="50">
  <cacheSource type="worksheet">
    <worksheetSource name="Table1"/>
  </cacheSource>
  <cacheFields count="9">
    <cacheField name="Customer Name" numFmtId="0">
      <sharedItems count="50">
        <s v="Tina Ray"/>
        <s v="Abel Ballard"/>
        <s v="Gretchen Williams"/>
        <s v="Jordan Rodgers"/>
        <s v="Tomas Barnett"/>
        <s v="Henrietta Ramsey"/>
        <s v="Patrick Baker"/>
        <s v="Austin Farmer"/>
        <s v="Jeremy Stevenson"/>
        <s v="Frederick Yates"/>
        <s v="Pete Burton"/>
        <s v="Kelvin Baldwin"/>
        <s v="Pat Jennings"/>
        <s v="Shannon Haynes"/>
        <s v="Miriam Gilbert"/>
        <s v="Hugo Wheeler"/>
        <s v="Terry Abbott"/>
        <s v="Jorge Waters"/>
        <s v="Ethel Thornton"/>
        <s v="Mary Casey"/>
        <s v="Jason Griffith"/>
        <s v="Brandi Lamb"/>
        <s v="Leonard Rhodes"/>
        <s v="Devin Bass"/>
        <s v="Raul Ruiz"/>
        <s v="Alexandra Alvarez"/>
        <s v="Gene Hale"/>
        <s v="Tabitha Norman"/>
        <s v="Gilbert Dixon"/>
        <s v="Cathy Lindsey"/>
        <s v="Sidney Nash"/>
        <s v="Virginia Greene"/>
        <s v="Irving Douglas"/>
        <s v="Tammy Hansen"/>
        <s v="Andre Parsons"/>
        <s v="Darrell Pope"/>
        <s v="Ramona White"/>
        <s v="Jimmie Vargas"/>
        <s v="Kristy Franklin"/>
        <s v="Blake Pena"/>
        <s v="Julius Moody"/>
        <s v="Eileen Bates"/>
        <s v="Rodolfo Roberson"/>
        <s v="Jeffery Mack"/>
        <s v="Otis Bennett"/>
        <s v="Jeff Sanders"/>
        <s v="Priscilla Hill"/>
        <s v="Delia Goodwin"/>
        <s v="Marc Jacobs"/>
        <s v="Sonja Henderson"/>
      </sharedItems>
    </cacheField>
    <cacheField name="Quantity" numFmtId="0">
      <sharedItems containsSemiMixedTypes="0" containsString="0" containsNumber="1" containsInteger="1" minValue="3" maxValue="10" count="8">
        <n v="6"/>
        <n v="5"/>
        <n v="4"/>
        <n v="3"/>
        <n v="8"/>
        <n v="9"/>
        <n v="10"/>
        <n v="7"/>
      </sharedItems>
    </cacheField>
    <cacheField name="Price Per Item ($)" numFmtId="44">
      <sharedItems containsSemiMixedTypes="0" containsString="0" containsNumber="1" containsInteger="1" minValue="10" maxValue="50"/>
    </cacheField>
    <cacheField name="Total ($)" numFmtId="44">
      <sharedItems containsSemiMixedTypes="0" containsString="0" containsNumber="1" containsInteger="1" minValue="33" maxValue="440"/>
    </cacheField>
    <cacheField name="Sales Tax ($)@4.50%" numFmtId="44">
      <sharedItems containsSemiMixedTypes="0" containsString="0" containsNumber="1" minValue="1.4849999999999999" maxValue="19.8"/>
    </cacheField>
    <cacheField name="Total (inc Tax)" numFmtId="44">
      <sharedItems containsSemiMixedTypes="0" containsString="0" containsNumber="1" minValue="34.484999999999999" maxValue="459.8"/>
    </cacheField>
    <cacheField name="Sales Tax ($)@6%" numFmtId="44">
      <sharedItems containsSemiMixedTypes="0" containsString="0" containsNumber="1" minValue="1.98" maxValue="26.4"/>
    </cacheField>
    <cacheField name="IF" numFmtId="0">
      <sharedItems count="2">
        <s v="NO"/>
        <s v="YES"/>
      </sharedItems>
    </cacheField>
    <cacheField name="percentage profit" numFmtId="0" formula="'Total ($)'/'Price Per Item ($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14"/>
    <n v="84"/>
    <n v="3.78"/>
    <n v="87.78"/>
    <n v="5.04"/>
    <x v="0"/>
  </r>
  <r>
    <x v="1"/>
    <x v="1"/>
    <n v="19"/>
    <n v="95"/>
    <n v="4.2749999999999995"/>
    <n v="99.275000000000006"/>
    <n v="5.7"/>
    <x v="0"/>
  </r>
  <r>
    <x v="2"/>
    <x v="2"/>
    <n v="16"/>
    <n v="64"/>
    <n v="2.88"/>
    <n v="66.88"/>
    <n v="3.84"/>
    <x v="0"/>
  </r>
  <r>
    <x v="3"/>
    <x v="1"/>
    <n v="46"/>
    <n v="230"/>
    <n v="10.35"/>
    <n v="240.35"/>
    <n v="13.799999999999999"/>
    <x v="1"/>
  </r>
  <r>
    <x v="4"/>
    <x v="1"/>
    <n v="35"/>
    <n v="175"/>
    <n v="7.875"/>
    <n v="182.875"/>
    <n v="10.5"/>
    <x v="1"/>
  </r>
  <r>
    <x v="5"/>
    <x v="3"/>
    <n v="19"/>
    <n v="57"/>
    <n v="2.5649999999999999"/>
    <n v="59.564999999999998"/>
    <n v="3.42"/>
    <x v="0"/>
  </r>
  <r>
    <x v="6"/>
    <x v="4"/>
    <n v="31"/>
    <n v="248"/>
    <n v="11.16"/>
    <n v="259.16000000000003"/>
    <n v="14.879999999999999"/>
    <x v="1"/>
  </r>
  <r>
    <x v="7"/>
    <x v="0"/>
    <n v="27"/>
    <n v="162"/>
    <n v="7.29"/>
    <n v="169.29"/>
    <n v="9.7199999999999989"/>
    <x v="1"/>
  </r>
  <r>
    <x v="8"/>
    <x v="1"/>
    <n v="32"/>
    <n v="160"/>
    <n v="7.1999999999999993"/>
    <n v="167.2"/>
    <n v="9.6"/>
    <x v="1"/>
  </r>
  <r>
    <x v="9"/>
    <x v="5"/>
    <n v="27"/>
    <n v="243"/>
    <n v="10.934999999999999"/>
    <n v="253.935"/>
    <n v="14.58"/>
    <x v="1"/>
  </r>
  <r>
    <x v="10"/>
    <x v="6"/>
    <n v="30"/>
    <n v="300"/>
    <n v="13.5"/>
    <n v="313.5"/>
    <n v="18"/>
    <x v="1"/>
  </r>
  <r>
    <x v="11"/>
    <x v="7"/>
    <n v="16"/>
    <n v="112"/>
    <n v="5.04"/>
    <n v="117.04"/>
    <n v="6.72"/>
    <x v="1"/>
  </r>
  <r>
    <x v="12"/>
    <x v="0"/>
    <n v="25"/>
    <n v="150"/>
    <n v="6.75"/>
    <n v="156.75"/>
    <n v="9"/>
    <x v="1"/>
  </r>
  <r>
    <x v="13"/>
    <x v="3"/>
    <n v="11"/>
    <n v="33"/>
    <n v="1.4849999999999999"/>
    <n v="34.484999999999999"/>
    <n v="1.98"/>
    <x v="0"/>
  </r>
  <r>
    <x v="14"/>
    <x v="6"/>
    <n v="27"/>
    <n v="270"/>
    <n v="12.15"/>
    <n v="282.14999999999998"/>
    <n v="16.2"/>
    <x v="1"/>
  </r>
  <r>
    <x v="15"/>
    <x v="4"/>
    <n v="27"/>
    <n v="216"/>
    <n v="9.7199999999999989"/>
    <n v="225.72"/>
    <n v="12.959999999999999"/>
    <x v="1"/>
  </r>
  <r>
    <x v="16"/>
    <x v="7"/>
    <n v="44"/>
    <n v="308"/>
    <n v="13.86"/>
    <n v="321.86"/>
    <n v="18.48"/>
    <x v="1"/>
  </r>
  <r>
    <x v="17"/>
    <x v="6"/>
    <n v="16"/>
    <n v="160"/>
    <n v="7.1999999999999993"/>
    <n v="167.2"/>
    <n v="9.6"/>
    <x v="1"/>
  </r>
  <r>
    <x v="18"/>
    <x v="1"/>
    <n v="36"/>
    <n v="180"/>
    <n v="8.1"/>
    <n v="188.1"/>
    <n v="10.799999999999999"/>
    <x v="1"/>
  </r>
  <r>
    <x v="19"/>
    <x v="0"/>
    <n v="28"/>
    <n v="168"/>
    <n v="7.56"/>
    <n v="175.56"/>
    <n v="10.08"/>
    <x v="1"/>
  </r>
  <r>
    <x v="20"/>
    <x v="0"/>
    <n v="13"/>
    <n v="78"/>
    <n v="3.51"/>
    <n v="81.510000000000005"/>
    <n v="4.68"/>
    <x v="0"/>
  </r>
  <r>
    <x v="21"/>
    <x v="5"/>
    <n v="22"/>
    <n v="198"/>
    <n v="8.91"/>
    <n v="206.91"/>
    <n v="11.879999999999999"/>
    <x v="1"/>
  </r>
  <r>
    <x v="22"/>
    <x v="5"/>
    <n v="44"/>
    <n v="396"/>
    <n v="17.82"/>
    <n v="413.82"/>
    <n v="23.759999999999998"/>
    <x v="1"/>
  </r>
  <r>
    <x v="23"/>
    <x v="4"/>
    <n v="22"/>
    <n v="176"/>
    <n v="7.92"/>
    <n v="183.92"/>
    <n v="10.559999999999999"/>
    <x v="1"/>
  </r>
  <r>
    <x v="24"/>
    <x v="6"/>
    <n v="19"/>
    <n v="190"/>
    <n v="8.5499999999999989"/>
    <n v="198.55"/>
    <n v="11.4"/>
    <x v="1"/>
  </r>
  <r>
    <x v="25"/>
    <x v="6"/>
    <n v="33"/>
    <n v="330"/>
    <n v="14.85"/>
    <n v="344.85"/>
    <n v="19.8"/>
    <x v="1"/>
  </r>
  <r>
    <x v="26"/>
    <x v="7"/>
    <n v="41"/>
    <n v="287"/>
    <n v="12.914999999999999"/>
    <n v="299.91500000000002"/>
    <n v="17.22"/>
    <x v="1"/>
  </r>
  <r>
    <x v="27"/>
    <x v="4"/>
    <n v="36"/>
    <n v="288"/>
    <n v="12.959999999999999"/>
    <n v="300.95999999999998"/>
    <n v="17.28"/>
    <x v="1"/>
  </r>
  <r>
    <x v="28"/>
    <x v="1"/>
    <n v="17"/>
    <n v="85"/>
    <n v="3.8249999999999997"/>
    <n v="88.825000000000003"/>
    <n v="5.0999999999999996"/>
    <x v="0"/>
  </r>
  <r>
    <x v="29"/>
    <x v="2"/>
    <n v="34"/>
    <n v="136"/>
    <n v="6.12"/>
    <n v="142.12"/>
    <n v="8.16"/>
    <x v="1"/>
  </r>
  <r>
    <x v="30"/>
    <x v="1"/>
    <n v="12"/>
    <n v="60"/>
    <n v="2.6999999999999997"/>
    <n v="62.7"/>
    <n v="3.5999999999999996"/>
    <x v="0"/>
  </r>
  <r>
    <x v="31"/>
    <x v="0"/>
    <n v="32"/>
    <n v="192"/>
    <n v="8.64"/>
    <n v="200.64"/>
    <n v="11.52"/>
    <x v="1"/>
  </r>
  <r>
    <x v="32"/>
    <x v="0"/>
    <n v="39"/>
    <n v="234"/>
    <n v="10.53"/>
    <n v="244.53"/>
    <n v="14.04"/>
    <x v="1"/>
  </r>
  <r>
    <x v="33"/>
    <x v="0"/>
    <n v="45"/>
    <n v="270"/>
    <n v="12.15"/>
    <n v="282.14999999999998"/>
    <n v="16.2"/>
    <x v="1"/>
  </r>
  <r>
    <x v="34"/>
    <x v="6"/>
    <n v="44"/>
    <n v="440"/>
    <n v="19.8"/>
    <n v="459.8"/>
    <n v="26.4"/>
    <x v="1"/>
  </r>
  <r>
    <x v="35"/>
    <x v="0"/>
    <n v="26"/>
    <n v="156"/>
    <n v="7.02"/>
    <n v="163.02000000000001"/>
    <n v="9.36"/>
    <x v="1"/>
  </r>
  <r>
    <x v="36"/>
    <x v="4"/>
    <n v="46"/>
    <n v="368"/>
    <n v="16.559999999999999"/>
    <n v="384.56"/>
    <n v="22.08"/>
    <x v="1"/>
  </r>
  <r>
    <x v="37"/>
    <x v="1"/>
    <n v="36"/>
    <n v="180"/>
    <n v="8.1"/>
    <n v="188.1"/>
    <n v="10.799999999999999"/>
    <x v="1"/>
  </r>
  <r>
    <x v="38"/>
    <x v="5"/>
    <n v="10"/>
    <n v="90"/>
    <n v="4.05"/>
    <n v="94.05"/>
    <n v="5.3999999999999995"/>
    <x v="0"/>
  </r>
  <r>
    <x v="39"/>
    <x v="4"/>
    <n v="21"/>
    <n v="168"/>
    <n v="7.56"/>
    <n v="175.56"/>
    <n v="10.08"/>
    <x v="1"/>
  </r>
  <r>
    <x v="40"/>
    <x v="7"/>
    <n v="48"/>
    <n v="336"/>
    <n v="15.12"/>
    <n v="351.12"/>
    <n v="20.16"/>
    <x v="1"/>
  </r>
  <r>
    <x v="41"/>
    <x v="5"/>
    <n v="44"/>
    <n v="396"/>
    <n v="17.82"/>
    <n v="413.82"/>
    <n v="23.759999999999998"/>
    <x v="1"/>
  </r>
  <r>
    <x v="42"/>
    <x v="7"/>
    <n v="40"/>
    <n v="280"/>
    <n v="12.6"/>
    <n v="292.60000000000002"/>
    <n v="16.8"/>
    <x v="1"/>
  </r>
  <r>
    <x v="43"/>
    <x v="2"/>
    <n v="50"/>
    <n v="200"/>
    <n v="9"/>
    <n v="209"/>
    <n v="12"/>
    <x v="1"/>
  </r>
  <r>
    <x v="44"/>
    <x v="4"/>
    <n v="27"/>
    <n v="216"/>
    <n v="9.7199999999999989"/>
    <n v="225.72"/>
    <n v="12.959999999999999"/>
    <x v="1"/>
  </r>
  <r>
    <x v="45"/>
    <x v="7"/>
    <n v="13"/>
    <n v="91"/>
    <n v="4.0949999999999998"/>
    <n v="95.094999999999999"/>
    <n v="5.46"/>
    <x v="0"/>
  </r>
  <r>
    <x v="46"/>
    <x v="7"/>
    <n v="10"/>
    <n v="70"/>
    <n v="3.15"/>
    <n v="73.150000000000006"/>
    <n v="4.2"/>
    <x v="0"/>
  </r>
  <r>
    <x v="47"/>
    <x v="1"/>
    <n v="40"/>
    <n v="200"/>
    <n v="9"/>
    <n v="209"/>
    <n v="12"/>
    <x v="1"/>
  </r>
  <r>
    <x v="48"/>
    <x v="1"/>
    <n v="50"/>
    <n v="250"/>
    <n v="11.25"/>
    <n v="261.25"/>
    <n v="15"/>
    <x v="1"/>
  </r>
  <r>
    <x v="49"/>
    <x v="7"/>
    <n v="47"/>
    <n v="329"/>
    <n v="14.805"/>
    <n v="343.80500000000001"/>
    <n v="19.73999999999999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B60:KU63" firstHeaderRow="1" firstDataRow="3" firstDataCol="0"/>
  <pivotFields count="9">
    <pivotField axis="axisCol" showAll="0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dataField="1"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showAll="0">
      <items count="3">
        <item x="0"/>
        <item x="1"/>
        <item t="default"/>
      </items>
    </pivotField>
    <pivotField dragToRow="0" dragToCol="0" dragToPage="0" showAll="0" defaultSubtotal="0"/>
  </pivotFields>
  <rowItems count="1">
    <i/>
  </rowItems>
  <colFields count="2">
    <field x="-2"/>
    <field x="0"/>
  </colFields>
  <colItems count="30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r="1" i="2">
      <x v="22"/>
    </i>
    <i r="1" i="2">
      <x v="23"/>
    </i>
    <i r="1" i="2">
      <x v="24"/>
    </i>
    <i r="1" i="2">
      <x v="25"/>
    </i>
    <i r="1" i="2">
      <x v="26"/>
    </i>
    <i r="1" i="2">
      <x v="27"/>
    </i>
    <i r="1" i="2">
      <x v="28"/>
    </i>
    <i r="1" i="2">
      <x v="29"/>
    </i>
    <i r="1" i="2">
      <x v="30"/>
    </i>
    <i r="1" i="2">
      <x v="31"/>
    </i>
    <i r="1" i="2">
      <x v="32"/>
    </i>
    <i r="1" i="2">
      <x v="33"/>
    </i>
    <i r="1" i="2">
      <x v="34"/>
    </i>
    <i r="1" i="2">
      <x v="35"/>
    </i>
    <i r="1" i="2">
      <x v="36"/>
    </i>
    <i r="1" i="2">
      <x v="37"/>
    </i>
    <i r="1" i="2">
      <x v="38"/>
    </i>
    <i r="1" i="2">
      <x v="39"/>
    </i>
    <i r="1" i="2">
      <x v="40"/>
    </i>
    <i r="1" i="2">
      <x v="41"/>
    </i>
    <i r="1" i="2">
      <x v="42"/>
    </i>
    <i r="1" i="2">
      <x v="43"/>
    </i>
    <i r="1" i="2">
      <x v="44"/>
    </i>
    <i r="1" i="2">
      <x v="45"/>
    </i>
    <i r="1" i="2">
      <x v="46"/>
    </i>
    <i r="1" i="2">
      <x v="47"/>
    </i>
    <i r="1" i="2">
      <x v="48"/>
    </i>
    <i r="1" i="2">
      <x v="49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r="1" i="3">
      <x v="12"/>
    </i>
    <i r="1" i="3">
      <x v="13"/>
    </i>
    <i r="1" i="3">
      <x v="14"/>
    </i>
    <i r="1" i="3">
      <x v="15"/>
    </i>
    <i r="1" i="3">
      <x v="16"/>
    </i>
    <i r="1" i="3">
      <x v="17"/>
    </i>
    <i r="1" i="3">
      <x v="18"/>
    </i>
    <i r="1" i="3">
      <x v="19"/>
    </i>
    <i r="1" i="3">
      <x v="20"/>
    </i>
    <i r="1" i="3">
      <x v="21"/>
    </i>
    <i r="1" i="3">
      <x v="22"/>
    </i>
    <i r="1" i="3">
      <x v="23"/>
    </i>
    <i r="1" i="3">
      <x v="24"/>
    </i>
    <i r="1" i="3">
      <x v="25"/>
    </i>
    <i r="1" i="3">
      <x v="26"/>
    </i>
    <i r="1" i="3">
      <x v="27"/>
    </i>
    <i r="1" i="3">
      <x v="28"/>
    </i>
    <i r="1" i="3">
      <x v="29"/>
    </i>
    <i r="1" i="3">
      <x v="30"/>
    </i>
    <i r="1" i="3">
      <x v="31"/>
    </i>
    <i r="1" i="3">
      <x v="32"/>
    </i>
    <i r="1" i="3">
      <x v="33"/>
    </i>
    <i r="1" i="3">
      <x v="34"/>
    </i>
    <i r="1" i="3">
      <x v="35"/>
    </i>
    <i r="1" i="3">
      <x v="36"/>
    </i>
    <i r="1" i="3">
      <x v="37"/>
    </i>
    <i r="1" i="3">
      <x v="38"/>
    </i>
    <i r="1" i="3">
      <x v="39"/>
    </i>
    <i r="1" i="3">
      <x v="40"/>
    </i>
    <i r="1" i="3">
      <x v="41"/>
    </i>
    <i r="1" i="3">
      <x v="42"/>
    </i>
    <i r="1" i="3">
      <x v="43"/>
    </i>
    <i r="1" i="3">
      <x v="44"/>
    </i>
    <i r="1" i="3">
      <x v="45"/>
    </i>
    <i r="1" i="3">
      <x v="46"/>
    </i>
    <i r="1" i="3">
      <x v="47"/>
    </i>
    <i r="1" i="3">
      <x v="48"/>
    </i>
    <i r="1" i="3">
      <x v="49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r="1" i="4">
      <x v="8"/>
    </i>
    <i r="1" i="4">
      <x v="9"/>
    </i>
    <i r="1" i="4">
      <x v="10"/>
    </i>
    <i r="1" i="4">
      <x v="11"/>
    </i>
    <i r="1" i="4">
      <x v="12"/>
    </i>
    <i r="1" i="4">
      <x v="13"/>
    </i>
    <i r="1" i="4">
      <x v="14"/>
    </i>
    <i r="1" i="4">
      <x v="15"/>
    </i>
    <i r="1" i="4">
      <x v="16"/>
    </i>
    <i r="1" i="4">
      <x v="17"/>
    </i>
    <i r="1" i="4">
      <x v="18"/>
    </i>
    <i r="1" i="4">
      <x v="19"/>
    </i>
    <i r="1" i="4">
      <x v="20"/>
    </i>
    <i r="1" i="4">
      <x v="21"/>
    </i>
    <i r="1" i="4">
      <x v="22"/>
    </i>
    <i r="1" i="4">
      <x v="23"/>
    </i>
    <i r="1" i="4">
      <x v="24"/>
    </i>
    <i r="1" i="4">
      <x v="25"/>
    </i>
    <i r="1" i="4">
      <x v="26"/>
    </i>
    <i r="1" i="4">
      <x v="27"/>
    </i>
    <i r="1" i="4">
      <x v="28"/>
    </i>
    <i r="1" i="4">
      <x v="29"/>
    </i>
    <i r="1" i="4">
      <x v="30"/>
    </i>
    <i r="1" i="4">
      <x v="31"/>
    </i>
    <i r="1" i="4">
      <x v="32"/>
    </i>
    <i r="1" i="4">
      <x v="33"/>
    </i>
    <i r="1" i="4">
      <x v="34"/>
    </i>
    <i r="1" i="4">
      <x v="35"/>
    </i>
    <i r="1" i="4">
      <x v="36"/>
    </i>
    <i r="1" i="4">
      <x v="37"/>
    </i>
    <i r="1" i="4">
      <x v="38"/>
    </i>
    <i r="1" i="4">
      <x v="39"/>
    </i>
    <i r="1" i="4">
      <x v="40"/>
    </i>
    <i r="1" i="4">
      <x v="41"/>
    </i>
    <i r="1" i="4">
      <x v="42"/>
    </i>
    <i r="1" i="4">
      <x v="43"/>
    </i>
    <i r="1" i="4">
      <x v="44"/>
    </i>
    <i r="1" i="4">
      <x v="45"/>
    </i>
    <i r="1" i="4">
      <x v="46"/>
    </i>
    <i r="1" i="4">
      <x v="47"/>
    </i>
    <i r="1" i="4">
      <x v="48"/>
    </i>
    <i r="1" i="4">
      <x v="49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  <i r="1" i="5">
      <x v="8"/>
    </i>
    <i r="1" i="5">
      <x v="9"/>
    </i>
    <i r="1" i="5">
      <x v="10"/>
    </i>
    <i r="1" i="5">
      <x v="11"/>
    </i>
    <i r="1" i="5">
      <x v="12"/>
    </i>
    <i r="1" i="5">
      <x v="13"/>
    </i>
    <i r="1" i="5">
      <x v="14"/>
    </i>
    <i r="1" i="5">
      <x v="15"/>
    </i>
    <i r="1" i="5">
      <x v="16"/>
    </i>
    <i r="1" i="5">
      <x v="17"/>
    </i>
    <i r="1" i="5">
      <x v="18"/>
    </i>
    <i r="1" i="5">
      <x v="19"/>
    </i>
    <i r="1" i="5">
      <x v="20"/>
    </i>
    <i r="1" i="5">
      <x v="21"/>
    </i>
    <i r="1" i="5">
      <x v="22"/>
    </i>
    <i r="1" i="5">
      <x v="23"/>
    </i>
    <i r="1" i="5">
      <x v="24"/>
    </i>
    <i r="1" i="5">
      <x v="25"/>
    </i>
    <i r="1" i="5">
      <x v="26"/>
    </i>
    <i r="1" i="5">
      <x v="27"/>
    </i>
    <i r="1" i="5">
      <x v="28"/>
    </i>
    <i r="1" i="5">
      <x v="29"/>
    </i>
    <i r="1" i="5">
      <x v="30"/>
    </i>
    <i r="1" i="5">
      <x v="31"/>
    </i>
    <i r="1" i="5">
      <x v="32"/>
    </i>
    <i r="1" i="5">
      <x v="33"/>
    </i>
    <i r="1" i="5">
      <x v="34"/>
    </i>
    <i r="1" i="5">
      <x v="35"/>
    </i>
    <i r="1" i="5">
      <x v="36"/>
    </i>
    <i r="1" i="5">
      <x v="37"/>
    </i>
    <i r="1" i="5">
      <x v="38"/>
    </i>
    <i r="1" i="5">
      <x v="39"/>
    </i>
    <i r="1" i="5">
      <x v="40"/>
    </i>
    <i r="1" i="5">
      <x v="41"/>
    </i>
    <i r="1" i="5">
      <x v="42"/>
    </i>
    <i r="1" i="5">
      <x v="43"/>
    </i>
    <i r="1" i="5">
      <x v="44"/>
    </i>
    <i r="1" i="5">
      <x v="45"/>
    </i>
    <i r="1" i="5">
      <x v="46"/>
    </i>
    <i r="1" i="5">
      <x v="47"/>
    </i>
    <i r="1" i="5">
      <x v="48"/>
    </i>
    <i r="1" i="5">
      <x v="49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Price Per Item ($)" fld="2" baseField="0" baseItem="0"/>
    <dataField name="Sum of Total (inc Tax)" fld="5" baseField="0" baseItem="0"/>
    <dataField name="Sum of Sales Tax ($)@6%" fld="6" baseField="0" baseItem="0"/>
    <dataField name="Sum of Quantity" fld="1" baseField="0" baseItem="0"/>
    <dataField name="Sum of Total ($)" fld="3" baseField="0" baseItem="0"/>
    <dataField name="Sum of Sales Tax ($)@4.50%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43">
  <location ref="D3:E14" firstHeaderRow="1" firstDataRow="1" firstDataCol="1"/>
  <pivotFields count="9">
    <pivotField axis="axisRow" showAll="0" measureFilter="1" sortType="ascending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dataField="1" numFmtId="44" showAll="0"/>
    <pivotField numFmtId="44" showAll="0"/>
    <pivotField numFmtId="44" showAll="0"/>
    <pivotField numFmtId="44" showAll="0"/>
    <pivotField numFmtId="44" showAll="0"/>
    <pivotField showAll="0"/>
    <pivotField dragToRow="0" dragToCol="0" dragToPage="0" showAll="0" defaultSubtotal="0"/>
  </pivotFields>
  <rowFields count="1">
    <field x="0"/>
  </rowFields>
  <rowItems count="11">
    <i>
      <x v="2"/>
    </i>
    <i>
      <x v="10"/>
    </i>
    <i>
      <x v="21"/>
    </i>
    <i>
      <x v="24"/>
    </i>
    <i>
      <x v="26"/>
    </i>
    <i>
      <x v="29"/>
    </i>
    <i>
      <x v="30"/>
    </i>
    <i>
      <x v="38"/>
    </i>
    <i>
      <x v="43"/>
    </i>
    <i>
      <x v="45"/>
    </i>
    <i>
      <x v="46"/>
    </i>
  </rowItems>
  <colItems count="1">
    <i/>
  </colItems>
  <dataFields count="1">
    <dataField name="Sum of Price Per Item ($)" fld="2" baseField="0" baseItem="0" numFmtId="165"/>
  </dataFields>
  <chartFormats count="2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B4" firstHeaderRow="1" firstDataRow="1" firstDataCol="1"/>
  <pivotFields count="9">
    <pivotField axis="axisRow" showAll="0" measureFilter="1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dataField="1"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showAll="0"/>
    <pivotField dragToRow="0" dragToCol="0" dragToPage="0" showAll="0" defaultSubtotal="0"/>
  </pivotFields>
  <rowFields count="1">
    <field x="0"/>
  </rowFields>
  <rowItems count="1">
    <i>
      <x v="32"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filters count="1">
    <filter fld="0" type="sum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B1:H2" firstHeaderRow="0" firstDataRow="1" firstDataCol="0"/>
  <pivotFields count="9">
    <pivotField showAll="0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dataField="1"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rice Per Item ($)" fld="2" baseField="0" baseItem="0" numFmtId="167"/>
    <dataField name="Sum of Total (inc Tax)" fld="5" baseField="0" baseItem="0"/>
    <dataField name="Sum of Sales Tax ($)@6%" fld="6" baseField="0" baseItem="0"/>
    <dataField name="Sum of Quantity" fld="1" baseField="0" baseItem="0" numFmtId="167"/>
    <dataField name="Sum of Total ($)" fld="3" baseField="0" baseItem="0" numFmtId="167"/>
    <dataField name="Average of Sales Tax ($)@4.50%" fld="4" subtotal="average" baseField="0" baseItem="1"/>
    <dataField name="Sum of percentage profit" fld="8" baseField="0" baseItem="0" numFmtId="44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12">
  <location ref="G3:H13" firstHeaderRow="1" firstDataRow="1" firstDataCol="1"/>
  <pivotFields count="9">
    <pivotField axis="axisRow" showAll="0" measureFilter="1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dataField="1" numFmtId="44" showAll="0"/>
    <pivotField numFmtId="44" showAll="0"/>
    <pivotField numFmtId="44" showAll="0"/>
    <pivotField numFmtId="44"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10"/>
    </i>
    <i>
      <x v="26"/>
    </i>
    <i>
      <x v="29"/>
    </i>
    <i>
      <x v="36"/>
    </i>
    <i>
      <x v="38"/>
    </i>
    <i>
      <x v="43"/>
    </i>
    <i>
      <x v="44"/>
    </i>
    <i>
      <x v="46"/>
    </i>
  </rowItems>
  <colItems count="1">
    <i/>
  </colItems>
  <dataFields count="1">
    <dataField name="Sum of Total ($)" fld="3" baseField="0" baseItem="0" numFmtId="166"/>
  </dataFields>
  <formats count="1">
    <format dxfId="3">
      <pivotArea outline="0" collapsedLevelsAreSubtotals="1" fieldPosition="0"/>
    </format>
  </formats>
  <chartFormats count="11"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J3:K13" firstHeaderRow="1" firstDataRow="1" firstDataCol="1"/>
  <pivotFields count="9">
    <pivotField axis="axisRow" showAll="0" measureFilter="1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numFmtId="44" showAll="0"/>
    <pivotField dataField="1" numFmtId="44" showAll="0"/>
    <pivotField numFmtId="44" showAll="0"/>
    <pivotField numFmtId="44"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10"/>
    </i>
    <i>
      <x v="26"/>
    </i>
    <i>
      <x v="29"/>
    </i>
    <i>
      <x v="36"/>
    </i>
    <i>
      <x v="38"/>
    </i>
    <i>
      <x v="43"/>
    </i>
    <i>
      <x v="44"/>
    </i>
    <i>
      <x v="46"/>
    </i>
  </rowItems>
  <colItems count="1">
    <i/>
  </colItems>
  <dataFields count="1">
    <dataField name="Sum of Sales Tax ($)@4.50%" fld="4" baseField="0" baseItem="0" numFmtId="9"/>
  </dataFields>
  <formats count="1">
    <format dxfId="4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W3:AH5" firstHeaderRow="1" firstDataRow="2" firstDataCol="1"/>
  <pivotFields count="9">
    <pivotField axis="axisCol" showAll="0" measureFilter="1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dataField="1" numFmtId="44" showAll="0"/>
    <pivotField numFmtId="44" showAll="0"/>
    <pivotField numFmtId="44" showAll="0"/>
    <pivotField numFmtId="44" showAll="0"/>
    <pivotField showAll="0"/>
    <pivotField dragToRow="0" dragToCol="0" dragToPage="0" showAll="0" defaultSubtotal="0"/>
  </pivotFields>
  <rowItems count="1">
    <i/>
  </rowItems>
  <colFields count="1">
    <field x="0"/>
  </colFields>
  <colItems count="11">
    <i>
      <x v="1"/>
    </i>
    <i>
      <x v="2"/>
    </i>
    <i>
      <x v="10"/>
    </i>
    <i>
      <x v="26"/>
    </i>
    <i>
      <x v="29"/>
    </i>
    <i>
      <x v="36"/>
    </i>
    <i>
      <x v="38"/>
    </i>
    <i>
      <x v="43"/>
    </i>
    <i>
      <x v="44"/>
    </i>
    <i>
      <x v="46"/>
    </i>
    <i t="grand">
      <x/>
    </i>
  </colItems>
  <dataFields count="1">
    <dataField name="Sum of Total ($)" fld="3" baseField="0" baseItem="0" numFmtId="16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4">
  <location ref="M3:N13" firstHeaderRow="1" firstDataRow="1" firstDataCol="1"/>
  <pivotFields count="9">
    <pivotField axis="axisRow" showAll="0" measureFilter="1" sortType="ascending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numFmtId="44" showAll="0"/>
    <pivotField numFmtId="44" showAll="0"/>
    <pivotField dataField="1" numFmtId="44" showAll="0"/>
    <pivotField numFmtId="44"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10"/>
    </i>
    <i>
      <x v="26"/>
    </i>
    <i>
      <x v="29"/>
    </i>
    <i>
      <x v="36"/>
    </i>
    <i>
      <x v="38"/>
    </i>
    <i>
      <x v="43"/>
    </i>
    <i>
      <x v="44"/>
    </i>
    <i>
      <x v="46"/>
    </i>
  </rowItems>
  <colItems count="1">
    <i/>
  </colItems>
  <dataFields count="1">
    <dataField name="Sum of Total (inc Tax)" fld="5" showDataAs="percentOfTotal" baseField="0" baseItem="0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P3:Q13" firstHeaderRow="1" firstDataRow="1" firstDataCol="1"/>
  <pivotFields count="9">
    <pivotField axis="axisRow" showAll="0" measureFilter="1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numFmtId="44" showAll="0"/>
    <pivotField numFmtId="44" showAll="0"/>
    <pivotField numFmtId="44" showAll="0"/>
    <pivotField dataField="1" numFmtId="44" showAll="0"/>
    <pivotField showAll="0"/>
    <pivotField dragToRow="0" dragToCol="0" dragToPage="0" showAll="0" defaultSubtotal="0"/>
  </pivotFields>
  <rowFields count="1">
    <field x="0"/>
  </rowFields>
  <rowItems count="10">
    <i>
      <x v="1"/>
    </i>
    <i>
      <x v="2"/>
    </i>
    <i>
      <x v="10"/>
    </i>
    <i>
      <x v="26"/>
    </i>
    <i>
      <x v="29"/>
    </i>
    <i>
      <x v="36"/>
    </i>
    <i>
      <x v="38"/>
    </i>
    <i>
      <x v="43"/>
    </i>
    <i>
      <x v="44"/>
    </i>
    <i>
      <x v="46"/>
    </i>
  </rowItems>
  <colItems count="1">
    <i/>
  </colItems>
  <dataFields count="1">
    <dataField name="Sum of Sales Tax ($)@6%" fld="6" showDataAs="percentOfTotal" baseField="0" baseItem="0" numFmtId="1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S4:S54" firstHeaderRow="1" firstDataRow="1" firstDataCol="1" rowPageCount="1" colPageCount="1"/>
  <pivotFields count="9">
    <pivotField axis="axisRow" showAll="0" defaultSubtotal="0">
      <items count="50">
        <item x="1"/>
        <item x="25"/>
        <item x="34"/>
        <item x="7"/>
        <item x="39"/>
        <item x="21"/>
        <item x="29"/>
        <item x="35"/>
        <item x="47"/>
        <item x="23"/>
        <item x="41"/>
        <item x="18"/>
        <item x="9"/>
        <item x="26"/>
        <item x="28"/>
        <item x="2"/>
        <item x="5"/>
        <item x="15"/>
        <item x="32"/>
        <item x="20"/>
        <item x="45"/>
        <item x="43"/>
        <item x="8"/>
        <item x="37"/>
        <item x="3"/>
        <item x="17"/>
        <item x="40"/>
        <item x="11"/>
        <item x="38"/>
        <item x="22"/>
        <item x="48"/>
        <item x="19"/>
        <item x="14"/>
        <item x="44"/>
        <item x="12"/>
        <item x="6"/>
        <item x="10"/>
        <item x="46"/>
        <item x="36"/>
        <item x="24"/>
        <item x="42"/>
        <item x="13"/>
        <item x="30"/>
        <item x="49"/>
        <item x="27"/>
        <item x="33"/>
        <item x="16"/>
        <item x="0"/>
        <item x="4"/>
        <item x="31"/>
      </items>
    </pivotField>
    <pivotField showAll="0">
      <items count="9">
        <item x="3"/>
        <item x="2"/>
        <item x="1"/>
        <item x="0"/>
        <item x="7"/>
        <item x="4"/>
        <item x="5"/>
        <item x="6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axis="axisPage" multipleItemSelectionAllowed="1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H53" totalsRowShown="0" headerRowDxfId="16" dataDxfId="15" tableBorderDxfId="14">
  <autoFilter ref="A3:H53"/>
  <tableColumns count="8">
    <tableColumn id="1" name="Customer Name" dataDxfId="13"/>
    <tableColumn id="2" name="Quantity" dataDxfId="12"/>
    <tableColumn id="3" name="Price Per Item ($)" dataDxfId="11" dataCellStyle="Currency"/>
    <tableColumn id="4" name="Total ($)" dataDxfId="10">
      <calculatedColumnFormula>SUM(B4*C4)</calculatedColumnFormula>
    </tableColumn>
    <tableColumn id="5" name="Sales Tax ($)@4.50%" dataDxfId="9">
      <calculatedColumnFormula>SUM($K$3*D4)</calculatedColumnFormula>
    </tableColumn>
    <tableColumn id="6" name="Total (inc Tax)" dataDxfId="8">
      <calculatedColumnFormula>SUM(E4+D4)</calculatedColumnFormula>
    </tableColumn>
    <tableColumn id="7" name="Sales Tax ($)@6%" dataDxfId="7">
      <calculatedColumnFormula>SUM($L$3*D4)</calculatedColumnFormula>
    </tableColumn>
    <tableColumn id="8" name="IF" dataDxfId="6">
      <calculatedColumnFormula>IF(D4&gt;=100,"YES","NO")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4"/>
  <sheetViews>
    <sheetView topLeftCell="A22" workbookViewId="0">
      <selection activeCell="O22" sqref="O22"/>
    </sheetView>
  </sheetViews>
  <sheetFormatPr defaultRowHeight="14.25"/>
  <sheetData>
    <row r="1" spans="1:1" s="1" customFormat="1" ht="18">
      <c r="A1" s="1" t="s">
        <v>0</v>
      </c>
    </row>
    <row r="3" spans="1:1" s="2" customFormat="1" ht="15.75">
      <c r="A3" s="2" t="s">
        <v>1</v>
      </c>
    </row>
    <row r="5" spans="1:1" s="3" customFormat="1"/>
    <row r="6" spans="1:1" s="3" customFormat="1"/>
    <row r="7" spans="1:1" s="3" customFormat="1"/>
    <row r="8" spans="1:1" s="3" customFormat="1"/>
    <row r="9" spans="1:1" s="3" customFormat="1"/>
    <row r="10" spans="1:1" s="3" customFormat="1"/>
    <row r="11" spans="1:1" s="4" customFormat="1" ht="16.7" customHeight="1"/>
    <row r="12" spans="1:1" s="6" customFormat="1" ht="15.75">
      <c r="A12" s="5"/>
    </row>
    <row r="13" spans="1:1" s="3" customFormat="1"/>
    <row r="14" spans="1:1" s="3" customFormat="1"/>
    <row r="15" spans="1:1" s="3" customFormat="1"/>
    <row r="16" spans="1:1" s="3" customFormat="1"/>
    <row r="17" spans="1:1" s="3" customFormat="1"/>
    <row r="18" spans="1:1" s="3" customFormat="1"/>
    <row r="19" spans="1:1" s="3" customFormat="1"/>
    <row r="21" spans="1:1" s="2" customFormat="1" ht="15.75">
      <c r="A21" s="2" t="s">
        <v>2</v>
      </c>
    </row>
    <row r="23" spans="1:1" s="3" customFormat="1"/>
    <row r="24" spans="1:1" s="3" customFormat="1"/>
    <row r="25" spans="1:1" s="3" customFormat="1"/>
    <row r="26" spans="1:1" s="3" customFormat="1"/>
    <row r="27" spans="1:1" s="3" customFormat="1"/>
    <row r="28" spans="1:1" s="3" customFormat="1"/>
    <row r="29" spans="1:1" s="3" customFormat="1"/>
    <row r="30" spans="1:1" s="3" customFormat="1"/>
    <row r="31" spans="1:1" s="3" customFormat="1"/>
    <row r="32" spans="1:1" s="3" customFormat="1"/>
    <row r="33" s="3" customFormat="1"/>
    <row r="34" s="3" customForma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F1" workbookViewId="0">
      <selection activeCell="K6" sqref="K6"/>
    </sheetView>
  </sheetViews>
  <sheetFormatPr defaultRowHeight="14.25"/>
  <cols>
    <col min="1" max="1" width="16.125" bestFit="1" customWidth="1"/>
    <col min="2" max="2" width="10.5" customWidth="1"/>
    <col min="3" max="3" width="15.375" bestFit="1" customWidth="1"/>
    <col min="4" max="4" width="11.875" customWidth="1"/>
    <col min="5" max="5" width="18" bestFit="1" customWidth="1"/>
    <col min="6" max="6" width="15.375" bestFit="1" customWidth="1"/>
    <col min="7" max="7" width="19.875" customWidth="1"/>
    <col min="8" max="9" width="23.5" customWidth="1"/>
    <col min="10" max="10" width="21.5" bestFit="1" customWidth="1"/>
    <col min="11" max="11" width="13.375" customWidth="1"/>
    <col min="12" max="12" width="11.125" customWidth="1"/>
  </cols>
  <sheetData>
    <row r="1" spans="1:12" ht="15" thickBot="1"/>
    <row r="2" spans="1:12" ht="16.5" thickTop="1" thickBot="1">
      <c r="A2" s="16"/>
      <c r="B2" s="17"/>
      <c r="C2" s="17"/>
      <c r="D2" s="17"/>
      <c r="E2" s="17"/>
      <c r="F2" s="17"/>
      <c r="G2" s="17"/>
      <c r="H2" s="18"/>
      <c r="I2" s="18"/>
      <c r="J2" s="17"/>
      <c r="K2" s="19"/>
      <c r="L2" s="20"/>
    </row>
    <row r="3" spans="1:12" ht="16.5" thickTop="1" thickBot="1">
      <c r="A3" s="21" t="s">
        <v>3</v>
      </c>
      <c r="B3" s="22" t="s">
        <v>4</v>
      </c>
      <c r="C3" s="22" t="s">
        <v>5</v>
      </c>
      <c r="D3" s="22" t="s">
        <v>6</v>
      </c>
      <c r="E3" s="22" t="s">
        <v>64</v>
      </c>
      <c r="F3" s="22" t="s">
        <v>7</v>
      </c>
      <c r="G3" s="22" t="s">
        <v>65</v>
      </c>
      <c r="H3" s="23" t="s">
        <v>75</v>
      </c>
      <c r="I3" s="23"/>
      <c r="J3" s="22" t="s">
        <v>8</v>
      </c>
      <c r="K3" s="24">
        <v>4.4999999999999998E-2</v>
      </c>
      <c r="L3" s="25">
        <v>0.06</v>
      </c>
    </row>
    <row r="4" spans="1:12" ht="15" thickTop="1">
      <c r="A4" s="26" t="s">
        <v>9</v>
      </c>
      <c r="B4" s="27">
        <v>6</v>
      </c>
      <c r="C4" s="28">
        <v>14</v>
      </c>
      <c r="D4" s="29">
        <f>SUM(B4*C4)</f>
        <v>84</v>
      </c>
      <c r="E4" s="29">
        <f>SUM($K$3*D4)</f>
        <v>3.78</v>
      </c>
      <c r="F4" s="29">
        <f>SUM(E4+D4)</f>
        <v>87.78</v>
      </c>
      <c r="G4" s="29">
        <f>SUM($L$3*D4)</f>
        <v>5.04</v>
      </c>
      <c r="H4" s="30" t="str">
        <f>IF(D4&gt;=100,"YES","NO")</f>
        <v>NO</v>
      </c>
      <c r="I4" s="30"/>
      <c r="J4" s="27"/>
      <c r="K4" s="27"/>
      <c r="L4" s="31"/>
    </row>
    <row r="5" spans="1:12">
      <c r="A5" s="32" t="s">
        <v>10</v>
      </c>
      <c r="B5" s="33">
        <v>5</v>
      </c>
      <c r="C5" s="34">
        <v>19</v>
      </c>
      <c r="D5" s="35">
        <f t="shared" ref="D5:D53" si="0">SUM(B5*C5)</f>
        <v>95</v>
      </c>
      <c r="E5" s="35">
        <f t="shared" ref="E5:E6" si="1">SUM($K$3*D5)</f>
        <v>4.2749999999999995</v>
      </c>
      <c r="F5" s="35">
        <f t="shared" ref="F5:F53" si="2">SUM(E5+D5)</f>
        <v>99.275000000000006</v>
      </c>
      <c r="G5" s="35">
        <f t="shared" ref="G5:G53" si="3">SUM($L$3*D5)</f>
        <v>5.7</v>
      </c>
      <c r="H5" s="33" t="str">
        <f t="shared" ref="H5:H53" si="4">IF(D5&gt;=100,"YES","NO")</f>
        <v>NO</v>
      </c>
      <c r="I5" s="33"/>
      <c r="J5" s="36" t="s">
        <v>11</v>
      </c>
      <c r="K5" s="37">
        <f>SUM(F4:F53)</f>
        <v>10559.725</v>
      </c>
      <c r="L5" s="38"/>
    </row>
    <row r="6" spans="1:12">
      <c r="A6" s="39" t="s">
        <v>12</v>
      </c>
      <c r="B6" s="30">
        <v>4</v>
      </c>
      <c r="C6" s="40">
        <v>16</v>
      </c>
      <c r="D6" s="41">
        <f t="shared" si="0"/>
        <v>64</v>
      </c>
      <c r="E6" s="41">
        <f t="shared" si="1"/>
        <v>2.88</v>
      </c>
      <c r="F6" s="41">
        <f t="shared" si="2"/>
        <v>66.88</v>
      </c>
      <c r="G6" s="41">
        <f t="shared" si="3"/>
        <v>3.84</v>
      </c>
      <c r="H6" s="30" t="str">
        <f t="shared" si="4"/>
        <v>NO</v>
      </c>
      <c r="I6" s="30"/>
      <c r="J6" s="42" t="s">
        <v>13</v>
      </c>
      <c r="K6" s="43"/>
      <c r="L6" s="44"/>
    </row>
    <row r="7" spans="1:12">
      <c r="A7" s="32" t="s">
        <v>14</v>
      </c>
      <c r="B7" s="33">
        <v>5</v>
      </c>
      <c r="C7" s="34">
        <v>46</v>
      </c>
      <c r="D7" s="35">
        <f t="shared" si="0"/>
        <v>230</v>
      </c>
      <c r="E7" s="35">
        <f>SUM($K$3*D7)</f>
        <v>10.35</v>
      </c>
      <c r="F7" s="35">
        <f t="shared" si="2"/>
        <v>240.35</v>
      </c>
      <c r="G7" s="35">
        <f t="shared" si="3"/>
        <v>13.799999999999999</v>
      </c>
      <c r="H7" s="33" t="str">
        <f t="shared" si="4"/>
        <v>YES</v>
      </c>
      <c r="I7" s="33"/>
      <c r="J7" s="45" t="s">
        <v>15</v>
      </c>
      <c r="K7" s="37">
        <f>MIN(C4:C53)</f>
        <v>10</v>
      </c>
      <c r="L7" s="38"/>
    </row>
    <row r="8" spans="1:12">
      <c r="A8" s="39" t="s">
        <v>16</v>
      </c>
      <c r="B8" s="30">
        <v>5</v>
      </c>
      <c r="C8" s="40">
        <v>35</v>
      </c>
      <c r="D8" s="41">
        <f t="shared" si="0"/>
        <v>175</v>
      </c>
      <c r="E8" s="41">
        <f t="shared" ref="E8:E53" si="5">SUM($K$3*D8)</f>
        <v>7.875</v>
      </c>
      <c r="F8" s="41">
        <f t="shared" si="2"/>
        <v>182.875</v>
      </c>
      <c r="G8" s="41">
        <f t="shared" si="3"/>
        <v>10.5</v>
      </c>
      <c r="H8" s="30" t="str">
        <f t="shared" si="4"/>
        <v>YES</v>
      </c>
      <c r="I8" s="30"/>
      <c r="J8" s="42" t="s">
        <v>17</v>
      </c>
      <c r="K8" s="37">
        <f>MAX(C4:C53)</f>
        <v>50</v>
      </c>
      <c r="L8" s="44"/>
    </row>
    <row r="9" spans="1:12">
      <c r="A9" s="32" t="s">
        <v>18</v>
      </c>
      <c r="B9" s="33">
        <v>3</v>
      </c>
      <c r="C9" s="34">
        <v>19</v>
      </c>
      <c r="D9" s="35">
        <f t="shared" si="0"/>
        <v>57</v>
      </c>
      <c r="E9" s="35">
        <f t="shared" si="5"/>
        <v>2.5649999999999999</v>
      </c>
      <c r="F9" s="35">
        <f t="shared" si="2"/>
        <v>59.564999999999998</v>
      </c>
      <c r="G9" s="35">
        <f t="shared" si="3"/>
        <v>3.42</v>
      </c>
      <c r="H9" s="33" t="str">
        <f t="shared" si="4"/>
        <v>NO</v>
      </c>
      <c r="I9" s="33"/>
      <c r="J9" s="45" t="s">
        <v>19</v>
      </c>
      <c r="K9" s="46">
        <f>COUNTA(A4:A53)</f>
        <v>50</v>
      </c>
      <c r="L9" s="38"/>
    </row>
    <row r="10" spans="1:12">
      <c r="A10" s="39" t="s">
        <v>20</v>
      </c>
      <c r="B10" s="30">
        <v>8</v>
      </c>
      <c r="C10" s="40">
        <v>31</v>
      </c>
      <c r="D10" s="41">
        <f t="shared" si="0"/>
        <v>248</v>
      </c>
      <c r="E10" s="41">
        <f t="shared" si="5"/>
        <v>11.16</v>
      </c>
      <c r="F10" s="41">
        <f t="shared" si="2"/>
        <v>259.16000000000003</v>
      </c>
      <c r="G10" s="41">
        <f t="shared" si="3"/>
        <v>14.879999999999999</v>
      </c>
      <c r="H10" s="30" t="str">
        <f t="shared" si="4"/>
        <v>YES</v>
      </c>
      <c r="I10" s="30"/>
      <c r="J10" s="47"/>
      <c r="K10" s="47"/>
      <c r="L10" s="31"/>
    </row>
    <row r="11" spans="1:12">
      <c r="A11" s="32" t="s">
        <v>21</v>
      </c>
      <c r="B11" s="33">
        <v>6</v>
      </c>
      <c r="C11" s="34">
        <v>27</v>
      </c>
      <c r="D11" s="35">
        <f t="shared" si="0"/>
        <v>162</v>
      </c>
      <c r="E11" s="35">
        <f t="shared" si="5"/>
        <v>7.29</v>
      </c>
      <c r="F11" s="35">
        <f t="shared" si="2"/>
        <v>169.29</v>
      </c>
      <c r="G11" s="35">
        <f t="shared" si="3"/>
        <v>9.7199999999999989</v>
      </c>
      <c r="H11" s="33" t="str">
        <f t="shared" si="4"/>
        <v>YES</v>
      </c>
      <c r="I11" s="33"/>
      <c r="J11" s="33"/>
      <c r="K11" s="33"/>
      <c r="L11" s="48"/>
    </row>
    <row r="12" spans="1:12">
      <c r="A12" s="39" t="s">
        <v>22</v>
      </c>
      <c r="B12" s="30">
        <v>5</v>
      </c>
      <c r="C12" s="40">
        <v>32</v>
      </c>
      <c r="D12" s="41">
        <f t="shared" si="0"/>
        <v>160</v>
      </c>
      <c r="E12" s="41">
        <f t="shared" si="5"/>
        <v>7.1999999999999993</v>
      </c>
      <c r="F12" s="41">
        <f t="shared" si="2"/>
        <v>167.2</v>
      </c>
      <c r="G12" s="41">
        <f t="shared" si="3"/>
        <v>9.6</v>
      </c>
      <c r="H12" s="30" t="str">
        <f t="shared" si="4"/>
        <v>YES</v>
      </c>
      <c r="I12" s="30"/>
      <c r="J12" s="30" t="s">
        <v>66</v>
      </c>
      <c r="K12" s="41">
        <f>SUM(F4:F53)</f>
        <v>10559.725</v>
      </c>
      <c r="L12" s="31"/>
    </row>
    <row r="13" spans="1:12">
      <c r="A13" s="32" t="s">
        <v>23</v>
      </c>
      <c r="B13" s="33">
        <v>9</v>
      </c>
      <c r="C13" s="34">
        <v>27</v>
      </c>
      <c r="D13" s="35">
        <f t="shared" si="0"/>
        <v>243</v>
      </c>
      <c r="E13" s="35">
        <f t="shared" si="5"/>
        <v>10.934999999999999</v>
      </c>
      <c r="F13" s="35">
        <f t="shared" si="2"/>
        <v>253.935</v>
      </c>
      <c r="G13" s="35">
        <f t="shared" si="3"/>
        <v>14.58</v>
      </c>
      <c r="H13" s="33" t="str">
        <f t="shared" si="4"/>
        <v>YES</v>
      </c>
      <c r="I13" s="33"/>
      <c r="J13" s="33" t="s">
        <v>67</v>
      </c>
      <c r="K13" s="49">
        <f>AVERAGE(B4:B53)</f>
        <v>6.78</v>
      </c>
      <c r="L13" s="48"/>
    </row>
    <row r="14" spans="1:12">
      <c r="A14" s="39" t="s">
        <v>24</v>
      </c>
      <c r="B14" s="30">
        <v>10</v>
      </c>
      <c r="C14" s="40">
        <v>30</v>
      </c>
      <c r="D14" s="41">
        <f t="shared" si="0"/>
        <v>300</v>
      </c>
      <c r="E14" s="41">
        <f t="shared" si="5"/>
        <v>13.5</v>
      </c>
      <c r="F14" s="41">
        <f t="shared" si="2"/>
        <v>313.5</v>
      </c>
      <c r="G14" s="41">
        <f t="shared" si="3"/>
        <v>18</v>
      </c>
      <c r="H14" s="30" t="str">
        <f t="shared" si="4"/>
        <v>YES</v>
      </c>
      <c r="I14" s="30"/>
      <c r="J14" s="41" t="s">
        <v>68</v>
      </c>
      <c r="K14" s="41">
        <f>MIN(C4:C53)</f>
        <v>10</v>
      </c>
      <c r="L14" s="31"/>
    </row>
    <row r="15" spans="1:12">
      <c r="A15" s="32" t="s">
        <v>25</v>
      </c>
      <c r="B15" s="33">
        <v>7</v>
      </c>
      <c r="C15" s="34">
        <v>16</v>
      </c>
      <c r="D15" s="35">
        <f t="shared" si="0"/>
        <v>112</v>
      </c>
      <c r="E15" s="35">
        <f t="shared" si="5"/>
        <v>5.04</v>
      </c>
      <c r="F15" s="35">
        <f t="shared" si="2"/>
        <v>117.04</v>
      </c>
      <c r="G15" s="35">
        <f t="shared" si="3"/>
        <v>6.72</v>
      </c>
      <c r="H15" s="33" t="str">
        <f t="shared" si="4"/>
        <v>YES</v>
      </c>
      <c r="I15" s="33"/>
      <c r="J15" s="33" t="s">
        <v>69</v>
      </c>
      <c r="K15" s="35">
        <f>MAX(C4:C53)</f>
        <v>50</v>
      </c>
      <c r="L15" s="48"/>
    </row>
    <row r="16" spans="1:12">
      <c r="A16" s="39" t="s">
        <v>26</v>
      </c>
      <c r="B16" s="30">
        <v>6</v>
      </c>
      <c r="C16" s="40">
        <v>25</v>
      </c>
      <c r="D16" s="41">
        <f t="shared" si="0"/>
        <v>150</v>
      </c>
      <c r="E16" s="41">
        <f t="shared" si="5"/>
        <v>6.75</v>
      </c>
      <c r="F16" s="41">
        <f t="shared" si="2"/>
        <v>156.75</v>
      </c>
      <c r="G16" s="41">
        <f t="shared" si="3"/>
        <v>9</v>
      </c>
      <c r="H16" s="30" t="str">
        <f t="shared" si="4"/>
        <v>YES</v>
      </c>
      <c r="I16" s="30"/>
      <c r="J16" s="30" t="s">
        <v>70</v>
      </c>
      <c r="K16" s="30">
        <f>COUNTA(A4:A53)</f>
        <v>50</v>
      </c>
      <c r="L16" s="31"/>
    </row>
    <row r="17" spans="1:12">
      <c r="A17" s="32" t="s">
        <v>27</v>
      </c>
      <c r="B17" s="33">
        <v>3</v>
      </c>
      <c r="C17" s="34">
        <v>11</v>
      </c>
      <c r="D17" s="35">
        <f t="shared" si="0"/>
        <v>33</v>
      </c>
      <c r="E17" s="35">
        <f t="shared" si="5"/>
        <v>1.4849999999999999</v>
      </c>
      <c r="F17" s="35">
        <f t="shared" si="2"/>
        <v>34.484999999999999</v>
      </c>
      <c r="G17" s="35">
        <f t="shared" si="3"/>
        <v>1.98</v>
      </c>
      <c r="H17" s="33" t="str">
        <f t="shared" si="4"/>
        <v>NO</v>
      </c>
      <c r="I17" s="33"/>
      <c r="J17" s="33" t="s">
        <v>70</v>
      </c>
      <c r="K17" s="33">
        <v>0</v>
      </c>
      <c r="L17" s="48"/>
    </row>
    <row r="18" spans="1:12">
      <c r="A18" s="39" t="s">
        <v>28</v>
      </c>
      <c r="B18" s="30">
        <v>10</v>
      </c>
      <c r="C18" s="40">
        <v>27</v>
      </c>
      <c r="D18" s="41">
        <f t="shared" si="0"/>
        <v>270</v>
      </c>
      <c r="E18" s="41">
        <f t="shared" si="5"/>
        <v>12.15</v>
      </c>
      <c r="F18" s="41">
        <f t="shared" si="2"/>
        <v>282.14999999999998</v>
      </c>
      <c r="G18" s="41">
        <f t="shared" si="3"/>
        <v>16.2</v>
      </c>
      <c r="H18" s="30" t="str">
        <f t="shared" si="4"/>
        <v>YES</v>
      </c>
      <c r="I18" s="30"/>
      <c r="J18" s="30" t="s">
        <v>71</v>
      </c>
      <c r="K18" s="30">
        <f>COUNTIF(C4:C53,27)</f>
        <v>5</v>
      </c>
      <c r="L18" s="31"/>
    </row>
    <row r="19" spans="1:12">
      <c r="A19" s="32" t="s">
        <v>29</v>
      </c>
      <c r="B19" s="33">
        <v>8</v>
      </c>
      <c r="C19" s="34">
        <v>27</v>
      </c>
      <c r="D19" s="35">
        <f t="shared" si="0"/>
        <v>216</v>
      </c>
      <c r="E19" s="35">
        <f t="shared" si="5"/>
        <v>9.7199999999999989</v>
      </c>
      <c r="F19" s="35">
        <f t="shared" si="2"/>
        <v>225.72</v>
      </c>
      <c r="G19" s="35">
        <f t="shared" si="3"/>
        <v>12.959999999999999</v>
      </c>
      <c r="H19" s="33" t="str">
        <f t="shared" si="4"/>
        <v>YES</v>
      </c>
      <c r="I19" s="33"/>
      <c r="J19" s="33" t="s">
        <v>72</v>
      </c>
      <c r="K19" s="33">
        <f>COUNTBLANK(C4:C58)</f>
        <v>5</v>
      </c>
      <c r="L19" s="48"/>
    </row>
    <row r="20" spans="1:12">
      <c r="A20" s="39" t="s">
        <v>30</v>
      </c>
      <c r="B20" s="30">
        <v>7</v>
      </c>
      <c r="C20" s="40">
        <v>44</v>
      </c>
      <c r="D20" s="41">
        <f t="shared" si="0"/>
        <v>308</v>
      </c>
      <c r="E20" s="41">
        <f t="shared" si="5"/>
        <v>13.86</v>
      </c>
      <c r="F20" s="41">
        <f t="shared" si="2"/>
        <v>321.86</v>
      </c>
      <c r="G20" s="41">
        <f t="shared" si="3"/>
        <v>18.48</v>
      </c>
      <c r="H20" s="30" t="str">
        <f t="shared" si="4"/>
        <v>YES</v>
      </c>
      <c r="I20" s="30"/>
      <c r="J20" s="30" t="s">
        <v>73</v>
      </c>
      <c r="K20" s="30">
        <f>SUMIF(C4:C53,27)</f>
        <v>135</v>
      </c>
      <c r="L20" s="31"/>
    </row>
    <row r="21" spans="1:12">
      <c r="A21" s="32" t="s">
        <v>31</v>
      </c>
      <c r="B21" s="33">
        <v>10</v>
      </c>
      <c r="C21" s="34">
        <v>16</v>
      </c>
      <c r="D21" s="35">
        <f t="shared" si="0"/>
        <v>160</v>
      </c>
      <c r="E21" s="35">
        <f t="shared" si="5"/>
        <v>7.1999999999999993</v>
      </c>
      <c r="F21" s="35">
        <f t="shared" si="2"/>
        <v>167.2</v>
      </c>
      <c r="G21" s="35">
        <f t="shared" si="3"/>
        <v>9.6</v>
      </c>
      <c r="H21" s="33" t="str">
        <f t="shared" si="4"/>
        <v>YES</v>
      </c>
      <c r="I21" s="33"/>
      <c r="J21" s="33" t="s">
        <v>74</v>
      </c>
      <c r="K21" s="33">
        <f>AVERAGEIF(C4:C53,27)</f>
        <v>27</v>
      </c>
      <c r="L21" s="48"/>
    </row>
    <row r="22" spans="1:12">
      <c r="A22" s="39" t="s">
        <v>32</v>
      </c>
      <c r="B22" s="30">
        <v>5</v>
      </c>
      <c r="C22" s="40">
        <v>36</v>
      </c>
      <c r="D22" s="41">
        <f t="shared" si="0"/>
        <v>180</v>
      </c>
      <c r="E22" s="41">
        <f t="shared" si="5"/>
        <v>8.1</v>
      </c>
      <c r="F22" s="41">
        <f t="shared" si="2"/>
        <v>188.1</v>
      </c>
      <c r="G22" s="41">
        <f t="shared" si="3"/>
        <v>10.799999999999999</v>
      </c>
      <c r="H22" s="30" t="str">
        <f t="shared" si="4"/>
        <v>YES</v>
      </c>
      <c r="I22" s="30"/>
      <c r="J22" s="30" t="s">
        <v>75</v>
      </c>
      <c r="K22" s="30"/>
      <c r="L22" s="31"/>
    </row>
    <row r="23" spans="1:12">
      <c r="A23" s="32" t="s">
        <v>33</v>
      </c>
      <c r="B23" s="33">
        <v>6</v>
      </c>
      <c r="C23" s="34">
        <v>28</v>
      </c>
      <c r="D23" s="35">
        <f t="shared" si="0"/>
        <v>168</v>
      </c>
      <c r="E23" s="35">
        <f t="shared" si="5"/>
        <v>7.56</v>
      </c>
      <c r="F23" s="35">
        <f t="shared" si="2"/>
        <v>175.56</v>
      </c>
      <c r="G23" s="35">
        <f t="shared" si="3"/>
        <v>10.08</v>
      </c>
      <c r="H23" s="33" t="str">
        <f t="shared" si="4"/>
        <v>YES</v>
      </c>
      <c r="I23" s="33"/>
      <c r="J23" s="33"/>
      <c r="K23" s="33"/>
      <c r="L23" s="48"/>
    </row>
    <row r="24" spans="1:12">
      <c r="A24" s="39" t="s">
        <v>34</v>
      </c>
      <c r="B24" s="30">
        <v>6</v>
      </c>
      <c r="C24" s="40">
        <v>13</v>
      </c>
      <c r="D24" s="41">
        <f t="shared" si="0"/>
        <v>78</v>
      </c>
      <c r="E24" s="41">
        <f t="shared" si="5"/>
        <v>3.51</v>
      </c>
      <c r="F24" s="41">
        <f t="shared" si="2"/>
        <v>81.510000000000005</v>
      </c>
      <c r="G24" s="41">
        <f t="shared" si="3"/>
        <v>4.68</v>
      </c>
      <c r="H24" s="30" t="str">
        <f t="shared" si="4"/>
        <v>NO</v>
      </c>
      <c r="I24" s="30"/>
      <c r="J24" s="30"/>
      <c r="K24" s="30"/>
      <c r="L24" s="31"/>
    </row>
    <row r="25" spans="1:12">
      <c r="A25" s="32" t="s">
        <v>35</v>
      </c>
      <c r="B25" s="33">
        <v>9</v>
      </c>
      <c r="C25" s="34">
        <v>22</v>
      </c>
      <c r="D25" s="35">
        <f t="shared" si="0"/>
        <v>198</v>
      </c>
      <c r="E25" s="35">
        <f t="shared" si="5"/>
        <v>8.91</v>
      </c>
      <c r="F25" s="35">
        <f t="shared" si="2"/>
        <v>206.91</v>
      </c>
      <c r="G25" s="35">
        <f t="shared" si="3"/>
        <v>11.879999999999999</v>
      </c>
      <c r="H25" s="33" t="str">
        <f t="shared" si="4"/>
        <v>YES</v>
      </c>
      <c r="I25" s="33"/>
      <c r="J25" s="33"/>
      <c r="K25" s="33"/>
      <c r="L25" s="48"/>
    </row>
    <row r="26" spans="1:12">
      <c r="A26" s="39" t="s">
        <v>36</v>
      </c>
      <c r="B26" s="30">
        <v>9</v>
      </c>
      <c r="C26" s="40">
        <v>44</v>
      </c>
      <c r="D26" s="41">
        <f t="shared" si="0"/>
        <v>396</v>
      </c>
      <c r="E26" s="41">
        <f t="shared" si="5"/>
        <v>17.82</v>
      </c>
      <c r="F26" s="41">
        <f t="shared" si="2"/>
        <v>413.82</v>
      </c>
      <c r="G26" s="41">
        <f t="shared" si="3"/>
        <v>23.759999999999998</v>
      </c>
      <c r="H26" s="30" t="str">
        <f t="shared" si="4"/>
        <v>YES</v>
      </c>
      <c r="I26" s="30"/>
      <c r="J26" s="30"/>
      <c r="K26" s="30"/>
      <c r="L26" s="31"/>
    </row>
    <row r="27" spans="1:12">
      <c r="A27" s="32" t="s">
        <v>37</v>
      </c>
      <c r="B27" s="33">
        <v>8</v>
      </c>
      <c r="C27" s="34">
        <v>22</v>
      </c>
      <c r="D27" s="35">
        <f t="shared" si="0"/>
        <v>176</v>
      </c>
      <c r="E27" s="35">
        <f t="shared" si="5"/>
        <v>7.92</v>
      </c>
      <c r="F27" s="35">
        <f t="shared" si="2"/>
        <v>183.92</v>
      </c>
      <c r="G27" s="35">
        <f t="shared" si="3"/>
        <v>10.559999999999999</v>
      </c>
      <c r="H27" s="33" t="str">
        <f t="shared" si="4"/>
        <v>YES</v>
      </c>
      <c r="I27" s="33"/>
      <c r="J27" s="33"/>
      <c r="K27" s="33"/>
      <c r="L27" s="48"/>
    </row>
    <row r="28" spans="1:12">
      <c r="A28" s="39" t="s">
        <v>38</v>
      </c>
      <c r="B28" s="30">
        <v>10</v>
      </c>
      <c r="C28" s="40">
        <v>19</v>
      </c>
      <c r="D28" s="41">
        <f t="shared" si="0"/>
        <v>190</v>
      </c>
      <c r="E28" s="41">
        <f t="shared" si="5"/>
        <v>8.5499999999999989</v>
      </c>
      <c r="F28" s="41">
        <f t="shared" si="2"/>
        <v>198.55</v>
      </c>
      <c r="G28" s="41">
        <f t="shared" si="3"/>
        <v>11.4</v>
      </c>
      <c r="H28" s="30" t="str">
        <f t="shared" si="4"/>
        <v>YES</v>
      </c>
      <c r="I28" s="30"/>
      <c r="J28" s="30"/>
      <c r="K28" s="30"/>
      <c r="L28" s="31"/>
    </row>
    <row r="29" spans="1:12">
      <c r="A29" s="32" t="s">
        <v>39</v>
      </c>
      <c r="B29" s="33">
        <v>10</v>
      </c>
      <c r="C29" s="34">
        <v>33</v>
      </c>
      <c r="D29" s="35">
        <f t="shared" si="0"/>
        <v>330</v>
      </c>
      <c r="E29" s="35">
        <f t="shared" si="5"/>
        <v>14.85</v>
      </c>
      <c r="F29" s="35">
        <f t="shared" si="2"/>
        <v>344.85</v>
      </c>
      <c r="G29" s="35">
        <f t="shared" si="3"/>
        <v>19.8</v>
      </c>
      <c r="H29" s="33" t="str">
        <f t="shared" si="4"/>
        <v>YES</v>
      </c>
      <c r="I29" s="33"/>
      <c r="J29" s="33"/>
      <c r="K29" s="33"/>
      <c r="L29" s="48"/>
    </row>
    <row r="30" spans="1:12">
      <c r="A30" s="39" t="s">
        <v>40</v>
      </c>
      <c r="B30" s="30">
        <v>7</v>
      </c>
      <c r="C30" s="40">
        <v>41</v>
      </c>
      <c r="D30" s="41">
        <f t="shared" si="0"/>
        <v>287</v>
      </c>
      <c r="E30" s="41">
        <f t="shared" si="5"/>
        <v>12.914999999999999</v>
      </c>
      <c r="F30" s="41">
        <f t="shared" si="2"/>
        <v>299.91500000000002</v>
      </c>
      <c r="G30" s="41">
        <f t="shared" si="3"/>
        <v>17.22</v>
      </c>
      <c r="H30" s="30" t="str">
        <f t="shared" si="4"/>
        <v>YES</v>
      </c>
      <c r="I30" s="30"/>
      <c r="J30" s="30"/>
      <c r="K30" s="30"/>
      <c r="L30" s="31"/>
    </row>
    <row r="31" spans="1:12">
      <c r="A31" s="32" t="s">
        <v>41</v>
      </c>
      <c r="B31" s="33">
        <v>8</v>
      </c>
      <c r="C31" s="34">
        <v>36</v>
      </c>
      <c r="D31" s="35">
        <f t="shared" si="0"/>
        <v>288</v>
      </c>
      <c r="E31" s="35">
        <f t="shared" si="5"/>
        <v>12.959999999999999</v>
      </c>
      <c r="F31" s="35">
        <f t="shared" si="2"/>
        <v>300.95999999999998</v>
      </c>
      <c r="G31" s="35">
        <f t="shared" si="3"/>
        <v>17.28</v>
      </c>
      <c r="H31" s="33" t="str">
        <f t="shared" si="4"/>
        <v>YES</v>
      </c>
      <c r="I31" s="33"/>
      <c r="J31" s="33"/>
      <c r="K31" s="33"/>
      <c r="L31" s="48"/>
    </row>
    <row r="32" spans="1:12">
      <c r="A32" s="39" t="s">
        <v>42</v>
      </c>
      <c r="B32" s="30">
        <v>5</v>
      </c>
      <c r="C32" s="40">
        <v>17</v>
      </c>
      <c r="D32" s="41">
        <f t="shared" si="0"/>
        <v>85</v>
      </c>
      <c r="E32" s="41">
        <f t="shared" si="5"/>
        <v>3.8249999999999997</v>
      </c>
      <c r="F32" s="41">
        <f t="shared" si="2"/>
        <v>88.825000000000003</v>
      </c>
      <c r="G32" s="41">
        <f t="shared" si="3"/>
        <v>5.0999999999999996</v>
      </c>
      <c r="H32" s="30" t="str">
        <f t="shared" si="4"/>
        <v>NO</v>
      </c>
      <c r="I32" s="30"/>
      <c r="J32" s="30"/>
      <c r="K32" s="30"/>
      <c r="L32" s="31"/>
    </row>
    <row r="33" spans="1:12">
      <c r="A33" s="32" t="s">
        <v>43</v>
      </c>
      <c r="B33" s="33">
        <v>4</v>
      </c>
      <c r="C33" s="34">
        <v>34</v>
      </c>
      <c r="D33" s="35">
        <f t="shared" si="0"/>
        <v>136</v>
      </c>
      <c r="E33" s="35">
        <f t="shared" si="5"/>
        <v>6.12</v>
      </c>
      <c r="F33" s="35">
        <f t="shared" si="2"/>
        <v>142.12</v>
      </c>
      <c r="G33" s="35">
        <f t="shared" si="3"/>
        <v>8.16</v>
      </c>
      <c r="H33" s="33" t="str">
        <f t="shared" si="4"/>
        <v>YES</v>
      </c>
      <c r="I33" s="33"/>
      <c r="J33" s="33"/>
      <c r="K33" s="33"/>
      <c r="L33" s="48"/>
    </row>
    <row r="34" spans="1:12">
      <c r="A34" s="39" t="s">
        <v>44</v>
      </c>
      <c r="B34" s="30">
        <v>5</v>
      </c>
      <c r="C34" s="40">
        <v>12</v>
      </c>
      <c r="D34" s="41">
        <f t="shared" si="0"/>
        <v>60</v>
      </c>
      <c r="E34" s="41">
        <f t="shared" si="5"/>
        <v>2.6999999999999997</v>
      </c>
      <c r="F34" s="41">
        <f t="shared" si="2"/>
        <v>62.7</v>
      </c>
      <c r="G34" s="41">
        <f t="shared" si="3"/>
        <v>3.5999999999999996</v>
      </c>
      <c r="H34" s="30" t="str">
        <f t="shared" si="4"/>
        <v>NO</v>
      </c>
      <c r="I34" s="30"/>
      <c r="J34" s="30"/>
      <c r="K34" s="30"/>
      <c r="L34" s="31"/>
    </row>
    <row r="35" spans="1:12">
      <c r="A35" s="32" t="s">
        <v>45</v>
      </c>
      <c r="B35" s="33">
        <v>6</v>
      </c>
      <c r="C35" s="34">
        <v>32</v>
      </c>
      <c r="D35" s="35">
        <f t="shared" si="0"/>
        <v>192</v>
      </c>
      <c r="E35" s="35">
        <f t="shared" si="5"/>
        <v>8.64</v>
      </c>
      <c r="F35" s="35">
        <f t="shared" si="2"/>
        <v>200.64</v>
      </c>
      <c r="G35" s="35">
        <f t="shared" si="3"/>
        <v>11.52</v>
      </c>
      <c r="H35" s="33" t="str">
        <f t="shared" si="4"/>
        <v>YES</v>
      </c>
      <c r="I35" s="33"/>
      <c r="J35" s="33"/>
      <c r="K35" s="33"/>
      <c r="L35" s="48"/>
    </row>
    <row r="36" spans="1:12">
      <c r="A36" s="39" t="s">
        <v>46</v>
      </c>
      <c r="B36" s="30">
        <v>6</v>
      </c>
      <c r="C36" s="40">
        <v>39</v>
      </c>
      <c r="D36" s="41">
        <f t="shared" si="0"/>
        <v>234</v>
      </c>
      <c r="E36" s="41">
        <f t="shared" si="5"/>
        <v>10.53</v>
      </c>
      <c r="F36" s="41">
        <f t="shared" si="2"/>
        <v>244.53</v>
      </c>
      <c r="G36" s="41">
        <f t="shared" si="3"/>
        <v>14.04</v>
      </c>
      <c r="H36" s="30" t="str">
        <f t="shared" si="4"/>
        <v>YES</v>
      </c>
      <c r="I36" s="30"/>
      <c r="J36" s="30"/>
      <c r="K36" s="30"/>
      <c r="L36" s="31"/>
    </row>
    <row r="37" spans="1:12">
      <c r="A37" s="32" t="s">
        <v>47</v>
      </c>
      <c r="B37" s="33">
        <v>6</v>
      </c>
      <c r="C37" s="34">
        <v>45</v>
      </c>
      <c r="D37" s="35">
        <f t="shared" si="0"/>
        <v>270</v>
      </c>
      <c r="E37" s="35">
        <f t="shared" si="5"/>
        <v>12.15</v>
      </c>
      <c r="F37" s="35">
        <f t="shared" si="2"/>
        <v>282.14999999999998</v>
      </c>
      <c r="G37" s="35">
        <f t="shared" si="3"/>
        <v>16.2</v>
      </c>
      <c r="H37" s="33" t="str">
        <f t="shared" si="4"/>
        <v>YES</v>
      </c>
      <c r="I37" s="33"/>
      <c r="J37" s="33"/>
      <c r="K37" s="33"/>
      <c r="L37" s="48"/>
    </row>
    <row r="38" spans="1:12">
      <c r="A38" s="39" t="s">
        <v>48</v>
      </c>
      <c r="B38" s="30">
        <v>10</v>
      </c>
      <c r="C38" s="40">
        <v>44</v>
      </c>
      <c r="D38" s="41">
        <f t="shared" si="0"/>
        <v>440</v>
      </c>
      <c r="E38" s="41">
        <f t="shared" si="5"/>
        <v>19.8</v>
      </c>
      <c r="F38" s="41">
        <f t="shared" si="2"/>
        <v>459.8</v>
      </c>
      <c r="G38" s="41">
        <f t="shared" si="3"/>
        <v>26.4</v>
      </c>
      <c r="H38" s="30" t="str">
        <f t="shared" si="4"/>
        <v>YES</v>
      </c>
      <c r="I38" s="30"/>
      <c r="J38" s="30"/>
      <c r="K38" s="30"/>
      <c r="L38" s="31"/>
    </row>
    <row r="39" spans="1:12">
      <c r="A39" s="32" t="s">
        <v>49</v>
      </c>
      <c r="B39" s="33">
        <v>6</v>
      </c>
      <c r="C39" s="34">
        <v>26</v>
      </c>
      <c r="D39" s="35">
        <f t="shared" si="0"/>
        <v>156</v>
      </c>
      <c r="E39" s="35">
        <f t="shared" si="5"/>
        <v>7.02</v>
      </c>
      <c r="F39" s="35">
        <f t="shared" si="2"/>
        <v>163.02000000000001</v>
      </c>
      <c r="G39" s="35">
        <f t="shared" si="3"/>
        <v>9.36</v>
      </c>
      <c r="H39" s="33" t="str">
        <f t="shared" si="4"/>
        <v>YES</v>
      </c>
      <c r="I39" s="33"/>
      <c r="J39" s="33"/>
      <c r="K39" s="33"/>
      <c r="L39" s="48"/>
    </row>
    <row r="40" spans="1:12">
      <c r="A40" s="39" t="s">
        <v>50</v>
      </c>
      <c r="B40" s="30">
        <v>8</v>
      </c>
      <c r="C40" s="40">
        <v>46</v>
      </c>
      <c r="D40" s="41">
        <f t="shared" si="0"/>
        <v>368</v>
      </c>
      <c r="E40" s="41">
        <f t="shared" si="5"/>
        <v>16.559999999999999</v>
      </c>
      <c r="F40" s="41">
        <f t="shared" si="2"/>
        <v>384.56</v>
      </c>
      <c r="G40" s="41">
        <f t="shared" si="3"/>
        <v>22.08</v>
      </c>
      <c r="H40" s="30" t="str">
        <f t="shared" si="4"/>
        <v>YES</v>
      </c>
      <c r="I40" s="30"/>
      <c r="J40" s="30"/>
      <c r="K40" s="30"/>
      <c r="L40" s="31"/>
    </row>
    <row r="41" spans="1:12">
      <c r="A41" s="32" t="s">
        <v>51</v>
      </c>
      <c r="B41" s="33">
        <v>5</v>
      </c>
      <c r="C41" s="34">
        <v>36</v>
      </c>
      <c r="D41" s="35">
        <f t="shared" si="0"/>
        <v>180</v>
      </c>
      <c r="E41" s="35">
        <f t="shared" si="5"/>
        <v>8.1</v>
      </c>
      <c r="F41" s="35">
        <f t="shared" si="2"/>
        <v>188.1</v>
      </c>
      <c r="G41" s="35">
        <f t="shared" si="3"/>
        <v>10.799999999999999</v>
      </c>
      <c r="H41" s="33" t="str">
        <f t="shared" si="4"/>
        <v>YES</v>
      </c>
      <c r="I41" s="33"/>
      <c r="J41" s="33"/>
      <c r="K41" s="33"/>
      <c r="L41" s="48"/>
    </row>
    <row r="42" spans="1:12">
      <c r="A42" s="39" t="s">
        <v>52</v>
      </c>
      <c r="B42" s="30">
        <v>9</v>
      </c>
      <c r="C42" s="40">
        <v>10</v>
      </c>
      <c r="D42" s="41">
        <f t="shared" si="0"/>
        <v>90</v>
      </c>
      <c r="E42" s="41">
        <f t="shared" si="5"/>
        <v>4.05</v>
      </c>
      <c r="F42" s="41">
        <f t="shared" si="2"/>
        <v>94.05</v>
      </c>
      <c r="G42" s="41">
        <f t="shared" si="3"/>
        <v>5.3999999999999995</v>
      </c>
      <c r="H42" s="30" t="str">
        <f t="shared" si="4"/>
        <v>NO</v>
      </c>
      <c r="I42" s="30"/>
      <c r="J42" s="30"/>
      <c r="K42" s="30"/>
      <c r="L42" s="31"/>
    </row>
    <row r="43" spans="1:12">
      <c r="A43" s="32" t="s">
        <v>53</v>
      </c>
      <c r="B43" s="33">
        <v>8</v>
      </c>
      <c r="C43" s="34">
        <v>21</v>
      </c>
      <c r="D43" s="35">
        <f t="shared" si="0"/>
        <v>168</v>
      </c>
      <c r="E43" s="35">
        <f t="shared" si="5"/>
        <v>7.56</v>
      </c>
      <c r="F43" s="35">
        <f t="shared" si="2"/>
        <v>175.56</v>
      </c>
      <c r="G43" s="35">
        <f t="shared" si="3"/>
        <v>10.08</v>
      </c>
      <c r="H43" s="33" t="str">
        <f t="shared" si="4"/>
        <v>YES</v>
      </c>
      <c r="I43" s="33"/>
      <c r="J43" s="33"/>
      <c r="K43" s="33"/>
      <c r="L43" s="48"/>
    </row>
    <row r="44" spans="1:12">
      <c r="A44" s="39" t="s">
        <v>54</v>
      </c>
      <c r="B44" s="30">
        <v>7</v>
      </c>
      <c r="C44" s="40">
        <v>48</v>
      </c>
      <c r="D44" s="41">
        <f t="shared" si="0"/>
        <v>336</v>
      </c>
      <c r="E44" s="41">
        <f t="shared" si="5"/>
        <v>15.12</v>
      </c>
      <c r="F44" s="41">
        <f t="shared" si="2"/>
        <v>351.12</v>
      </c>
      <c r="G44" s="41">
        <f t="shared" si="3"/>
        <v>20.16</v>
      </c>
      <c r="H44" s="30" t="str">
        <f t="shared" si="4"/>
        <v>YES</v>
      </c>
      <c r="I44" s="30"/>
      <c r="J44" s="30"/>
      <c r="K44" s="30"/>
      <c r="L44" s="31"/>
    </row>
    <row r="45" spans="1:12">
      <c r="A45" s="32" t="s">
        <v>55</v>
      </c>
      <c r="B45" s="33">
        <v>9</v>
      </c>
      <c r="C45" s="34">
        <v>44</v>
      </c>
      <c r="D45" s="35">
        <f t="shared" si="0"/>
        <v>396</v>
      </c>
      <c r="E45" s="35">
        <f t="shared" si="5"/>
        <v>17.82</v>
      </c>
      <c r="F45" s="35">
        <f t="shared" si="2"/>
        <v>413.82</v>
      </c>
      <c r="G45" s="35">
        <f t="shared" si="3"/>
        <v>23.759999999999998</v>
      </c>
      <c r="H45" s="33" t="str">
        <f t="shared" si="4"/>
        <v>YES</v>
      </c>
      <c r="I45" s="33"/>
      <c r="J45" s="33"/>
      <c r="K45" s="33"/>
      <c r="L45" s="48"/>
    </row>
    <row r="46" spans="1:12">
      <c r="A46" s="39" t="s">
        <v>56</v>
      </c>
      <c r="B46" s="30">
        <v>7</v>
      </c>
      <c r="C46" s="40">
        <v>40</v>
      </c>
      <c r="D46" s="41">
        <f t="shared" si="0"/>
        <v>280</v>
      </c>
      <c r="E46" s="41">
        <f t="shared" si="5"/>
        <v>12.6</v>
      </c>
      <c r="F46" s="41">
        <f t="shared" si="2"/>
        <v>292.60000000000002</v>
      </c>
      <c r="G46" s="41">
        <f t="shared" si="3"/>
        <v>16.8</v>
      </c>
      <c r="H46" s="30" t="str">
        <f t="shared" si="4"/>
        <v>YES</v>
      </c>
      <c r="I46" s="30"/>
      <c r="J46" s="30"/>
      <c r="K46" s="30"/>
      <c r="L46" s="31"/>
    </row>
    <row r="47" spans="1:12">
      <c r="A47" s="32" t="s">
        <v>57</v>
      </c>
      <c r="B47" s="33">
        <v>4</v>
      </c>
      <c r="C47" s="34">
        <v>50</v>
      </c>
      <c r="D47" s="35">
        <f t="shared" si="0"/>
        <v>200</v>
      </c>
      <c r="E47" s="35">
        <f t="shared" si="5"/>
        <v>9</v>
      </c>
      <c r="F47" s="35">
        <f t="shared" si="2"/>
        <v>209</v>
      </c>
      <c r="G47" s="35">
        <f t="shared" si="3"/>
        <v>12</v>
      </c>
      <c r="H47" s="33" t="str">
        <f t="shared" si="4"/>
        <v>YES</v>
      </c>
      <c r="I47" s="33"/>
      <c r="J47" s="33"/>
      <c r="K47" s="33"/>
      <c r="L47" s="48"/>
    </row>
    <row r="48" spans="1:12">
      <c r="A48" s="39" t="s">
        <v>58</v>
      </c>
      <c r="B48" s="30">
        <v>8</v>
      </c>
      <c r="C48" s="40">
        <v>27</v>
      </c>
      <c r="D48" s="41">
        <f t="shared" si="0"/>
        <v>216</v>
      </c>
      <c r="E48" s="41">
        <f t="shared" si="5"/>
        <v>9.7199999999999989</v>
      </c>
      <c r="F48" s="41">
        <f t="shared" si="2"/>
        <v>225.72</v>
      </c>
      <c r="G48" s="41">
        <f t="shared" si="3"/>
        <v>12.959999999999999</v>
      </c>
      <c r="H48" s="30" t="str">
        <f t="shared" si="4"/>
        <v>YES</v>
      </c>
      <c r="I48" s="30"/>
      <c r="J48" s="30"/>
      <c r="K48" s="30"/>
      <c r="L48" s="31"/>
    </row>
    <row r="49" spans="1:12">
      <c r="A49" s="32" t="s">
        <v>59</v>
      </c>
      <c r="B49" s="33">
        <v>7</v>
      </c>
      <c r="C49" s="34">
        <v>13</v>
      </c>
      <c r="D49" s="35">
        <f t="shared" si="0"/>
        <v>91</v>
      </c>
      <c r="E49" s="35">
        <f t="shared" si="5"/>
        <v>4.0949999999999998</v>
      </c>
      <c r="F49" s="35">
        <f t="shared" si="2"/>
        <v>95.094999999999999</v>
      </c>
      <c r="G49" s="35">
        <f t="shared" si="3"/>
        <v>5.46</v>
      </c>
      <c r="H49" s="33" t="str">
        <f t="shared" si="4"/>
        <v>NO</v>
      </c>
      <c r="I49" s="33"/>
      <c r="J49" s="33"/>
      <c r="K49" s="33"/>
      <c r="L49" s="48"/>
    </row>
    <row r="50" spans="1:12">
      <c r="A50" s="39" t="s">
        <v>60</v>
      </c>
      <c r="B50" s="30">
        <v>7</v>
      </c>
      <c r="C50" s="40">
        <v>10</v>
      </c>
      <c r="D50" s="41">
        <f t="shared" si="0"/>
        <v>70</v>
      </c>
      <c r="E50" s="41">
        <f t="shared" si="5"/>
        <v>3.15</v>
      </c>
      <c r="F50" s="41">
        <f t="shared" si="2"/>
        <v>73.150000000000006</v>
      </c>
      <c r="G50" s="41">
        <f t="shared" si="3"/>
        <v>4.2</v>
      </c>
      <c r="H50" s="30" t="str">
        <f t="shared" si="4"/>
        <v>NO</v>
      </c>
      <c r="I50" s="30"/>
      <c r="J50" s="30"/>
      <c r="K50" s="30"/>
      <c r="L50" s="31"/>
    </row>
    <row r="51" spans="1:12">
      <c r="A51" s="32" t="s">
        <v>61</v>
      </c>
      <c r="B51" s="33">
        <v>5</v>
      </c>
      <c r="C51" s="34">
        <v>40</v>
      </c>
      <c r="D51" s="35">
        <f t="shared" si="0"/>
        <v>200</v>
      </c>
      <c r="E51" s="35">
        <f t="shared" si="5"/>
        <v>9</v>
      </c>
      <c r="F51" s="35">
        <f t="shared" si="2"/>
        <v>209</v>
      </c>
      <c r="G51" s="35">
        <f t="shared" si="3"/>
        <v>12</v>
      </c>
      <c r="H51" s="33" t="str">
        <f t="shared" si="4"/>
        <v>YES</v>
      </c>
      <c r="I51" s="33"/>
      <c r="J51" s="33"/>
      <c r="K51" s="33"/>
      <c r="L51" s="48"/>
    </row>
    <row r="52" spans="1:12">
      <c r="A52" s="39" t="s">
        <v>62</v>
      </c>
      <c r="B52" s="30">
        <v>5</v>
      </c>
      <c r="C52" s="40">
        <v>50</v>
      </c>
      <c r="D52" s="41">
        <f t="shared" si="0"/>
        <v>250</v>
      </c>
      <c r="E52" s="41">
        <f t="shared" si="5"/>
        <v>11.25</v>
      </c>
      <c r="F52" s="41">
        <f t="shared" si="2"/>
        <v>261.25</v>
      </c>
      <c r="G52" s="41">
        <f t="shared" si="3"/>
        <v>15</v>
      </c>
      <c r="H52" s="30" t="str">
        <f t="shared" si="4"/>
        <v>YES</v>
      </c>
      <c r="I52" s="30"/>
      <c r="J52" s="30"/>
      <c r="K52" s="30"/>
      <c r="L52" s="31"/>
    </row>
    <row r="53" spans="1:12">
      <c r="A53" s="8" t="s">
        <v>63</v>
      </c>
      <c r="B53" s="9">
        <v>7</v>
      </c>
      <c r="C53" s="10">
        <v>47</v>
      </c>
      <c r="D53" s="11">
        <f t="shared" si="0"/>
        <v>329</v>
      </c>
      <c r="E53" s="11">
        <f t="shared" si="5"/>
        <v>14.805</v>
      </c>
      <c r="F53" s="11">
        <f t="shared" si="2"/>
        <v>343.80500000000001</v>
      </c>
      <c r="G53" s="11">
        <f t="shared" si="3"/>
        <v>19.739999999999998</v>
      </c>
      <c r="H53" s="9" t="str">
        <f t="shared" si="4"/>
        <v>YES</v>
      </c>
      <c r="I53" s="9"/>
      <c r="J53" s="9"/>
      <c r="K53" s="9"/>
      <c r="L53" s="12"/>
    </row>
    <row r="54" spans="1:12" ht="15">
      <c r="D5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B1" workbookViewId="0">
      <selection activeCell="K5" sqref="K5"/>
    </sheetView>
  </sheetViews>
  <sheetFormatPr defaultRowHeight="14.25"/>
  <cols>
    <col min="1" max="1" width="16.875" customWidth="1"/>
    <col min="2" max="2" width="10.5" customWidth="1"/>
    <col min="3" max="3" width="18" customWidth="1"/>
    <col min="4" max="4" width="11.875" customWidth="1"/>
    <col min="5" max="5" width="21.125" customWidth="1"/>
    <col min="6" max="6" width="15.375" bestFit="1" customWidth="1"/>
    <col min="7" max="7" width="19.875" customWidth="1"/>
    <col min="8" max="9" width="23.5" customWidth="1"/>
    <col min="10" max="10" width="21.5" bestFit="1" customWidth="1"/>
    <col min="11" max="11" width="13.375" customWidth="1"/>
    <col min="12" max="12" width="11.125" customWidth="1"/>
  </cols>
  <sheetData>
    <row r="1" spans="1:12" ht="15" thickBot="1"/>
    <row r="2" spans="1:12" ht="16.5" thickTop="1" thickBot="1">
      <c r="A2" s="16"/>
      <c r="B2" s="17"/>
      <c r="C2" s="17"/>
      <c r="D2" s="17"/>
      <c r="E2" s="17"/>
      <c r="F2" s="17"/>
      <c r="G2" s="17"/>
      <c r="H2" s="18"/>
      <c r="I2" s="18"/>
      <c r="J2" s="17"/>
      <c r="K2" s="19"/>
      <c r="L2" s="20"/>
    </row>
    <row r="3" spans="1:12" ht="16.5" thickTop="1" thickBot="1">
      <c r="A3" s="22" t="s">
        <v>3</v>
      </c>
      <c r="B3" s="22" t="s">
        <v>4</v>
      </c>
      <c r="C3" s="22" t="s">
        <v>5</v>
      </c>
      <c r="D3" s="22" t="s">
        <v>6</v>
      </c>
      <c r="E3" s="22" t="s">
        <v>64</v>
      </c>
      <c r="F3" s="22" t="s">
        <v>7</v>
      </c>
      <c r="G3" s="22" t="s">
        <v>65</v>
      </c>
      <c r="H3" s="23" t="s">
        <v>75</v>
      </c>
      <c r="I3" s="23"/>
      <c r="J3" s="22" t="s">
        <v>8</v>
      </c>
      <c r="K3" s="24">
        <v>4.4999999999999998E-2</v>
      </c>
      <c r="L3" s="25">
        <v>0.06</v>
      </c>
    </row>
    <row r="4" spans="1:12" ht="15" thickTop="1">
      <c r="A4" s="27" t="s">
        <v>9</v>
      </c>
      <c r="B4" s="27">
        <v>6</v>
      </c>
      <c r="C4" s="28">
        <v>14</v>
      </c>
      <c r="D4" s="29">
        <f>SUM(B4*C4)</f>
        <v>84</v>
      </c>
      <c r="E4" s="29">
        <f>SUM($K$3*D4)</f>
        <v>3.78</v>
      </c>
      <c r="F4" s="29">
        <f>SUM(E4+D4)</f>
        <v>87.78</v>
      </c>
      <c r="G4" s="29">
        <f>SUM($L$3*D4)</f>
        <v>5.04</v>
      </c>
      <c r="H4" s="30" t="str">
        <f>IF(D4&gt;=100,"YES","NO")</f>
        <v>NO</v>
      </c>
      <c r="I4" s="30"/>
      <c r="J4" s="36" t="s">
        <v>11</v>
      </c>
      <c r="K4" s="37">
        <f>SUM(F3:F52)</f>
        <v>10215.92</v>
      </c>
      <c r="L4" s="38"/>
    </row>
    <row r="5" spans="1:12">
      <c r="A5" s="33" t="s">
        <v>10</v>
      </c>
      <c r="B5" s="33">
        <v>5</v>
      </c>
      <c r="C5" s="34">
        <v>19</v>
      </c>
      <c r="D5" s="35">
        <f t="shared" ref="D5:D53" si="0">SUM(B5*C5)</f>
        <v>95</v>
      </c>
      <c r="E5" s="35">
        <f t="shared" ref="E5:E6" si="1">SUM($K$3*D5)</f>
        <v>4.2749999999999995</v>
      </c>
      <c r="F5" s="35">
        <f t="shared" ref="F5:F53" si="2">SUM(E5+D5)</f>
        <v>99.275000000000006</v>
      </c>
      <c r="G5" s="35">
        <f t="shared" ref="G5:G53" si="3">SUM($L$3*D5)</f>
        <v>5.7</v>
      </c>
      <c r="H5" s="33" t="str">
        <f t="shared" ref="H5:H53" si="4">IF(D5&gt;=100,"YES","NO")</f>
        <v>NO</v>
      </c>
      <c r="I5" s="33"/>
      <c r="J5" s="42" t="s">
        <v>13</v>
      </c>
      <c r="K5" s="43">
        <f>AVERAGE(B3:B52)</f>
        <v>6.7755102040816331</v>
      </c>
      <c r="L5" s="44"/>
    </row>
    <row r="6" spans="1:12">
      <c r="A6" s="30" t="s">
        <v>12</v>
      </c>
      <c r="B6" s="30">
        <v>4</v>
      </c>
      <c r="C6" s="40">
        <v>16</v>
      </c>
      <c r="D6" s="41">
        <f t="shared" si="0"/>
        <v>64</v>
      </c>
      <c r="E6" s="41">
        <f t="shared" si="1"/>
        <v>2.88</v>
      </c>
      <c r="F6" s="41">
        <f t="shared" si="2"/>
        <v>66.88</v>
      </c>
      <c r="G6" s="41">
        <f t="shared" si="3"/>
        <v>3.84</v>
      </c>
      <c r="H6" s="30" t="str">
        <f t="shared" si="4"/>
        <v>NO</v>
      </c>
      <c r="I6" s="30"/>
      <c r="J6" s="45" t="s">
        <v>15</v>
      </c>
      <c r="K6" s="37">
        <f>MIN(C3:C52)</f>
        <v>10</v>
      </c>
      <c r="L6" s="38"/>
    </row>
    <row r="7" spans="1:12">
      <c r="A7" s="33" t="s">
        <v>14</v>
      </c>
      <c r="B7" s="33">
        <v>5</v>
      </c>
      <c r="C7" s="34">
        <v>46</v>
      </c>
      <c r="D7" s="35">
        <f t="shared" si="0"/>
        <v>230</v>
      </c>
      <c r="E7" s="35">
        <f>SUM($K$3*D7)</f>
        <v>10.35</v>
      </c>
      <c r="F7" s="35">
        <f t="shared" si="2"/>
        <v>240.35</v>
      </c>
      <c r="G7" s="35">
        <f t="shared" si="3"/>
        <v>13.799999999999999</v>
      </c>
      <c r="H7" s="33" t="str">
        <f t="shared" si="4"/>
        <v>YES</v>
      </c>
      <c r="I7" s="33"/>
      <c r="J7" s="42" t="s">
        <v>17</v>
      </c>
      <c r="K7" s="37">
        <f>MAX(C3:C52)</f>
        <v>50</v>
      </c>
      <c r="L7" s="44"/>
    </row>
    <row r="8" spans="1:12">
      <c r="A8" s="30" t="s">
        <v>16</v>
      </c>
      <c r="B8" s="30">
        <v>5</v>
      </c>
      <c r="C8" s="40">
        <v>35</v>
      </c>
      <c r="D8" s="41">
        <f t="shared" si="0"/>
        <v>175</v>
      </c>
      <c r="E8" s="41">
        <f t="shared" ref="E8:E53" si="5">SUM($K$3*D8)</f>
        <v>7.875</v>
      </c>
      <c r="F8" s="41">
        <f t="shared" si="2"/>
        <v>182.875</v>
      </c>
      <c r="G8" s="41">
        <f t="shared" si="3"/>
        <v>10.5</v>
      </c>
      <c r="H8" s="30" t="str">
        <f t="shared" si="4"/>
        <v>YES</v>
      </c>
      <c r="I8" s="30"/>
      <c r="J8" s="45" t="s">
        <v>19</v>
      </c>
      <c r="K8" s="46">
        <f>COUNTA(A3:A52)</f>
        <v>50</v>
      </c>
      <c r="L8" s="38"/>
    </row>
    <row r="9" spans="1:12">
      <c r="A9" s="33" t="s">
        <v>18</v>
      </c>
      <c r="B9" s="33">
        <v>3</v>
      </c>
      <c r="C9" s="34">
        <v>19</v>
      </c>
      <c r="D9" s="35">
        <f t="shared" si="0"/>
        <v>57</v>
      </c>
      <c r="E9" s="35">
        <f t="shared" si="5"/>
        <v>2.5649999999999999</v>
      </c>
      <c r="F9" s="35">
        <f t="shared" si="2"/>
        <v>59.564999999999998</v>
      </c>
      <c r="G9" s="35">
        <f t="shared" si="3"/>
        <v>3.42</v>
      </c>
      <c r="H9" s="33" t="str">
        <f t="shared" si="4"/>
        <v>NO</v>
      </c>
      <c r="I9" s="33"/>
      <c r="L9" s="38"/>
    </row>
    <row r="10" spans="1:12">
      <c r="A10" s="30" t="s">
        <v>20</v>
      </c>
      <c r="B10" s="30">
        <v>8</v>
      </c>
      <c r="C10" s="40">
        <v>31</v>
      </c>
      <c r="D10" s="41">
        <f t="shared" si="0"/>
        <v>248</v>
      </c>
      <c r="E10" s="41">
        <f t="shared" si="5"/>
        <v>11.16</v>
      </c>
      <c r="F10" s="41">
        <f t="shared" si="2"/>
        <v>259.16000000000003</v>
      </c>
      <c r="G10" s="41">
        <f t="shared" si="3"/>
        <v>14.879999999999999</v>
      </c>
      <c r="H10" s="30" t="str">
        <f t="shared" si="4"/>
        <v>YES</v>
      </c>
      <c r="I10" s="30"/>
      <c r="J10" s="47"/>
      <c r="K10" s="47"/>
      <c r="L10" s="31"/>
    </row>
    <row r="11" spans="1:12">
      <c r="A11" s="33" t="s">
        <v>21</v>
      </c>
      <c r="B11" s="33">
        <v>6</v>
      </c>
      <c r="C11" s="34">
        <v>27</v>
      </c>
      <c r="D11" s="35">
        <f t="shared" si="0"/>
        <v>162</v>
      </c>
      <c r="E11" s="35">
        <f t="shared" si="5"/>
        <v>7.29</v>
      </c>
      <c r="F11" s="35">
        <f t="shared" si="2"/>
        <v>169.29</v>
      </c>
      <c r="G11" s="35">
        <f t="shared" si="3"/>
        <v>9.7199999999999989</v>
      </c>
      <c r="H11" s="33" t="str">
        <f t="shared" si="4"/>
        <v>YES</v>
      </c>
      <c r="I11" s="33"/>
      <c r="J11" s="33"/>
      <c r="K11" s="33"/>
      <c r="L11" s="48"/>
    </row>
    <row r="12" spans="1:12">
      <c r="A12" s="30" t="s">
        <v>22</v>
      </c>
      <c r="B12" s="30">
        <v>5</v>
      </c>
      <c r="C12" s="40">
        <v>32</v>
      </c>
      <c r="D12" s="41">
        <f t="shared" si="0"/>
        <v>160</v>
      </c>
      <c r="E12" s="41">
        <f t="shared" si="5"/>
        <v>7.1999999999999993</v>
      </c>
      <c r="F12" s="41">
        <f t="shared" si="2"/>
        <v>167.2</v>
      </c>
      <c r="G12" s="41">
        <f t="shared" si="3"/>
        <v>9.6</v>
      </c>
      <c r="H12" s="30" t="str">
        <f t="shared" si="4"/>
        <v>YES</v>
      </c>
      <c r="I12" s="30"/>
      <c r="J12" s="30" t="s">
        <v>66</v>
      </c>
      <c r="K12" s="41">
        <f>SUM(F4:F53)</f>
        <v>10559.725</v>
      </c>
      <c r="L12" s="31"/>
    </row>
    <row r="13" spans="1:12">
      <c r="A13" s="33" t="s">
        <v>23</v>
      </c>
      <c r="B13" s="33">
        <v>9</v>
      </c>
      <c r="C13" s="34">
        <v>27</v>
      </c>
      <c r="D13" s="35">
        <f t="shared" si="0"/>
        <v>243</v>
      </c>
      <c r="E13" s="35">
        <f t="shared" si="5"/>
        <v>10.934999999999999</v>
      </c>
      <c r="F13" s="35">
        <f t="shared" si="2"/>
        <v>253.935</v>
      </c>
      <c r="G13" s="35">
        <f t="shared" si="3"/>
        <v>14.58</v>
      </c>
      <c r="H13" s="33" t="str">
        <f t="shared" si="4"/>
        <v>YES</v>
      </c>
      <c r="I13" s="33"/>
      <c r="J13" s="33" t="s">
        <v>67</v>
      </c>
      <c r="K13" s="49">
        <f>AVERAGE(B4:B53)</f>
        <v>6.78</v>
      </c>
      <c r="L13" s="48"/>
    </row>
    <row r="14" spans="1:12">
      <c r="A14" s="30" t="s">
        <v>24</v>
      </c>
      <c r="B14" s="30">
        <v>10</v>
      </c>
      <c r="C14" s="40">
        <v>30</v>
      </c>
      <c r="D14" s="41">
        <f t="shared" si="0"/>
        <v>300</v>
      </c>
      <c r="E14" s="41">
        <f t="shared" si="5"/>
        <v>13.5</v>
      </c>
      <c r="F14" s="41">
        <f t="shared" si="2"/>
        <v>313.5</v>
      </c>
      <c r="G14" s="41">
        <f t="shared" si="3"/>
        <v>18</v>
      </c>
      <c r="H14" s="30" t="str">
        <f t="shared" si="4"/>
        <v>YES</v>
      </c>
      <c r="I14" s="30"/>
      <c r="J14" s="41" t="s">
        <v>68</v>
      </c>
      <c r="K14" s="41">
        <f>MIN(C4:C53)</f>
        <v>10</v>
      </c>
      <c r="L14" s="31"/>
    </row>
    <row r="15" spans="1:12">
      <c r="A15" s="33" t="s">
        <v>25</v>
      </c>
      <c r="B15" s="33">
        <v>7</v>
      </c>
      <c r="C15" s="34">
        <v>16</v>
      </c>
      <c r="D15" s="35">
        <f t="shared" si="0"/>
        <v>112</v>
      </c>
      <c r="E15" s="35">
        <f t="shared" si="5"/>
        <v>5.04</v>
      </c>
      <c r="F15" s="35">
        <f t="shared" si="2"/>
        <v>117.04</v>
      </c>
      <c r="G15" s="35">
        <f t="shared" si="3"/>
        <v>6.72</v>
      </c>
      <c r="H15" s="33" t="str">
        <f t="shared" si="4"/>
        <v>YES</v>
      </c>
      <c r="I15" s="33"/>
      <c r="J15" s="33" t="s">
        <v>69</v>
      </c>
      <c r="K15" s="35">
        <f>MAX(C4:C53)</f>
        <v>50</v>
      </c>
      <c r="L15" s="48"/>
    </row>
    <row r="16" spans="1:12">
      <c r="A16" s="30" t="s">
        <v>26</v>
      </c>
      <c r="B16" s="30">
        <v>6</v>
      </c>
      <c r="C16" s="40">
        <v>25</v>
      </c>
      <c r="D16" s="41">
        <f t="shared" si="0"/>
        <v>150</v>
      </c>
      <c r="E16" s="41">
        <f t="shared" si="5"/>
        <v>6.75</v>
      </c>
      <c r="F16" s="41">
        <f t="shared" si="2"/>
        <v>156.75</v>
      </c>
      <c r="G16" s="41">
        <f t="shared" si="3"/>
        <v>9</v>
      </c>
      <c r="H16" s="30" t="str">
        <f t="shared" si="4"/>
        <v>YES</v>
      </c>
      <c r="I16" s="30"/>
      <c r="J16" s="30" t="s">
        <v>70</v>
      </c>
      <c r="K16" s="30">
        <f>COUNTA(A4:A53)</f>
        <v>50</v>
      </c>
      <c r="L16" s="31"/>
    </row>
    <row r="17" spans="1:12">
      <c r="A17" s="33" t="s">
        <v>27</v>
      </c>
      <c r="B17" s="33">
        <v>3</v>
      </c>
      <c r="C17" s="34">
        <v>11</v>
      </c>
      <c r="D17" s="35">
        <f t="shared" si="0"/>
        <v>33</v>
      </c>
      <c r="E17" s="35">
        <f t="shared" si="5"/>
        <v>1.4849999999999999</v>
      </c>
      <c r="F17" s="35">
        <f t="shared" si="2"/>
        <v>34.484999999999999</v>
      </c>
      <c r="G17" s="35">
        <f t="shared" si="3"/>
        <v>1.98</v>
      </c>
      <c r="H17" s="33" t="str">
        <f t="shared" si="4"/>
        <v>NO</v>
      </c>
      <c r="I17" s="33"/>
      <c r="J17" s="33" t="s">
        <v>70</v>
      </c>
      <c r="K17" s="33">
        <v>0</v>
      </c>
      <c r="L17" s="48"/>
    </row>
    <row r="18" spans="1:12">
      <c r="A18" s="30" t="s">
        <v>28</v>
      </c>
      <c r="B18" s="30">
        <v>10</v>
      </c>
      <c r="C18" s="40">
        <v>27</v>
      </c>
      <c r="D18" s="41">
        <f t="shared" si="0"/>
        <v>270</v>
      </c>
      <c r="E18" s="41">
        <f t="shared" si="5"/>
        <v>12.15</v>
      </c>
      <c r="F18" s="41">
        <f t="shared" si="2"/>
        <v>282.14999999999998</v>
      </c>
      <c r="G18" s="41">
        <f t="shared" si="3"/>
        <v>16.2</v>
      </c>
      <c r="H18" s="30" t="str">
        <f t="shared" si="4"/>
        <v>YES</v>
      </c>
      <c r="I18" s="30"/>
      <c r="J18" s="30" t="s">
        <v>71</v>
      </c>
      <c r="K18" s="30">
        <f>COUNTIF(C4:C53,27)</f>
        <v>5</v>
      </c>
      <c r="L18" s="31"/>
    </row>
    <row r="19" spans="1:12">
      <c r="A19" s="33" t="s">
        <v>29</v>
      </c>
      <c r="B19" s="33">
        <v>8</v>
      </c>
      <c r="C19" s="34">
        <v>27</v>
      </c>
      <c r="D19" s="35">
        <f t="shared" si="0"/>
        <v>216</v>
      </c>
      <c r="E19" s="35">
        <f t="shared" si="5"/>
        <v>9.7199999999999989</v>
      </c>
      <c r="F19" s="35">
        <f t="shared" si="2"/>
        <v>225.72</v>
      </c>
      <c r="G19" s="35">
        <f t="shared" si="3"/>
        <v>12.959999999999999</v>
      </c>
      <c r="H19" s="33" t="str">
        <f t="shared" si="4"/>
        <v>YES</v>
      </c>
      <c r="I19" s="33"/>
      <c r="J19" s="33" t="s">
        <v>72</v>
      </c>
      <c r="K19" s="33">
        <f>COUNTBLANK(C4:C58)</f>
        <v>5</v>
      </c>
      <c r="L19" s="48"/>
    </row>
    <row r="20" spans="1:12">
      <c r="A20" s="30" t="s">
        <v>30</v>
      </c>
      <c r="B20" s="30">
        <v>7</v>
      </c>
      <c r="C20" s="40">
        <v>44</v>
      </c>
      <c r="D20" s="41">
        <f t="shared" si="0"/>
        <v>308</v>
      </c>
      <c r="E20" s="41">
        <f t="shared" si="5"/>
        <v>13.86</v>
      </c>
      <c r="F20" s="41">
        <f t="shared" si="2"/>
        <v>321.86</v>
      </c>
      <c r="G20" s="41">
        <f t="shared" si="3"/>
        <v>18.48</v>
      </c>
      <c r="H20" s="30" t="str">
        <f t="shared" si="4"/>
        <v>YES</v>
      </c>
      <c r="I20" s="30"/>
      <c r="J20" s="30" t="s">
        <v>73</v>
      </c>
      <c r="K20" s="30">
        <f>SUMIF(C4:C53,27)</f>
        <v>135</v>
      </c>
      <c r="L20" s="31"/>
    </row>
    <row r="21" spans="1:12">
      <c r="A21" s="33" t="s">
        <v>31</v>
      </c>
      <c r="B21" s="33">
        <v>10</v>
      </c>
      <c r="C21" s="34">
        <v>16</v>
      </c>
      <c r="D21" s="35">
        <f t="shared" si="0"/>
        <v>160</v>
      </c>
      <c r="E21" s="35">
        <f t="shared" si="5"/>
        <v>7.1999999999999993</v>
      </c>
      <c r="F21" s="35">
        <f t="shared" si="2"/>
        <v>167.2</v>
      </c>
      <c r="G21" s="35">
        <f t="shared" si="3"/>
        <v>9.6</v>
      </c>
      <c r="H21" s="33" t="str">
        <f t="shared" si="4"/>
        <v>YES</v>
      </c>
      <c r="I21" s="33"/>
      <c r="J21" s="33" t="s">
        <v>74</v>
      </c>
      <c r="K21" s="33">
        <f>AVERAGEIF(C4:C53,27)</f>
        <v>27</v>
      </c>
      <c r="L21" s="48"/>
    </row>
    <row r="22" spans="1:12">
      <c r="A22" s="30" t="s">
        <v>32</v>
      </c>
      <c r="B22" s="30">
        <v>5</v>
      </c>
      <c r="C22" s="40">
        <v>36</v>
      </c>
      <c r="D22" s="41">
        <f t="shared" si="0"/>
        <v>180</v>
      </c>
      <c r="E22" s="41">
        <f t="shared" si="5"/>
        <v>8.1</v>
      </c>
      <c r="F22" s="41">
        <f t="shared" si="2"/>
        <v>188.1</v>
      </c>
      <c r="G22" s="41">
        <f t="shared" si="3"/>
        <v>10.799999999999999</v>
      </c>
      <c r="H22" s="30" t="str">
        <f t="shared" si="4"/>
        <v>YES</v>
      </c>
      <c r="I22" s="30"/>
      <c r="J22" s="30" t="s">
        <v>75</v>
      </c>
      <c r="K22" s="30"/>
      <c r="L22" s="31"/>
    </row>
    <row r="23" spans="1:12">
      <c r="A23" s="33" t="s">
        <v>33</v>
      </c>
      <c r="B23" s="33">
        <v>6</v>
      </c>
      <c r="C23" s="34">
        <v>28</v>
      </c>
      <c r="D23" s="35">
        <f t="shared" si="0"/>
        <v>168</v>
      </c>
      <c r="E23" s="35">
        <f t="shared" si="5"/>
        <v>7.56</v>
      </c>
      <c r="F23" s="35">
        <f t="shared" si="2"/>
        <v>175.56</v>
      </c>
      <c r="G23" s="35">
        <f t="shared" si="3"/>
        <v>10.08</v>
      </c>
      <c r="H23" s="33" t="str">
        <f t="shared" si="4"/>
        <v>YES</v>
      </c>
      <c r="I23" s="33"/>
      <c r="J23" s="33"/>
      <c r="K23" s="33"/>
      <c r="L23" s="48"/>
    </row>
    <row r="24" spans="1:12">
      <c r="A24" s="30" t="s">
        <v>34</v>
      </c>
      <c r="B24" s="30">
        <v>6</v>
      </c>
      <c r="C24" s="40">
        <v>13</v>
      </c>
      <c r="D24" s="41">
        <f t="shared" si="0"/>
        <v>78</v>
      </c>
      <c r="E24" s="41">
        <f t="shared" si="5"/>
        <v>3.51</v>
      </c>
      <c r="F24" s="41">
        <f t="shared" si="2"/>
        <v>81.510000000000005</v>
      </c>
      <c r="G24" s="41">
        <f t="shared" si="3"/>
        <v>4.68</v>
      </c>
      <c r="H24" s="30" t="str">
        <f t="shared" si="4"/>
        <v>NO</v>
      </c>
      <c r="I24" s="30"/>
      <c r="J24" s="30"/>
      <c r="K24" s="30"/>
      <c r="L24" s="31"/>
    </row>
    <row r="25" spans="1:12">
      <c r="A25" s="33" t="s">
        <v>35</v>
      </c>
      <c r="B25" s="33">
        <v>9</v>
      </c>
      <c r="C25" s="34">
        <v>22</v>
      </c>
      <c r="D25" s="35">
        <f t="shared" si="0"/>
        <v>198</v>
      </c>
      <c r="E25" s="35">
        <f t="shared" si="5"/>
        <v>8.91</v>
      </c>
      <c r="F25" s="35">
        <f t="shared" si="2"/>
        <v>206.91</v>
      </c>
      <c r="G25" s="35">
        <f t="shared" si="3"/>
        <v>11.879999999999999</v>
      </c>
      <c r="H25" s="33" t="str">
        <f t="shared" si="4"/>
        <v>YES</v>
      </c>
      <c r="I25" s="33"/>
      <c r="J25" s="33"/>
      <c r="K25" s="33"/>
      <c r="L25" s="48"/>
    </row>
    <row r="26" spans="1:12">
      <c r="A26" s="30" t="s">
        <v>36</v>
      </c>
      <c r="B26" s="30">
        <v>9</v>
      </c>
      <c r="C26" s="40">
        <v>44</v>
      </c>
      <c r="D26" s="41">
        <f t="shared" si="0"/>
        <v>396</v>
      </c>
      <c r="E26" s="41">
        <f t="shared" si="5"/>
        <v>17.82</v>
      </c>
      <c r="F26" s="41">
        <f t="shared" si="2"/>
        <v>413.82</v>
      </c>
      <c r="G26" s="41">
        <f t="shared" si="3"/>
        <v>23.759999999999998</v>
      </c>
      <c r="H26" s="30" t="str">
        <f t="shared" si="4"/>
        <v>YES</v>
      </c>
      <c r="I26" s="30"/>
      <c r="J26" s="30"/>
      <c r="K26" s="30"/>
      <c r="L26" s="31"/>
    </row>
    <row r="27" spans="1:12">
      <c r="A27" s="33" t="s">
        <v>37</v>
      </c>
      <c r="B27" s="33">
        <v>8</v>
      </c>
      <c r="C27" s="34">
        <v>22</v>
      </c>
      <c r="D27" s="35">
        <f t="shared" si="0"/>
        <v>176</v>
      </c>
      <c r="E27" s="35">
        <f t="shared" si="5"/>
        <v>7.92</v>
      </c>
      <c r="F27" s="35">
        <f t="shared" si="2"/>
        <v>183.92</v>
      </c>
      <c r="G27" s="35">
        <f t="shared" si="3"/>
        <v>10.559999999999999</v>
      </c>
      <c r="H27" s="33" t="str">
        <f t="shared" si="4"/>
        <v>YES</v>
      </c>
      <c r="I27" s="33"/>
      <c r="J27" s="33"/>
      <c r="K27" s="33"/>
      <c r="L27" s="48"/>
    </row>
    <row r="28" spans="1:12">
      <c r="A28" s="30" t="s">
        <v>38</v>
      </c>
      <c r="B28" s="30">
        <v>10</v>
      </c>
      <c r="C28" s="40">
        <v>19</v>
      </c>
      <c r="D28" s="41">
        <f t="shared" si="0"/>
        <v>190</v>
      </c>
      <c r="E28" s="41">
        <f t="shared" si="5"/>
        <v>8.5499999999999989</v>
      </c>
      <c r="F28" s="41">
        <f t="shared" si="2"/>
        <v>198.55</v>
      </c>
      <c r="G28" s="41">
        <f t="shared" si="3"/>
        <v>11.4</v>
      </c>
      <c r="H28" s="30" t="str">
        <f t="shared" si="4"/>
        <v>YES</v>
      </c>
      <c r="I28" s="30"/>
      <c r="J28" s="30"/>
      <c r="K28" s="30"/>
      <c r="L28" s="31"/>
    </row>
    <row r="29" spans="1:12">
      <c r="A29" s="33" t="s">
        <v>39</v>
      </c>
      <c r="B29" s="33">
        <v>10</v>
      </c>
      <c r="C29" s="34">
        <v>33</v>
      </c>
      <c r="D29" s="35">
        <f t="shared" si="0"/>
        <v>330</v>
      </c>
      <c r="E29" s="35">
        <f t="shared" si="5"/>
        <v>14.85</v>
      </c>
      <c r="F29" s="35">
        <f t="shared" si="2"/>
        <v>344.85</v>
      </c>
      <c r="G29" s="35">
        <f t="shared" si="3"/>
        <v>19.8</v>
      </c>
      <c r="H29" s="33" t="str">
        <f t="shared" si="4"/>
        <v>YES</v>
      </c>
      <c r="I29" s="33"/>
      <c r="J29" s="33"/>
      <c r="K29" s="33"/>
      <c r="L29" s="48"/>
    </row>
    <row r="30" spans="1:12">
      <c r="A30" s="30" t="s">
        <v>40</v>
      </c>
      <c r="B30" s="30">
        <v>7</v>
      </c>
      <c r="C30" s="40">
        <v>41</v>
      </c>
      <c r="D30" s="41">
        <f t="shared" si="0"/>
        <v>287</v>
      </c>
      <c r="E30" s="41">
        <f t="shared" si="5"/>
        <v>12.914999999999999</v>
      </c>
      <c r="F30" s="41">
        <f t="shared" si="2"/>
        <v>299.91500000000002</v>
      </c>
      <c r="G30" s="41">
        <f t="shared" si="3"/>
        <v>17.22</v>
      </c>
      <c r="H30" s="30" t="str">
        <f t="shared" si="4"/>
        <v>YES</v>
      </c>
      <c r="I30" s="30"/>
      <c r="J30" s="30"/>
      <c r="K30" s="30"/>
      <c r="L30" s="31"/>
    </row>
    <row r="31" spans="1:12">
      <c r="A31" s="33" t="s">
        <v>41</v>
      </c>
      <c r="B31" s="33">
        <v>8</v>
      </c>
      <c r="C31" s="34">
        <v>36</v>
      </c>
      <c r="D31" s="35">
        <f t="shared" si="0"/>
        <v>288</v>
      </c>
      <c r="E31" s="35">
        <f t="shared" si="5"/>
        <v>12.959999999999999</v>
      </c>
      <c r="F31" s="35">
        <f t="shared" si="2"/>
        <v>300.95999999999998</v>
      </c>
      <c r="G31" s="35">
        <f t="shared" si="3"/>
        <v>17.28</v>
      </c>
      <c r="H31" s="33" t="str">
        <f t="shared" si="4"/>
        <v>YES</v>
      </c>
      <c r="I31" s="33"/>
      <c r="J31" s="33"/>
      <c r="K31" s="33"/>
      <c r="L31" s="48"/>
    </row>
    <row r="32" spans="1:12">
      <c r="A32" s="30" t="s">
        <v>42</v>
      </c>
      <c r="B32" s="30">
        <v>5</v>
      </c>
      <c r="C32" s="40">
        <v>17</v>
      </c>
      <c r="D32" s="41">
        <f t="shared" si="0"/>
        <v>85</v>
      </c>
      <c r="E32" s="41">
        <f t="shared" si="5"/>
        <v>3.8249999999999997</v>
      </c>
      <c r="F32" s="41">
        <f t="shared" si="2"/>
        <v>88.825000000000003</v>
      </c>
      <c r="G32" s="41">
        <f t="shared" si="3"/>
        <v>5.0999999999999996</v>
      </c>
      <c r="H32" s="30" t="str">
        <f t="shared" si="4"/>
        <v>NO</v>
      </c>
      <c r="I32" s="30"/>
      <c r="J32" s="30"/>
      <c r="K32" s="30"/>
      <c r="L32" s="31"/>
    </row>
    <row r="33" spans="1:12">
      <c r="A33" s="33" t="s">
        <v>43</v>
      </c>
      <c r="B33" s="33">
        <v>4</v>
      </c>
      <c r="C33" s="34">
        <v>34</v>
      </c>
      <c r="D33" s="35">
        <f t="shared" si="0"/>
        <v>136</v>
      </c>
      <c r="E33" s="35">
        <f t="shared" si="5"/>
        <v>6.12</v>
      </c>
      <c r="F33" s="35">
        <f t="shared" si="2"/>
        <v>142.12</v>
      </c>
      <c r="G33" s="35">
        <f t="shared" si="3"/>
        <v>8.16</v>
      </c>
      <c r="H33" s="33" t="str">
        <f t="shared" si="4"/>
        <v>YES</v>
      </c>
      <c r="I33" s="33"/>
      <c r="J33" s="33"/>
      <c r="K33" s="33"/>
      <c r="L33" s="48"/>
    </row>
    <row r="34" spans="1:12">
      <c r="A34" s="30" t="s">
        <v>44</v>
      </c>
      <c r="B34" s="30">
        <v>5</v>
      </c>
      <c r="C34" s="40">
        <v>12</v>
      </c>
      <c r="D34" s="41">
        <f t="shared" si="0"/>
        <v>60</v>
      </c>
      <c r="E34" s="41">
        <f t="shared" si="5"/>
        <v>2.6999999999999997</v>
      </c>
      <c r="F34" s="41">
        <f t="shared" si="2"/>
        <v>62.7</v>
      </c>
      <c r="G34" s="41">
        <f t="shared" si="3"/>
        <v>3.5999999999999996</v>
      </c>
      <c r="H34" s="30" t="str">
        <f t="shared" si="4"/>
        <v>NO</v>
      </c>
      <c r="I34" s="30"/>
      <c r="J34" s="30"/>
      <c r="K34" s="30"/>
      <c r="L34" s="31"/>
    </row>
    <row r="35" spans="1:12">
      <c r="A35" s="33" t="s">
        <v>45</v>
      </c>
      <c r="B35" s="33">
        <v>6</v>
      </c>
      <c r="C35" s="34">
        <v>32</v>
      </c>
      <c r="D35" s="35">
        <f t="shared" si="0"/>
        <v>192</v>
      </c>
      <c r="E35" s="35">
        <f t="shared" si="5"/>
        <v>8.64</v>
      </c>
      <c r="F35" s="35">
        <f t="shared" si="2"/>
        <v>200.64</v>
      </c>
      <c r="G35" s="35">
        <f t="shared" si="3"/>
        <v>11.52</v>
      </c>
      <c r="H35" s="33" t="str">
        <f t="shared" si="4"/>
        <v>YES</v>
      </c>
      <c r="I35" s="33"/>
      <c r="J35" s="33"/>
      <c r="K35" s="33"/>
      <c r="L35" s="48"/>
    </row>
    <row r="36" spans="1:12">
      <c r="A36" s="30" t="s">
        <v>46</v>
      </c>
      <c r="B36" s="30">
        <v>6</v>
      </c>
      <c r="C36" s="40">
        <v>39</v>
      </c>
      <c r="D36" s="41">
        <f t="shared" si="0"/>
        <v>234</v>
      </c>
      <c r="E36" s="41">
        <f t="shared" si="5"/>
        <v>10.53</v>
      </c>
      <c r="F36" s="41">
        <f t="shared" si="2"/>
        <v>244.53</v>
      </c>
      <c r="G36" s="41">
        <f t="shared" si="3"/>
        <v>14.04</v>
      </c>
      <c r="H36" s="30" t="str">
        <f t="shared" si="4"/>
        <v>YES</v>
      </c>
      <c r="I36" s="30"/>
      <c r="J36" s="30"/>
      <c r="K36" s="30"/>
      <c r="L36" s="31"/>
    </row>
    <row r="37" spans="1:12">
      <c r="A37" s="33" t="s">
        <v>47</v>
      </c>
      <c r="B37" s="33">
        <v>6</v>
      </c>
      <c r="C37" s="34">
        <v>45</v>
      </c>
      <c r="D37" s="35">
        <f t="shared" si="0"/>
        <v>270</v>
      </c>
      <c r="E37" s="35">
        <f t="shared" si="5"/>
        <v>12.15</v>
      </c>
      <c r="F37" s="35">
        <f t="shared" si="2"/>
        <v>282.14999999999998</v>
      </c>
      <c r="G37" s="35">
        <f t="shared" si="3"/>
        <v>16.2</v>
      </c>
      <c r="H37" s="33" t="str">
        <f t="shared" si="4"/>
        <v>YES</v>
      </c>
      <c r="I37" s="33"/>
      <c r="J37" s="33"/>
      <c r="K37" s="33"/>
      <c r="L37" s="48"/>
    </row>
    <row r="38" spans="1:12">
      <c r="A38" s="30" t="s">
        <v>48</v>
      </c>
      <c r="B38" s="30">
        <v>10</v>
      </c>
      <c r="C38" s="40">
        <v>44</v>
      </c>
      <c r="D38" s="41">
        <f t="shared" si="0"/>
        <v>440</v>
      </c>
      <c r="E38" s="41">
        <f t="shared" si="5"/>
        <v>19.8</v>
      </c>
      <c r="F38" s="41">
        <f t="shared" si="2"/>
        <v>459.8</v>
      </c>
      <c r="G38" s="41">
        <f t="shared" si="3"/>
        <v>26.4</v>
      </c>
      <c r="H38" s="30" t="str">
        <f t="shared" si="4"/>
        <v>YES</v>
      </c>
      <c r="I38" s="30"/>
      <c r="J38" s="30"/>
      <c r="K38" s="30"/>
      <c r="L38" s="31"/>
    </row>
    <row r="39" spans="1:12">
      <c r="A39" s="33" t="s">
        <v>49</v>
      </c>
      <c r="B39" s="33">
        <v>6</v>
      </c>
      <c r="C39" s="34">
        <v>26</v>
      </c>
      <c r="D39" s="35">
        <f t="shared" si="0"/>
        <v>156</v>
      </c>
      <c r="E39" s="35">
        <f t="shared" si="5"/>
        <v>7.02</v>
      </c>
      <c r="F39" s="35">
        <f t="shared" si="2"/>
        <v>163.02000000000001</v>
      </c>
      <c r="G39" s="35">
        <f t="shared" si="3"/>
        <v>9.36</v>
      </c>
      <c r="H39" s="33" t="str">
        <f t="shared" si="4"/>
        <v>YES</v>
      </c>
      <c r="I39" s="33"/>
      <c r="J39" s="33"/>
      <c r="K39" s="33"/>
      <c r="L39" s="48"/>
    </row>
    <row r="40" spans="1:12">
      <c r="A40" s="30" t="s">
        <v>50</v>
      </c>
      <c r="B40" s="30">
        <v>8</v>
      </c>
      <c r="C40" s="40">
        <v>46</v>
      </c>
      <c r="D40" s="41">
        <f t="shared" si="0"/>
        <v>368</v>
      </c>
      <c r="E40" s="41">
        <f t="shared" si="5"/>
        <v>16.559999999999999</v>
      </c>
      <c r="F40" s="41">
        <f t="shared" si="2"/>
        <v>384.56</v>
      </c>
      <c r="G40" s="41">
        <f t="shared" si="3"/>
        <v>22.08</v>
      </c>
      <c r="H40" s="30" t="str">
        <f t="shared" si="4"/>
        <v>YES</v>
      </c>
      <c r="I40" s="30"/>
      <c r="J40" s="30"/>
      <c r="K40" s="30"/>
      <c r="L40" s="31"/>
    </row>
    <row r="41" spans="1:12">
      <c r="A41" s="33" t="s">
        <v>51</v>
      </c>
      <c r="B41" s="33">
        <v>5</v>
      </c>
      <c r="C41" s="34">
        <v>36</v>
      </c>
      <c r="D41" s="35">
        <f t="shared" si="0"/>
        <v>180</v>
      </c>
      <c r="E41" s="35">
        <f t="shared" si="5"/>
        <v>8.1</v>
      </c>
      <c r="F41" s="35">
        <f t="shared" si="2"/>
        <v>188.1</v>
      </c>
      <c r="G41" s="35">
        <f t="shared" si="3"/>
        <v>10.799999999999999</v>
      </c>
      <c r="H41" s="33" t="str">
        <f t="shared" si="4"/>
        <v>YES</v>
      </c>
      <c r="I41" s="33"/>
      <c r="J41" s="33"/>
      <c r="K41" s="33"/>
      <c r="L41" s="48"/>
    </row>
    <row r="42" spans="1:12">
      <c r="A42" s="30" t="s">
        <v>52</v>
      </c>
      <c r="B42" s="30">
        <v>9</v>
      </c>
      <c r="C42" s="40">
        <v>10</v>
      </c>
      <c r="D42" s="41">
        <f t="shared" si="0"/>
        <v>90</v>
      </c>
      <c r="E42" s="41">
        <f t="shared" si="5"/>
        <v>4.05</v>
      </c>
      <c r="F42" s="41">
        <f t="shared" si="2"/>
        <v>94.05</v>
      </c>
      <c r="G42" s="41">
        <f t="shared" si="3"/>
        <v>5.3999999999999995</v>
      </c>
      <c r="H42" s="30" t="str">
        <f t="shared" si="4"/>
        <v>NO</v>
      </c>
      <c r="I42" s="30"/>
      <c r="J42" s="30"/>
      <c r="K42" s="30"/>
      <c r="L42" s="31"/>
    </row>
    <row r="43" spans="1:12">
      <c r="A43" s="33" t="s">
        <v>53</v>
      </c>
      <c r="B43" s="33">
        <v>8</v>
      </c>
      <c r="C43" s="34">
        <v>21</v>
      </c>
      <c r="D43" s="35">
        <f t="shared" si="0"/>
        <v>168</v>
      </c>
      <c r="E43" s="35">
        <f t="shared" si="5"/>
        <v>7.56</v>
      </c>
      <c r="F43" s="35">
        <f t="shared" si="2"/>
        <v>175.56</v>
      </c>
      <c r="G43" s="35">
        <f t="shared" si="3"/>
        <v>10.08</v>
      </c>
      <c r="H43" s="33" t="str">
        <f t="shared" si="4"/>
        <v>YES</v>
      </c>
      <c r="I43" s="33"/>
      <c r="J43" s="33"/>
      <c r="K43" s="33"/>
      <c r="L43" s="48"/>
    </row>
    <row r="44" spans="1:12">
      <c r="A44" s="30" t="s">
        <v>54</v>
      </c>
      <c r="B44" s="30">
        <v>7</v>
      </c>
      <c r="C44" s="40">
        <v>48</v>
      </c>
      <c r="D44" s="41">
        <f t="shared" si="0"/>
        <v>336</v>
      </c>
      <c r="E44" s="41">
        <f t="shared" si="5"/>
        <v>15.12</v>
      </c>
      <c r="F44" s="41">
        <f t="shared" si="2"/>
        <v>351.12</v>
      </c>
      <c r="G44" s="41">
        <f t="shared" si="3"/>
        <v>20.16</v>
      </c>
      <c r="H44" s="30" t="str">
        <f t="shared" si="4"/>
        <v>YES</v>
      </c>
      <c r="I44" s="30"/>
      <c r="J44" s="30"/>
      <c r="K44" s="30"/>
      <c r="L44" s="31"/>
    </row>
    <row r="45" spans="1:12">
      <c r="A45" s="33" t="s">
        <v>55</v>
      </c>
      <c r="B45" s="33">
        <v>9</v>
      </c>
      <c r="C45" s="34">
        <v>44</v>
      </c>
      <c r="D45" s="35">
        <f t="shared" si="0"/>
        <v>396</v>
      </c>
      <c r="E45" s="35">
        <f t="shared" si="5"/>
        <v>17.82</v>
      </c>
      <c r="F45" s="35">
        <f t="shared" si="2"/>
        <v>413.82</v>
      </c>
      <c r="G45" s="35">
        <f t="shared" si="3"/>
        <v>23.759999999999998</v>
      </c>
      <c r="H45" s="33" t="str">
        <f t="shared" si="4"/>
        <v>YES</v>
      </c>
      <c r="I45" s="33"/>
      <c r="J45" s="33"/>
      <c r="K45" s="33"/>
      <c r="L45" s="48"/>
    </row>
    <row r="46" spans="1:12">
      <c r="A46" s="30" t="s">
        <v>56</v>
      </c>
      <c r="B46" s="30">
        <v>7</v>
      </c>
      <c r="C46" s="40">
        <v>40</v>
      </c>
      <c r="D46" s="41">
        <f t="shared" si="0"/>
        <v>280</v>
      </c>
      <c r="E46" s="41">
        <f t="shared" si="5"/>
        <v>12.6</v>
      </c>
      <c r="F46" s="41">
        <f t="shared" si="2"/>
        <v>292.60000000000002</v>
      </c>
      <c r="G46" s="41">
        <f t="shared" si="3"/>
        <v>16.8</v>
      </c>
      <c r="H46" s="30" t="str">
        <f t="shared" si="4"/>
        <v>YES</v>
      </c>
      <c r="I46" s="30"/>
      <c r="J46" s="30"/>
      <c r="K46" s="30"/>
      <c r="L46" s="31"/>
    </row>
    <row r="47" spans="1:12">
      <c r="A47" s="33" t="s">
        <v>57</v>
      </c>
      <c r="B47" s="33">
        <v>4</v>
      </c>
      <c r="C47" s="34">
        <v>50</v>
      </c>
      <c r="D47" s="35">
        <f t="shared" si="0"/>
        <v>200</v>
      </c>
      <c r="E47" s="35">
        <f t="shared" si="5"/>
        <v>9</v>
      </c>
      <c r="F47" s="35">
        <f t="shared" si="2"/>
        <v>209</v>
      </c>
      <c r="G47" s="35">
        <f t="shared" si="3"/>
        <v>12</v>
      </c>
      <c r="H47" s="33" t="str">
        <f t="shared" si="4"/>
        <v>YES</v>
      </c>
      <c r="I47" s="33"/>
      <c r="J47" s="33"/>
      <c r="K47" s="33"/>
      <c r="L47" s="48"/>
    </row>
    <row r="48" spans="1:12">
      <c r="A48" s="30" t="s">
        <v>58</v>
      </c>
      <c r="B48" s="30">
        <v>8</v>
      </c>
      <c r="C48" s="40">
        <v>27</v>
      </c>
      <c r="D48" s="41">
        <f t="shared" si="0"/>
        <v>216</v>
      </c>
      <c r="E48" s="41">
        <f t="shared" si="5"/>
        <v>9.7199999999999989</v>
      </c>
      <c r="F48" s="41">
        <f t="shared" si="2"/>
        <v>225.72</v>
      </c>
      <c r="G48" s="41">
        <f t="shared" si="3"/>
        <v>12.959999999999999</v>
      </c>
      <c r="H48" s="30" t="str">
        <f t="shared" si="4"/>
        <v>YES</v>
      </c>
      <c r="I48" s="30"/>
      <c r="J48" s="30"/>
      <c r="K48" s="30"/>
      <c r="L48" s="31"/>
    </row>
    <row r="49" spans="1:12">
      <c r="A49" s="33" t="s">
        <v>59</v>
      </c>
      <c r="B49" s="33">
        <v>7</v>
      </c>
      <c r="C49" s="34">
        <v>13</v>
      </c>
      <c r="D49" s="35">
        <f t="shared" si="0"/>
        <v>91</v>
      </c>
      <c r="E49" s="35">
        <f t="shared" si="5"/>
        <v>4.0949999999999998</v>
      </c>
      <c r="F49" s="35">
        <f t="shared" si="2"/>
        <v>95.094999999999999</v>
      </c>
      <c r="G49" s="35">
        <f t="shared" si="3"/>
        <v>5.46</v>
      </c>
      <c r="H49" s="33" t="str">
        <f t="shared" si="4"/>
        <v>NO</v>
      </c>
      <c r="I49" s="33"/>
      <c r="J49" s="33"/>
      <c r="K49" s="33"/>
      <c r="L49" s="48"/>
    </row>
    <row r="50" spans="1:12">
      <c r="A50" s="30" t="s">
        <v>60</v>
      </c>
      <c r="B50" s="30">
        <v>7</v>
      </c>
      <c r="C50" s="40">
        <v>10</v>
      </c>
      <c r="D50" s="41">
        <f t="shared" si="0"/>
        <v>70</v>
      </c>
      <c r="E50" s="41">
        <f t="shared" si="5"/>
        <v>3.15</v>
      </c>
      <c r="F50" s="41">
        <f t="shared" si="2"/>
        <v>73.150000000000006</v>
      </c>
      <c r="G50" s="41">
        <f t="shared" si="3"/>
        <v>4.2</v>
      </c>
      <c r="H50" s="30" t="str">
        <f t="shared" si="4"/>
        <v>NO</v>
      </c>
      <c r="I50" s="30"/>
      <c r="J50" s="30"/>
      <c r="K50" s="30"/>
      <c r="L50" s="31"/>
    </row>
    <row r="51" spans="1:12">
      <c r="A51" s="33" t="s">
        <v>61</v>
      </c>
      <c r="B51" s="33">
        <v>5</v>
      </c>
      <c r="C51" s="34">
        <v>40</v>
      </c>
      <c r="D51" s="35">
        <f t="shared" si="0"/>
        <v>200</v>
      </c>
      <c r="E51" s="35">
        <f t="shared" si="5"/>
        <v>9</v>
      </c>
      <c r="F51" s="35">
        <f t="shared" si="2"/>
        <v>209</v>
      </c>
      <c r="G51" s="35">
        <f t="shared" si="3"/>
        <v>12</v>
      </c>
      <c r="H51" s="33" t="str">
        <f t="shared" si="4"/>
        <v>YES</v>
      </c>
      <c r="I51" s="33"/>
      <c r="J51" s="33"/>
      <c r="K51" s="33"/>
      <c r="L51" s="48"/>
    </row>
    <row r="52" spans="1:12">
      <c r="A52" s="30" t="s">
        <v>62</v>
      </c>
      <c r="B52" s="30">
        <v>5</v>
      </c>
      <c r="C52" s="40">
        <v>50</v>
      </c>
      <c r="D52" s="41">
        <f t="shared" si="0"/>
        <v>250</v>
      </c>
      <c r="E52" s="41">
        <f t="shared" si="5"/>
        <v>11.25</v>
      </c>
      <c r="F52" s="41">
        <f t="shared" si="2"/>
        <v>261.25</v>
      </c>
      <c r="G52" s="41">
        <f t="shared" si="3"/>
        <v>15</v>
      </c>
      <c r="H52" s="30" t="str">
        <f t="shared" si="4"/>
        <v>YES</v>
      </c>
      <c r="I52" s="30"/>
      <c r="J52" s="30"/>
      <c r="K52" s="30"/>
      <c r="L52" s="31"/>
    </row>
    <row r="53" spans="1:12">
      <c r="A53" s="33" t="s">
        <v>63</v>
      </c>
      <c r="B53" s="33">
        <v>7</v>
      </c>
      <c r="C53" s="34">
        <v>47</v>
      </c>
      <c r="D53" s="35">
        <f t="shared" si="0"/>
        <v>329</v>
      </c>
      <c r="E53" s="35">
        <f t="shared" si="5"/>
        <v>14.805</v>
      </c>
      <c r="F53" s="35">
        <f t="shared" si="2"/>
        <v>343.80500000000001</v>
      </c>
      <c r="G53" s="35">
        <f t="shared" si="3"/>
        <v>19.739999999999998</v>
      </c>
      <c r="H53" s="33" t="str">
        <f t="shared" si="4"/>
        <v>YES</v>
      </c>
      <c r="I53" s="9"/>
      <c r="J53" s="9"/>
      <c r="K53" s="9"/>
      <c r="L53" s="12"/>
    </row>
    <row r="54" spans="1:12" ht="15">
      <c r="D54" s="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U63"/>
  <sheetViews>
    <sheetView topLeftCell="F1" zoomScale="85" zoomScaleNormal="85" workbookViewId="0">
      <selection activeCell="S5" sqref="S5:S14"/>
      <pivotSelection pane="bottomRight" showHeader="1" extendable="1" axis="axisRow" max="50" activeRow="4" activeCol="18" previousRow="13" previousCol="18" click="1" r:id="rId9">
        <pivotArea dataOnly="0" axis="axisRow" fieldPosition="0">
          <references count="1"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Selection>
    </sheetView>
  </sheetViews>
  <sheetFormatPr defaultRowHeight="14.25"/>
  <cols>
    <col min="1" max="1" width="15.625" customWidth="1"/>
    <col min="2" max="2" width="26.375" customWidth="1"/>
    <col min="3" max="3" width="23.5" customWidth="1"/>
    <col min="4" max="4" width="15.375" customWidth="1"/>
    <col min="5" max="5" width="23.125" customWidth="1"/>
    <col min="6" max="6" width="17.25" customWidth="1"/>
    <col min="7" max="7" width="34.75" customWidth="1"/>
    <col min="8" max="8" width="26.5" customWidth="1"/>
    <col min="9" max="9" width="30.625" customWidth="1"/>
    <col min="10" max="10" width="16.25" customWidth="1"/>
    <col min="11" max="12" width="30.625" bestFit="1" customWidth="1"/>
    <col min="13" max="13" width="15.5" customWidth="1"/>
    <col min="14" max="14" width="20.375" customWidth="1"/>
    <col min="15" max="15" width="30.625" bestFit="1" customWidth="1"/>
    <col min="16" max="16" width="16.25" customWidth="1"/>
    <col min="17" max="17" width="27.25" customWidth="1"/>
    <col min="18" max="18" width="30.625" customWidth="1"/>
    <col min="19" max="19" width="16.5" customWidth="1"/>
    <col min="20" max="20" width="7.125" customWidth="1"/>
    <col min="21" max="22" width="30.625" bestFit="1" customWidth="1"/>
    <col min="23" max="23" width="14.125" customWidth="1"/>
    <col min="24" max="24" width="19.75" customWidth="1"/>
    <col min="25" max="25" width="16.25" customWidth="1"/>
    <col min="26" max="26" width="13.875" customWidth="1"/>
    <col min="27" max="27" width="14.375" customWidth="1"/>
    <col min="28" max="28" width="18" customWidth="1"/>
    <col min="29" max="29" width="13.375" customWidth="1"/>
    <col min="30" max="30" width="15.875" customWidth="1"/>
    <col min="31" max="31" width="18.875" customWidth="1"/>
    <col min="32" max="32" width="17.25" customWidth="1"/>
    <col min="33" max="33" width="13.75" customWidth="1"/>
    <col min="34" max="34" width="13.125" customWidth="1"/>
    <col min="35" max="42" width="23.25" customWidth="1"/>
    <col min="43" max="43" width="20" customWidth="1"/>
    <col min="44" max="44" width="28.375" customWidth="1"/>
    <col min="45" max="301" width="30.625" bestFit="1" customWidth="1"/>
    <col min="302" max="302" width="32.25" bestFit="1" customWidth="1"/>
    <col min="303" max="303" width="29.25" bestFit="1" customWidth="1"/>
    <col min="304" max="304" width="33.125" bestFit="1" customWidth="1"/>
    <col min="305" max="305" width="23.375" bestFit="1" customWidth="1"/>
    <col min="306" max="306" width="23" bestFit="1" customWidth="1"/>
    <col min="307" max="307" width="36.375" bestFit="1" customWidth="1"/>
  </cols>
  <sheetData>
    <row r="1" spans="1:34">
      <c r="B1" t="s">
        <v>79</v>
      </c>
      <c r="C1" t="s">
        <v>82</v>
      </c>
      <c r="D1" t="s">
        <v>83</v>
      </c>
      <c r="E1" t="s">
        <v>77</v>
      </c>
      <c r="F1" t="s">
        <v>80</v>
      </c>
      <c r="G1" t="s">
        <v>91</v>
      </c>
      <c r="H1" t="s">
        <v>92</v>
      </c>
    </row>
    <row r="2" spans="1:34">
      <c r="B2" s="58">
        <v>1487</v>
      </c>
      <c r="C2" s="15">
        <v>10559.725</v>
      </c>
      <c r="D2" s="15">
        <v>606.30000000000018</v>
      </c>
      <c r="E2" s="58">
        <v>339</v>
      </c>
      <c r="F2" s="58">
        <v>10105</v>
      </c>
      <c r="G2" s="15">
        <v>9.0945</v>
      </c>
      <c r="H2" s="51">
        <v>6.7955615332885007</v>
      </c>
      <c r="S2" s="13" t="s">
        <v>75</v>
      </c>
      <c r="T2" t="s">
        <v>84</v>
      </c>
    </row>
    <row r="3" spans="1:34">
      <c r="A3" s="13" t="s">
        <v>76</v>
      </c>
      <c r="B3" t="s">
        <v>77</v>
      </c>
      <c r="D3" s="13" t="s">
        <v>76</v>
      </c>
      <c r="E3" t="s">
        <v>79</v>
      </c>
      <c r="G3" s="13" t="s">
        <v>76</v>
      </c>
      <c r="H3" t="s">
        <v>80</v>
      </c>
      <c r="J3" s="13" t="s">
        <v>76</v>
      </c>
      <c r="K3" t="s">
        <v>81</v>
      </c>
      <c r="M3" s="13" t="s">
        <v>76</v>
      </c>
      <c r="N3" t="s">
        <v>82</v>
      </c>
      <c r="P3" s="13" t="s">
        <v>76</v>
      </c>
      <c r="Q3" t="s">
        <v>83</v>
      </c>
      <c r="X3" s="13" t="s">
        <v>78</v>
      </c>
    </row>
    <row r="4" spans="1:34">
      <c r="A4" s="14" t="s">
        <v>28</v>
      </c>
      <c r="B4" s="15">
        <v>10</v>
      </c>
      <c r="D4" s="14" t="s">
        <v>48</v>
      </c>
      <c r="E4" s="53">
        <v>44</v>
      </c>
      <c r="G4" s="14" t="s">
        <v>39</v>
      </c>
      <c r="H4" s="54">
        <v>330</v>
      </c>
      <c r="J4" s="14" t="s">
        <v>39</v>
      </c>
      <c r="K4" s="55">
        <v>14.85</v>
      </c>
      <c r="M4" s="14" t="s">
        <v>39</v>
      </c>
      <c r="N4" s="52">
        <v>9.4528788312804368E-2</v>
      </c>
      <c r="P4" s="14" t="s">
        <v>39</v>
      </c>
      <c r="Q4" s="52">
        <v>9.4528788312804368E-2</v>
      </c>
      <c r="S4" s="13" t="s">
        <v>76</v>
      </c>
      <c r="X4" t="s">
        <v>39</v>
      </c>
      <c r="Y4" t="s">
        <v>48</v>
      </c>
      <c r="Z4" t="s">
        <v>55</v>
      </c>
      <c r="AA4" t="s">
        <v>54</v>
      </c>
      <c r="AB4" t="s">
        <v>36</v>
      </c>
      <c r="AC4" t="s">
        <v>24</v>
      </c>
      <c r="AD4" t="s">
        <v>50</v>
      </c>
      <c r="AE4" t="s">
        <v>63</v>
      </c>
      <c r="AF4" t="s">
        <v>41</v>
      </c>
      <c r="AG4" t="s">
        <v>30</v>
      </c>
      <c r="AH4" t="s">
        <v>93</v>
      </c>
    </row>
    <row r="5" spans="1:34">
      <c r="D5" s="14" t="s">
        <v>55</v>
      </c>
      <c r="E5" s="53">
        <v>44</v>
      </c>
      <c r="G5" s="14" t="s">
        <v>48</v>
      </c>
      <c r="H5" s="54">
        <v>440</v>
      </c>
      <c r="J5" s="14" t="s">
        <v>48</v>
      </c>
      <c r="K5" s="55">
        <v>19.8</v>
      </c>
      <c r="M5" s="14" t="s">
        <v>48</v>
      </c>
      <c r="N5" s="52">
        <v>0.12603838441707249</v>
      </c>
      <c r="P5" s="14" t="s">
        <v>48</v>
      </c>
      <c r="Q5" s="52">
        <v>0.12603838441707249</v>
      </c>
      <c r="S5" s="14" t="s">
        <v>10</v>
      </c>
      <c r="W5" t="s">
        <v>80</v>
      </c>
      <c r="X5" s="54">
        <v>330</v>
      </c>
      <c r="Y5" s="54">
        <v>440</v>
      </c>
      <c r="Z5" s="54">
        <v>396</v>
      </c>
      <c r="AA5" s="54">
        <v>336</v>
      </c>
      <c r="AB5" s="54">
        <v>396</v>
      </c>
      <c r="AC5" s="54">
        <v>300</v>
      </c>
      <c r="AD5" s="54">
        <v>368</v>
      </c>
      <c r="AE5" s="54">
        <v>329</v>
      </c>
      <c r="AF5" s="54">
        <v>288</v>
      </c>
      <c r="AG5" s="54">
        <v>308</v>
      </c>
      <c r="AH5" s="54">
        <v>3491</v>
      </c>
    </row>
    <row r="6" spans="1:34">
      <c r="D6" s="14" t="s">
        <v>57</v>
      </c>
      <c r="E6" s="53">
        <v>50</v>
      </c>
      <c r="G6" s="14" t="s">
        <v>55</v>
      </c>
      <c r="H6" s="54">
        <v>396</v>
      </c>
      <c r="J6" s="14" t="s">
        <v>55</v>
      </c>
      <c r="K6" s="55">
        <v>17.82</v>
      </c>
      <c r="M6" s="14" t="s">
        <v>55</v>
      </c>
      <c r="N6" s="52">
        <v>0.11343454597536523</v>
      </c>
      <c r="P6" s="14" t="s">
        <v>55</v>
      </c>
      <c r="Q6" s="52">
        <v>0.11343454597536523</v>
      </c>
      <c r="S6" s="14" t="s">
        <v>39</v>
      </c>
    </row>
    <row r="7" spans="1:34">
      <c r="D7" s="14" t="s">
        <v>14</v>
      </c>
      <c r="E7" s="53">
        <v>46</v>
      </c>
      <c r="G7" s="14" t="s">
        <v>54</v>
      </c>
      <c r="H7" s="54">
        <v>336</v>
      </c>
      <c r="J7" s="14" t="s">
        <v>54</v>
      </c>
      <c r="K7" s="55">
        <v>15.12</v>
      </c>
      <c r="M7" s="14" t="s">
        <v>54</v>
      </c>
      <c r="N7" s="52">
        <v>9.6247493554855346E-2</v>
      </c>
      <c r="P7" s="14" t="s">
        <v>54</v>
      </c>
      <c r="Q7" s="52">
        <v>9.6247493554855346E-2</v>
      </c>
      <c r="S7" s="14" t="s">
        <v>48</v>
      </c>
    </row>
    <row r="8" spans="1:34">
      <c r="D8" s="14" t="s">
        <v>54</v>
      </c>
      <c r="E8" s="53">
        <v>48</v>
      </c>
      <c r="G8" s="14" t="s">
        <v>36</v>
      </c>
      <c r="H8" s="54">
        <v>396</v>
      </c>
      <c r="J8" s="14" t="s">
        <v>36</v>
      </c>
      <c r="K8" s="55">
        <v>17.82</v>
      </c>
      <c r="M8" s="14" t="s">
        <v>36</v>
      </c>
      <c r="N8" s="52">
        <v>0.11343454597536523</v>
      </c>
      <c r="P8" s="14" t="s">
        <v>36</v>
      </c>
      <c r="Q8" s="52">
        <v>0.11343454597536523</v>
      </c>
      <c r="S8" s="14" t="s">
        <v>21</v>
      </c>
    </row>
    <row r="9" spans="1:34">
      <c r="D9" s="14" t="s">
        <v>36</v>
      </c>
      <c r="E9" s="53">
        <v>44</v>
      </c>
      <c r="G9" s="14" t="s">
        <v>24</v>
      </c>
      <c r="H9" s="54">
        <v>300</v>
      </c>
      <c r="J9" s="14" t="s">
        <v>24</v>
      </c>
      <c r="K9" s="55">
        <v>13.5</v>
      </c>
      <c r="M9" s="14" t="s">
        <v>24</v>
      </c>
      <c r="N9" s="52">
        <v>8.5935262102549412E-2</v>
      </c>
      <c r="P9" s="14" t="s">
        <v>24</v>
      </c>
      <c r="Q9" s="52">
        <v>8.5935262102549426E-2</v>
      </c>
      <c r="S9" s="14" t="s">
        <v>53</v>
      </c>
    </row>
    <row r="10" spans="1:34">
      <c r="D10" s="14" t="s">
        <v>62</v>
      </c>
      <c r="E10" s="53">
        <v>50</v>
      </c>
      <c r="G10" s="14" t="s">
        <v>50</v>
      </c>
      <c r="H10" s="54">
        <v>368</v>
      </c>
      <c r="J10" s="14" t="s">
        <v>50</v>
      </c>
      <c r="K10" s="55">
        <v>16.559999999999999</v>
      </c>
      <c r="M10" s="14" t="s">
        <v>50</v>
      </c>
      <c r="N10" s="52">
        <v>0.10541392151246062</v>
      </c>
      <c r="P10" s="14" t="s">
        <v>50</v>
      </c>
      <c r="Q10" s="52">
        <v>0.10541392151246061</v>
      </c>
      <c r="S10" s="14" t="s">
        <v>35</v>
      </c>
    </row>
    <row r="11" spans="1:34">
      <c r="D11" s="14" t="s">
        <v>50</v>
      </c>
      <c r="E11" s="53">
        <v>46</v>
      </c>
      <c r="G11" s="14" t="s">
        <v>63</v>
      </c>
      <c r="H11" s="54">
        <v>329</v>
      </c>
      <c r="J11" s="14" t="s">
        <v>63</v>
      </c>
      <c r="K11" s="55">
        <v>14.805</v>
      </c>
      <c r="M11" s="14" t="s">
        <v>63</v>
      </c>
      <c r="N11" s="52">
        <v>9.4242337439129201E-2</v>
      </c>
      <c r="P11" s="14" t="s">
        <v>63</v>
      </c>
      <c r="Q11" s="52">
        <v>9.4242337439129187E-2</v>
      </c>
      <c r="S11" s="14" t="s">
        <v>43</v>
      </c>
    </row>
    <row r="12" spans="1:34">
      <c r="D12" s="14" t="s">
        <v>63</v>
      </c>
      <c r="E12" s="53">
        <v>47</v>
      </c>
      <c r="G12" s="14" t="s">
        <v>41</v>
      </c>
      <c r="H12" s="54">
        <v>288</v>
      </c>
      <c r="J12" s="14" t="s">
        <v>41</v>
      </c>
      <c r="K12" s="55">
        <v>12.959999999999999</v>
      </c>
      <c r="M12" s="14" t="s">
        <v>41</v>
      </c>
      <c r="N12" s="52">
        <v>8.2497851618447429E-2</v>
      </c>
      <c r="P12" s="14" t="s">
        <v>41</v>
      </c>
      <c r="Q12" s="52">
        <v>8.2497851618447443E-2</v>
      </c>
      <c r="S12" s="14" t="s">
        <v>49</v>
      </c>
    </row>
    <row r="13" spans="1:34">
      <c r="D13" s="14" t="s">
        <v>47</v>
      </c>
      <c r="E13" s="53">
        <v>45</v>
      </c>
      <c r="G13" s="14" t="s">
        <v>30</v>
      </c>
      <c r="H13" s="54">
        <v>308</v>
      </c>
      <c r="J13" s="14" t="s">
        <v>30</v>
      </c>
      <c r="K13" s="55">
        <v>13.86</v>
      </c>
      <c r="M13" s="14" t="s">
        <v>30</v>
      </c>
      <c r="N13" s="52">
        <v>8.8226869091950738E-2</v>
      </c>
      <c r="P13" s="14" t="s">
        <v>30</v>
      </c>
      <c r="Q13" s="52">
        <v>8.8226869091950738E-2</v>
      </c>
      <c r="S13" s="14" t="s">
        <v>61</v>
      </c>
    </row>
    <row r="14" spans="1:34">
      <c r="D14" s="14" t="s">
        <v>30</v>
      </c>
      <c r="E14" s="53">
        <v>44</v>
      </c>
      <c r="G14" s="14"/>
      <c r="J14" s="14"/>
      <c r="M14" s="14"/>
      <c r="P14" s="14"/>
      <c r="S14" s="14" t="s">
        <v>37</v>
      </c>
    </row>
    <row r="15" spans="1:34">
      <c r="D15" s="14"/>
      <c r="S15" s="14" t="s">
        <v>55</v>
      </c>
    </row>
    <row r="16" spans="1:34">
      <c r="S16" s="14" t="s">
        <v>32</v>
      </c>
    </row>
    <row r="17" spans="19:19">
      <c r="S17" s="14" t="s">
        <v>23</v>
      </c>
    </row>
    <row r="18" spans="19:19">
      <c r="S18" s="14" t="s">
        <v>40</v>
      </c>
    </row>
    <row r="19" spans="19:19">
      <c r="S19" s="14" t="s">
        <v>42</v>
      </c>
    </row>
    <row r="20" spans="19:19">
      <c r="S20" s="14" t="s">
        <v>12</v>
      </c>
    </row>
    <row r="21" spans="19:19">
      <c r="S21" s="14" t="s">
        <v>18</v>
      </c>
    </row>
    <row r="22" spans="19:19">
      <c r="S22" s="14" t="s">
        <v>29</v>
      </c>
    </row>
    <row r="23" spans="19:19">
      <c r="S23" s="14" t="s">
        <v>46</v>
      </c>
    </row>
    <row r="24" spans="19:19">
      <c r="S24" s="14" t="s">
        <v>34</v>
      </c>
    </row>
    <row r="25" spans="19:19">
      <c r="S25" s="14" t="s">
        <v>59</v>
      </c>
    </row>
    <row r="26" spans="19:19">
      <c r="S26" s="14" t="s">
        <v>57</v>
      </c>
    </row>
    <row r="27" spans="19:19">
      <c r="S27" s="14" t="s">
        <v>22</v>
      </c>
    </row>
    <row r="28" spans="19:19">
      <c r="S28" s="14" t="s">
        <v>51</v>
      </c>
    </row>
    <row r="29" spans="19:19">
      <c r="S29" s="14" t="s">
        <v>14</v>
      </c>
    </row>
    <row r="30" spans="19:19">
      <c r="S30" s="14" t="s">
        <v>31</v>
      </c>
    </row>
    <row r="31" spans="19:19">
      <c r="S31" s="14" t="s">
        <v>54</v>
      </c>
    </row>
    <row r="32" spans="19:19">
      <c r="S32" s="14" t="s">
        <v>25</v>
      </c>
    </row>
    <row r="33" spans="19:19">
      <c r="S33" s="14" t="s">
        <v>52</v>
      </c>
    </row>
    <row r="34" spans="19:19">
      <c r="S34" s="14" t="s">
        <v>36</v>
      </c>
    </row>
    <row r="35" spans="19:19">
      <c r="S35" s="14" t="s">
        <v>62</v>
      </c>
    </row>
    <row r="36" spans="19:19">
      <c r="S36" s="14" t="s">
        <v>33</v>
      </c>
    </row>
    <row r="37" spans="19:19">
      <c r="S37" s="14" t="s">
        <v>28</v>
      </c>
    </row>
    <row r="38" spans="19:19">
      <c r="S38" s="14" t="s">
        <v>58</v>
      </c>
    </row>
    <row r="39" spans="19:19">
      <c r="S39" s="14" t="s">
        <v>26</v>
      </c>
    </row>
    <row r="40" spans="19:19">
      <c r="S40" s="14" t="s">
        <v>20</v>
      </c>
    </row>
    <row r="41" spans="19:19">
      <c r="S41" s="14" t="s">
        <v>24</v>
      </c>
    </row>
    <row r="42" spans="19:19">
      <c r="S42" s="14" t="s">
        <v>60</v>
      </c>
    </row>
    <row r="43" spans="19:19">
      <c r="S43" s="14" t="s">
        <v>50</v>
      </c>
    </row>
    <row r="44" spans="19:19">
      <c r="S44" s="14" t="s">
        <v>38</v>
      </c>
    </row>
    <row r="45" spans="19:19">
      <c r="S45" s="14" t="s">
        <v>56</v>
      </c>
    </row>
    <row r="46" spans="19:19">
      <c r="S46" s="14" t="s">
        <v>27</v>
      </c>
    </row>
    <row r="47" spans="19:19">
      <c r="S47" s="14" t="s">
        <v>44</v>
      </c>
    </row>
    <row r="48" spans="19:19">
      <c r="S48" s="14" t="s">
        <v>63</v>
      </c>
    </row>
    <row r="49" spans="2:307">
      <c r="S49" s="14" t="s">
        <v>41</v>
      </c>
    </row>
    <row r="50" spans="2:307">
      <c r="S50" s="14" t="s">
        <v>47</v>
      </c>
    </row>
    <row r="51" spans="2:307">
      <c r="S51" s="14" t="s">
        <v>30</v>
      </c>
    </row>
    <row r="52" spans="2:307">
      <c r="S52" s="14" t="s">
        <v>9</v>
      </c>
    </row>
    <row r="53" spans="2:307" ht="15">
      <c r="B53" s="50" t="s">
        <v>77</v>
      </c>
      <c r="S53" s="14" t="s">
        <v>16</v>
      </c>
    </row>
    <row r="54" spans="2:307">
      <c r="B54">
        <f>SUM(B4:B53)</f>
        <v>10</v>
      </c>
      <c r="E54">
        <f>SUM(E4:E53)</f>
        <v>508</v>
      </c>
      <c r="H54">
        <f>SUM(H4:H53)</f>
        <v>3491</v>
      </c>
      <c r="K54">
        <f>SUM(K4:K53)</f>
        <v>157.09500000000003</v>
      </c>
      <c r="N54">
        <f>SUM(N4:N53)</f>
        <v>1.0000000000000002</v>
      </c>
      <c r="Q54">
        <f>SUM(Q4:Q53)</f>
        <v>1</v>
      </c>
      <c r="S54" s="14" t="s">
        <v>45</v>
      </c>
    </row>
    <row r="60" spans="2:307">
      <c r="B60" s="13" t="s">
        <v>78</v>
      </c>
    </row>
    <row r="61" spans="2:307">
      <c r="B61" t="s">
        <v>79</v>
      </c>
      <c r="AZ61" t="s">
        <v>82</v>
      </c>
      <c r="CX61" t="s">
        <v>83</v>
      </c>
      <c r="EV61" t="s">
        <v>77</v>
      </c>
      <c r="GT61" t="s">
        <v>80</v>
      </c>
      <c r="IR61" t="s">
        <v>81</v>
      </c>
      <c r="KP61" t="s">
        <v>85</v>
      </c>
      <c r="KQ61" t="s">
        <v>86</v>
      </c>
      <c r="KR61" t="s">
        <v>87</v>
      </c>
      <c r="KS61" t="s">
        <v>88</v>
      </c>
      <c r="KT61" t="s">
        <v>89</v>
      </c>
      <c r="KU61" t="s">
        <v>90</v>
      </c>
    </row>
    <row r="62" spans="2:307">
      <c r="B62" t="s">
        <v>10</v>
      </c>
      <c r="C62" t="s">
        <v>39</v>
      </c>
      <c r="D62" t="s">
        <v>48</v>
      </c>
      <c r="E62" t="s">
        <v>21</v>
      </c>
      <c r="F62" t="s">
        <v>53</v>
      </c>
      <c r="G62" t="s">
        <v>35</v>
      </c>
      <c r="H62" t="s">
        <v>43</v>
      </c>
      <c r="I62" t="s">
        <v>49</v>
      </c>
      <c r="J62" t="s">
        <v>61</v>
      </c>
      <c r="K62" t="s">
        <v>37</v>
      </c>
      <c r="L62" t="s">
        <v>55</v>
      </c>
      <c r="M62" t="s">
        <v>32</v>
      </c>
      <c r="N62" t="s">
        <v>23</v>
      </c>
      <c r="O62" t="s">
        <v>40</v>
      </c>
      <c r="P62" t="s">
        <v>42</v>
      </c>
      <c r="Q62" t="s">
        <v>12</v>
      </c>
      <c r="R62" t="s">
        <v>18</v>
      </c>
      <c r="S62" t="s">
        <v>29</v>
      </c>
      <c r="T62" t="s">
        <v>46</v>
      </c>
      <c r="U62" t="s">
        <v>34</v>
      </c>
      <c r="V62" t="s">
        <v>59</v>
      </c>
      <c r="W62" t="s">
        <v>57</v>
      </c>
      <c r="X62" t="s">
        <v>22</v>
      </c>
      <c r="Y62" t="s">
        <v>51</v>
      </c>
      <c r="Z62" t="s">
        <v>14</v>
      </c>
      <c r="AA62" t="s">
        <v>31</v>
      </c>
      <c r="AB62" t="s">
        <v>54</v>
      </c>
      <c r="AC62" t="s">
        <v>25</v>
      </c>
      <c r="AD62" t="s">
        <v>52</v>
      </c>
      <c r="AE62" t="s">
        <v>36</v>
      </c>
      <c r="AF62" t="s">
        <v>62</v>
      </c>
      <c r="AG62" t="s">
        <v>33</v>
      </c>
      <c r="AH62" t="s">
        <v>28</v>
      </c>
      <c r="AI62" t="s">
        <v>58</v>
      </c>
      <c r="AJ62" t="s">
        <v>26</v>
      </c>
      <c r="AK62" t="s">
        <v>20</v>
      </c>
      <c r="AL62" t="s">
        <v>24</v>
      </c>
      <c r="AM62" t="s">
        <v>60</v>
      </c>
      <c r="AN62" t="s">
        <v>50</v>
      </c>
      <c r="AO62" t="s">
        <v>38</v>
      </c>
      <c r="AP62" t="s">
        <v>56</v>
      </c>
      <c r="AQ62" t="s">
        <v>27</v>
      </c>
      <c r="AR62" t="s">
        <v>44</v>
      </c>
      <c r="AS62" t="s">
        <v>63</v>
      </c>
      <c r="AT62" t="s">
        <v>41</v>
      </c>
      <c r="AU62" t="s">
        <v>47</v>
      </c>
      <c r="AV62" t="s">
        <v>30</v>
      </c>
      <c r="AW62" t="s">
        <v>9</v>
      </c>
      <c r="AX62" t="s">
        <v>16</v>
      </c>
      <c r="AY62" t="s">
        <v>45</v>
      </c>
      <c r="AZ62" t="s">
        <v>10</v>
      </c>
      <c r="BA62" t="s">
        <v>39</v>
      </c>
      <c r="BB62" t="s">
        <v>48</v>
      </c>
      <c r="BC62" t="s">
        <v>21</v>
      </c>
      <c r="BD62" t="s">
        <v>53</v>
      </c>
      <c r="BE62" t="s">
        <v>35</v>
      </c>
      <c r="BF62" t="s">
        <v>43</v>
      </c>
      <c r="BG62" t="s">
        <v>49</v>
      </c>
      <c r="BH62" t="s">
        <v>61</v>
      </c>
      <c r="BI62" t="s">
        <v>37</v>
      </c>
      <c r="BJ62" t="s">
        <v>55</v>
      </c>
      <c r="BK62" t="s">
        <v>32</v>
      </c>
      <c r="BL62" t="s">
        <v>23</v>
      </c>
      <c r="BM62" t="s">
        <v>40</v>
      </c>
      <c r="BN62" t="s">
        <v>42</v>
      </c>
      <c r="BO62" t="s">
        <v>12</v>
      </c>
      <c r="BP62" t="s">
        <v>18</v>
      </c>
      <c r="BQ62" t="s">
        <v>29</v>
      </c>
      <c r="BR62" t="s">
        <v>46</v>
      </c>
      <c r="BS62" t="s">
        <v>34</v>
      </c>
      <c r="BT62" t="s">
        <v>59</v>
      </c>
      <c r="BU62" t="s">
        <v>57</v>
      </c>
      <c r="BV62" t="s">
        <v>22</v>
      </c>
      <c r="BW62" t="s">
        <v>51</v>
      </c>
      <c r="BX62" t="s">
        <v>14</v>
      </c>
      <c r="BY62" t="s">
        <v>31</v>
      </c>
      <c r="BZ62" t="s">
        <v>54</v>
      </c>
      <c r="CA62" t="s">
        <v>25</v>
      </c>
      <c r="CB62" t="s">
        <v>52</v>
      </c>
      <c r="CC62" t="s">
        <v>36</v>
      </c>
      <c r="CD62" t="s">
        <v>62</v>
      </c>
      <c r="CE62" t="s">
        <v>33</v>
      </c>
      <c r="CF62" t="s">
        <v>28</v>
      </c>
      <c r="CG62" t="s">
        <v>58</v>
      </c>
      <c r="CH62" t="s">
        <v>26</v>
      </c>
      <c r="CI62" t="s">
        <v>20</v>
      </c>
      <c r="CJ62" t="s">
        <v>24</v>
      </c>
      <c r="CK62" t="s">
        <v>60</v>
      </c>
      <c r="CL62" t="s">
        <v>50</v>
      </c>
      <c r="CM62" t="s">
        <v>38</v>
      </c>
      <c r="CN62" t="s">
        <v>56</v>
      </c>
      <c r="CO62" t="s">
        <v>27</v>
      </c>
      <c r="CP62" t="s">
        <v>44</v>
      </c>
      <c r="CQ62" t="s">
        <v>63</v>
      </c>
      <c r="CR62" t="s">
        <v>41</v>
      </c>
      <c r="CS62" t="s">
        <v>47</v>
      </c>
      <c r="CT62" t="s">
        <v>30</v>
      </c>
      <c r="CU62" t="s">
        <v>9</v>
      </c>
      <c r="CV62" t="s">
        <v>16</v>
      </c>
      <c r="CW62" t="s">
        <v>45</v>
      </c>
      <c r="CX62" t="s">
        <v>10</v>
      </c>
      <c r="CY62" t="s">
        <v>39</v>
      </c>
      <c r="CZ62" t="s">
        <v>48</v>
      </c>
      <c r="DA62" t="s">
        <v>21</v>
      </c>
      <c r="DB62" t="s">
        <v>53</v>
      </c>
      <c r="DC62" t="s">
        <v>35</v>
      </c>
      <c r="DD62" t="s">
        <v>43</v>
      </c>
      <c r="DE62" t="s">
        <v>49</v>
      </c>
      <c r="DF62" t="s">
        <v>61</v>
      </c>
      <c r="DG62" t="s">
        <v>37</v>
      </c>
      <c r="DH62" t="s">
        <v>55</v>
      </c>
      <c r="DI62" t="s">
        <v>32</v>
      </c>
      <c r="DJ62" t="s">
        <v>23</v>
      </c>
      <c r="DK62" t="s">
        <v>40</v>
      </c>
      <c r="DL62" t="s">
        <v>42</v>
      </c>
      <c r="DM62" t="s">
        <v>12</v>
      </c>
      <c r="DN62" t="s">
        <v>18</v>
      </c>
      <c r="DO62" t="s">
        <v>29</v>
      </c>
      <c r="DP62" t="s">
        <v>46</v>
      </c>
      <c r="DQ62" t="s">
        <v>34</v>
      </c>
      <c r="DR62" t="s">
        <v>59</v>
      </c>
      <c r="DS62" t="s">
        <v>57</v>
      </c>
      <c r="DT62" t="s">
        <v>22</v>
      </c>
      <c r="DU62" t="s">
        <v>51</v>
      </c>
      <c r="DV62" t="s">
        <v>14</v>
      </c>
      <c r="DW62" t="s">
        <v>31</v>
      </c>
      <c r="DX62" t="s">
        <v>54</v>
      </c>
      <c r="DY62" t="s">
        <v>25</v>
      </c>
      <c r="DZ62" t="s">
        <v>52</v>
      </c>
      <c r="EA62" t="s">
        <v>36</v>
      </c>
      <c r="EB62" t="s">
        <v>62</v>
      </c>
      <c r="EC62" t="s">
        <v>33</v>
      </c>
      <c r="ED62" t="s">
        <v>28</v>
      </c>
      <c r="EE62" t="s">
        <v>58</v>
      </c>
      <c r="EF62" t="s">
        <v>26</v>
      </c>
      <c r="EG62" t="s">
        <v>20</v>
      </c>
      <c r="EH62" t="s">
        <v>24</v>
      </c>
      <c r="EI62" t="s">
        <v>60</v>
      </c>
      <c r="EJ62" t="s">
        <v>50</v>
      </c>
      <c r="EK62" t="s">
        <v>38</v>
      </c>
      <c r="EL62" t="s">
        <v>56</v>
      </c>
      <c r="EM62" t="s">
        <v>27</v>
      </c>
      <c r="EN62" t="s">
        <v>44</v>
      </c>
      <c r="EO62" t="s">
        <v>63</v>
      </c>
      <c r="EP62" t="s">
        <v>41</v>
      </c>
      <c r="EQ62" t="s">
        <v>47</v>
      </c>
      <c r="ER62" t="s">
        <v>30</v>
      </c>
      <c r="ES62" t="s">
        <v>9</v>
      </c>
      <c r="ET62" t="s">
        <v>16</v>
      </c>
      <c r="EU62" t="s">
        <v>45</v>
      </c>
      <c r="EV62" t="s">
        <v>10</v>
      </c>
      <c r="EW62" t="s">
        <v>39</v>
      </c>
      <c r="EX62" t="s">
        <v>48</v>
      </c>
      <c r="EY62" t="s">
        <v>21</v>
      </c>
      <c r="EZ62" t="s">
        <v>53</v>
      </c>
      <c r="FA62" t="s">
        <v>35</v>
      </c>
      <c r="FB62" t="s">
        <v>43</v>
      </c>
      <c r="FC62" t="s">
        <v>49</v>
      </c>
      <c r="FD62" t="s">
        <v>61</v>
      </c>
      <c r="FE62" t="s">
        <v>37</v>
      </c>
      <c r="FF62" t="s">
        <v>55</v>
      </c>
      <c r="FG62" t="s">
        <v>32</v>
      </c>
      <c r="FH62" t="s">
        <v>23</v>
      </c>
      <c r="FI62" t="s">
        <v>40</v>
      </c>
      <c r="FJ62" t="s">
        <v>42</v>
      </c>
      <c r="FK62" t="s">
        <v>12</v>
      </c>
      <c r="FL62" t="s">
        <v>18</v>
      </c>
      <c r="FM62" t="s">
        <v>29</v>
      </c>
      <c r="FN62" t="s">
        <v>46</v>
      </c>
      <c r="FO62" t="s">
        <v>34</v>
      </c>
      <c r="FP62" t="s">
        <v>59</v>
      </c>
      <c r="FQ62" t="s">
        <v>57</v>
      </c>
      <c r="FR62" t="s">
        <v>22</v>
      </c>
      <c r="FS62" t="s">
        <v>51</v>
      </c>
      <c r="FT62" t="s">
        <v>14</v>
      </c>
      <c r="FU62" t="s">
        <v>31</v>
      </c>
      <c r="FV62" t="s">
        <v>54</v>
      </c>
      <c r="FW62" t="s">
        <v>25</v>
      </c>
      <c r="FX62" t="s">
        <v>52</v>
      </c>
      <c r="FY62" t="s">
        <v>36</v>
      </c>
      <c r="FZ62" t="s">
        <v>62</v>
      </c>
      <c r="GA62" t="s">
        <v>33</v>
      </c>
      <c r="GB62" t="s">
        <v>28</v>
      </c>
      <c r="GC62" t="s">
        <v>58</v>
      </c>
      <c r="GD62" t="s">
        <v>26</v>
      </c>
      <c r="GE62" t="s">
        <v>20</v>
      </c>
      <c r="GF62" t="s">
        <v>24</v>
      </c>
      <c r="GG62" t="s">
        <v>60</v>
      </c>
      <c r="GH62" t="s">
        <v>50</v>
      </c>
      <c r="GI62" t="s">
        <v>38</v>
      </c>
      <c r="GJ62" t="s">
        <v>56</v>
      </c>
      <c r="GK62" t="s">
        <v>27</v>
      </c>
      <c r="GL62" t="s">
        <v>44</v>
      </c>
      <c r="GM62" t="s">
        <v>63</v>
      </c>
      <c r="GN62" t="s">
        <v>41</v>
      </c>
      <c r="GO62" t="s">
        <v>47</v>
      </c>
      <c r="GP62" t="s">
        <v>30</v>
      </c>
      <c r="GQ62" t="s">
        <v>9</v>
      </c>
      <c r="GR62" t="s">
        <v>16</v>
      </c>
      <c r="GS62" t="s">
        <v>45</v>
      </c>
      <c r="GT62" t="s">
        <v>10</v>
      </c>
      <c r="GU62" t="s">
        <v>39</v>
      </c>
      <c r="GV62" t="s">
        <v>48</v>
      </c>
      <c r="GW62" t="s">
        <v>21</v>
      </c>
      <c r="GX62" t="s">
        <v>53</v>
      </c>
      <c r="GY62" t="s">
        <v>35</v>
      </c>
      <c r="GZ62" t="s">
        <v>43</v>
      </c>
      <c r="HA62" t="s">
        <v>49</v>
      </c>
      <c r="HB62" t="s">
        <v>61</v>
      </c>
      <c r="HC62" t="s">
        <v>37</v>
      </c>
      <c r="HD62" t="s">
        <v>55</v>
      </c>
      <c r="HE62" t="s">
        <v>32</v>
      </c>
      <c r="HF62" t="s">
        <v>23</v>
      </c>
      <c r="HG62" t="s">
        <v>40</v>
      </c>
      <c r="HH62" t="s">
        <v>42</v>
      </c>
      <c r="HI62" t="s">
        <v>12</v>
      </c>
      <c r="HJ62" t="s">
        <v>18</v>
      </c>
      <c r="HK62" t="s">
        <v>29</v>
      </c>
      <c r="HL62" t="s">
        <v>46</v>
      </c>
      <c r="HM62" t="s">
        <v>34</v>
      </c>
      <c r="HN62" t="s">
        <v>59</v>
      </c>
      <c r="HO62" t="s">
        <v>57</v>
      </c>
      <c r="HP62" t="s">
        <v>22</v>
      </c>
      <c r="HQ62" t="s">
        <v>51</v>
      </c>
      <c r="HR62" t="s">
        <v>14</v>
      </c>
      <c r="HS62" t="s">
        <v>31</v>
      </c>
      <c r="HT62" t="s">
        <v>54</v>
      </c>
      <c r="HU62" t="s">
        <v>25</v>
      </c>
      <c r="HV62" t="s">
        <v>52</v>
      </c>
      <c r="HW62" t="s">
        <v>36</v>
      </c>
      <c r="HX62" t="s">
        <v>62</v>
      </c>
      <c r="HY62" t="s">
        <v>33</v>
      </c>
      <c r="HZ62" t="s">
        <v>28</v>
      </c>
      <c r="IA62" t="s">
        <v>58</v>
      </c>
      <c r="IB62" t="s">
        <v>26</v>
      </c>
      <c r="IC62" t="s">
        <v>20</v>
      </c>
      <c r="ID62" t="s">
        <v>24</v>
      </c>
      <c r="IE62" t="s">
        <v>60</v>
      </c>
      <c r="IF62" t="s">
        <v>50</v>
      </c>
      <c r="IG62" t="s">
        <v>38</v>
      </c>
      <c r="IH62" t="s">
        <v>56</v>
      </c>
      <c r="II62" t="s">
        <v>27</v>
      </c>
      <c r="IJ62" t="s">
        <v>44</v>
      </c>
      <c r="IK62" t="s">
        <v>63</v>
      </c>
      <c r="IL62" t="s">
        <v>41</v>
      </c>
      <c r="IM62" t="s">
        <v>47</v>
      </c>
      <c r="IN62" t="s">
        <v>30</v>
      </c>
      <c r="IO62" t="s">
        <v>9</v>
      </c>
      <c r="IP62" t="s">
        <v>16</v>
      </c>
      <c r="IQ62" t="s">
        <v>45</v>
      </c>
      <c r="IR62" t="s">
        <v>10</v>
      </c>
      <c r="IS62" t="s">
        <v>39</v>
      </c>
      <c r="IT62" t="s">
        <v>48</v>
      </c>
      <c r="IU62" t="s">
        <v>21</v>
      </c>
      <c r="IV62" t="s">
        <v>53</v>
      </c>
      <c r="IW62" t="s">
        <v>35</v>
      </c>
      <c r="IX62" t="s">
        <v>43</v>
      </c>
      <c r="IY62" t="s">
        <v>49</v>
      </c>
      <c r="IZ62" t="s">
        <v>61</v>
      </c>
      <c r="JA62" t="s">
        <v>37</v>
      </c>
      <c r="JB62" t="s">
        <v>55</v>
      </c>
      <c r="JC62" t="s">
        <v>32</v>
      </c>
      <c r="JD62" t="s">
        <v>23</v>
      </c>
      <c r="JE62" t="s">
        <v>40</v>
      </c>
      <c r="JF62" t="s">
        <v>42</v>
      </c>
      <c r="JG62" t="s">
        <v>12</v>
      </c>
      <c r="JH62" t="s">
        <v>18</v>
      </c>
      <c r="JI62" t="s">
        <v>29</v>
      </c>
      <c r="JJ62" t="s">
        <v>46</v>
      </c>
      <c r="JK62" t="s">
        <v>34</v>
      </c>
      <c r="JL62" t="s">
        <v>59</v>
      </c>
      <c r="JM62" t="s">
        <v>57</v>
      </c>
      <c r="JN62" t="s">
        <v>22</v>
      </c>
      <c r="JO62" t="s">
        <v>51</v>
      </c>
      <c r="JP62" t="s">
        <v>14</v>
      </c>
      <c r="JQ62" t="s">
        <v>31</v>
      </c>
      <c r="JR62" t="s">
        <v>54</v>
      </c>
      <c r="JS62" t="s">
        <v>25</v>
      </c>
      <c r="JT62" t="s">
        <v>52</v>
      </c>
      <c r="JU62" t="s">
        <v>36</v>
      </c>
      <c r="JV62" t="s">
        <v>62</v>
      </c>
      <c r="JW62" t="s">
        <v>33</v>
      </c>
      <c r="JX62" t="s">
        <v>28</v>
      </c>
      <c r="JY62" t="s">
        <v>58</v>
      </c>
      <c r="JZ62" t="s">
        <v>26</v>
      </c>
      <c r="KA62" t="s">
        <v>20</v>
      </c>
      <c r="KB62" t="s">
        <v>24</v>
      </c>
      <c r="KC62" t="s">
        <v>60</v>
      </c>
      <c r="KD62" t="s">
        <v>50</v>
      </c>
      <c r="KE62" t="s">
        <v>38</v>
      </c>
      <c r="KF62" t="s">
        <v>56</v>
      </c>
      <c r="KG62" t="s">
        <v>27</v>
      </c>
      <c r="KH62" t="s">
        <v>44</v>
      </c>
      <c r="KI62" t="s">
        <v>63</v>
      </c>
      <c r="KJ62" t="s">
        <v>41</v>
      </c>
      <c r="KK62" t="s">
        <v>47</v>
      </c>
      <c r="KL62" t="s">
        <v>30</v>
      </c>
      <c r="KM62" t="s">
        <v>9</v>
      </c>
      <c r="KN62" t="s">
        <v>16</v>
      </c>
      <c r="KO62" t="s">
        <v>45</v>
      </c>
    </row>
    <row r="63" spans="2:307">
      <c r="B63" s="15">
        <v>19</v>
      </c>
      <c r="C63" s="15">
        <v>33</v>
      </c>
      <c r="D63" s="15">
        <v>44</v>
      </c>
      <c r="E63" s="15">
        <v>27</v>
      </c>
      <c r="F63" s="15">
        <v>21</v>
      </c>
      <c r="G63" s="15">
        <v>22</v>
      </c>
      <c r="H63" s="15">
        <v>34</v>
      </c>
      <c r="I63" s="15">
        <v>26</v>
      </c>
      <c r="J63" s="15">
        <v>40</v>
      </c>
      <c r="K63" s="15">
        <v>22</v>
      </c>
      <c r="L63" s="15">
        <v>44</v>
      </c>
      <c r="M63" s="15">
        <v>36</v>
      </c>
      <c r="N63" s="15">
        <v>27</v>
      </c>
      <c r="O63" s="15">
        <v>41</v>
      </c>
      <c r="P63" s="15">
        <v>17</v>
      </c>
      <c r="Q63" s="15">
        <v>16</v>
      </c>
      <c r="R63" s="15">
        <v>19</v>
      </c>
      <c r="S63" s="15">
        <v>27</v>
      </c>
      <c r="T63" s="15">
        <v>39</v>
      </c>
      <c r="U63" s="15">
        <v>13</v>
      </c>
      <c r="V63" s="15">
        <v>13</v>
      </c>
      <c r="W63" s="15">
        <v>50</v>
      </c>
      <c r="X63" s="15">
        <v>32</v>
      </c>
      <c r="Y63" s="15">
        <v>36</v>
      </c>
      <c r="Z63" s="15">
        <v>46</v>
      </c>
      <c r="AA63" s="15">
        <v>16</v>
      </c>
      <c r="AB63" s="15">
        <v>48</v>
      </c>
      <c r="AC63" s="15">
        <v>16</v>
      </c>
      <c r="AD63" s="15">
        <v>10</v>
      </c>
      <c r="AE63" s="15">
        <v>44</v>
      </c>
      <c r="AF63" s="15">
        <v>50</v>
      </c>
      <c r="AG63" s="15">
        <v>28</v>
      </c>
      <c r="AH63" s="15">
        <v>27</v>
      </c>
      <c r="AI63" s="15">
        <v>27</v>
      </c>
      <c r="AJ63" s="15">
        <v>25</v>
      </c>
      <c r="AK63" s="15">
        <v>31</v>
      </c>
      <c r="AL63" s="15">
        <v>30</v>
      </c>
      <c r="AM63" s="15">
        <v>10</v>
      </c>
      <c r="AN63" s="15">
        <v>46</v>
      </c>
      <c r="AO63" s="15">
        <v>19</v>
      </c>
      <c r="AP63" s="15">
        <v>40</v>
      </c>
      <c r="AQ63" s="15">
        <v>11</v>
      </c>
      <c r="AR63" s="15">
        <v>12</v>
      </c>
      <c r="AS63" s="15">
        <v>47</v>
      </c>
      <c r="AT63" s="15">
        <v>36</v>
      </c>
      <c r="AU63" s="15">
        <v>45</v>
      </c>
      <c r="AV63" s="15">
        <v>44</v>
      </c>
      <c r="AW63" s="15">
        <v>14</v>
      </c>
      <c r="AX63" s="15">
        <v>35</v>
      </c>
      <c r="AY63" s="15">
        <v>32</v>
      </c>
      <c r="AZ63" s="15">
        <v>99.275000000000006</v>
      </c>
      <c r="BA63" s="15">
        <v>344.85</v>
      </c>
      <c r="BB63" s="15">
        <v>459.8</v>
      </c>
      <c r="BC63" s="15">
        <v>169.29</v>
      </c>
      <c r="BD63" s="15">
        <v>175.56</v>
      </c>
      <c r="BE63" s="15">
        <v>206.91</v>
      </c>
      <c r="BF63" s="15">
        <v>142.12</v>
      </c>
      <c r="BG63" s="15">
        <v>163.02000000000001</v>
      </c>
      <c r="BH63" s="15">
        <v>209</v>
      </c>
      <c r="BI63" s="15">
        <v>183.92</v>
      </c>
      <c r="BJ63" s="15">
        <v>413.82</v>
      </c>
      <c r="BK63" s="15">
        <v>188.1</v>
      </c>
      <c r="BL63" s="15">
        <v>253.935</v>
      </c>
      <c r="BM63" s="15">
        <v>299.91500000000002</v>
      </c>
      <c r="BN63" s="15">
        <v>88.825000000000003</v>
      </c>
      <c r="BO63" s="15">
        <v>66.88</v>
      </c>
      <c r="BP63" s="15">
        <v>59.564999999999998</v>
      </c>
      <c r="BQ63" s="15">
        <v>225.72</v>
      </c>
      <c r="BR63" s="15">
        <v>244.53</v>
      </c>
      <c r="BS63" s="15">
        <v>81.510000000000005</v>
      </c>
      <c r="BT63" s="15">
        <v>95.094999999999999</v>
      </c>
      <c r="BU63" s="15">
        <v>209</v>
      </c>
      <c r="BV63" s="15">
        <v>167.2</v>
      </c>
      <c r="BW63" s="15">
        <v>188.1</v>
      </c>
      <c r="BX63" s="15">
        <v>240.35</v>
      </c>
      <c r="BY63" s="15">
        <v>167.2</v>
      </c>
      <c r="BZ63" s="15">
        <v>351.12</v>
      </c>
      <c r="CA63" s="15">
        <v>117.04</v>
      </c>
      <c r="CB63" s="15">
        <v>94.05</v>
      </c>
      <c r="CC63" s="15">
        <v>413.82</v>
      </c>
      <c r="CD63" s="15">
        <v>261.25</v>
      </c>
      <c r="CE63" s="15">
        <v>175.56</v>
      </c>
      <c r="CF63" s="15">
        <v>282.14999999999998</v>
      </c>
      <c r="CG63" s="15">
        <v>225.72</v>
      </c>
      <c r="CH63" s="15">
        <v>156.75</v>
      </c>
      <c r="CI63" s="15">
        <v>259.16000000000003</v>
      </c>
      <c r="CJ63" s="15">
        <v>313.5</v>
      </c>
      <c r="CK63" s="15">
        <v>73.150000000000006</v>
      </c>
      <c r="CL63" s="15">
        <v>384.56</v>
      </c>
      <c r="CM63" s="15">
        <v>198.55</v>
      </c>
      <c r="CN63" s="15">
        <v>292.60000000000002</v>
      </c>
      <c r="CO63" s="15">
        <v>34.484999999999999</v>
      </c>
      <c r="CP63" s="15">
        <v>62.7</v>
      </c>
      <c r="CQ63" s="15">
        <v>343.80500000000001</v>
      </c>
      <c r="CR63" s="15">
        <v>300.95999999999998</v>
      </c>
      <c r="CS63" s="15">
        <v>282.14999999999998</v>
      </c>
      <c r="CT63" s="15">
        <v>321.86</v>
      </c>
      <c r="CU63" s="15">
        <v>87.78</v>
      </c>
      <c r="CV63" s="15">
        <v>182.875</v>
      </c>
      <c r="CW63" s="15">
        <v>200.64</v>
      </c>
      <c r="CX63" s="15">
        <v>5.7</v>
      </c>
      <c r="CY63" s="15">
        <v>19.8</v>
      </c>
      <c r="CZ63" s="15">
        <v>26.4</v>
      </c>
      <c r="DA63" s="15">
        <v>9.7199999999999989</v>
      </c>
      <c r="DB63" s="15">
        <v>10.08</v>
      </c>
      <c r="DC63" s="15">
        <v>11.879999999999999</v>
      </c>
      <c r="DD63" s="15">
        <v>8.16</v>
      </c>
      <c r="DE63" s="15">
        <v>9.36</v>
      </c>
      <c r="DF63" s="15">
        <v>12</v>
      </c>
      <c r="DG63" s="15">
        <v>10.559999999999999</v>
      </c>
      <c r="DH63" s="15">
        <v>23.759999999999998</v>
      </c>
      <c r="DI63" s="15">
        <v>10.799999999999999</v>
      </c>
      <c r="DJ63" s="15">
        <v>14.58</v>
      </c>
      <c r="DK63" s="15">
        <v>17.22</v>
      </c>
      <c r="DL63" s="15">
        <v>5.0999999999999996</v>
      </c>
      <c r="DM63" s="15">
        <v>3.84</v>
      </c>
      <c r="DN63" s="15">
        <v>3.42</v>
      </c>
      <c r="DO63" s="15">
        <v>12.959999999999999</v>
      </c>
      <c r="DP63" s="15">
        <v>14.04</v>
      </c>
      <c r="DQ63" s="15">
        <v>4.68</v>
      </c>
      <c r="DR63" s="15">
        <v>5.46</v>
      </c>
      <c r="DS63" s="15">
        <v>12</v>
      </c>
      <c r="DT63" s="15">
        <v>9.6</v>
      </c>
      <c r="DU63" s="15">
        <v>10.799999999999999</v>
      </c>
      <c r="DV63" s="15">
        <v>13.799999999999999</v>
      </c>
      <c r="DW63" s="15">
        <v>9.6</v>
      </c>
      <c r="DX63" s="15">
        <v>20.16</v>
      </c>
      <c r="DY63" s="15">
        <v>6.72</v>
      </c>
      <c r="DZ63" s="15">
        <v>5.3999999999999995</v>
      </c>
      <c r="EA63" s="15">
        <v>23.759999999999998</v>
      </c>
      <c r="EB63" s="15">
        <v>15</v>
      </c>
      <c r="EC63" s="15">
        <v>10.08</v>
      </c>
      <c r="ED63" s="15">
        <v>16.2</v>
      </c>
      <c r="EE63" s="15">
        <v>12.959999999999999</v>
      </c>
      <c r="EF63" s="15">
        <v>9</v>
      </c>
      <c r="EG63" s="15">
        <v>14.879999999999999</v>
      </c>
      <c r="EH63" s="15">
        <v>18</v>
      </c>
      <c r="EI63" s="15">
        <v>4.2</v>
      </c>
      <c r="EJ63" s="15">
        <v>22.08</v>
      </c>
      <c r="EK63" s="15">
        <v>11.4</v>
      </c>
      <c r="EL63" s="15">
        <v>16.8</v>
      </c>
      <c r="EM63" s="15">
        <v>1.98</v>
      </c>
      <c r="EN63" s="15">
        <v>3.5999999999999996</v>
      </c>
      <c r="EO63" s="15">
        <v>19.739999999999998</v>
      </c>
      <c r="EP63" s="15">
        <v>17.28</v>
      </c>
      <c r="EQ63" s="15">
        <v>16.2</v>
      </c>
      <c r="ER63" s="15">
        <v>18.48</v>
      </c>
      <c r="ES63" s="15">
        <v>5.04</v>
      </c>
      <c r="ET63" s="15">
        <v>10.5</v>
      </c>
      <c r="EU63" s="15">
        <v>11.52</v>
      </c>
      <c r="EV63" s="15">
        <v>5</v>
      </c>
      <c r="EW63" s="15">
        <v>10</v>
      </c>
      <c r="EX63" s="15">
        <v>10</v>
      </c>
      <c r="EY63" s="15">
        <v>6</v>
      </c>
      <c r="EZ63" s="15">
        <v>8</v>
      </c>
      <c r="FA63" s="15">
        <v>9</v>
      </c>
      <c r="FB63" s="15">
        <v>4</v>
      </c>
      <c r="FC63" s="15">
        <v>6</v>
      </c>
      <c r="FD63" s="15">
        <v>5</v>
      </c>
      <c r="FE63" s="15">
        <v>8</v>
      </c>
      <c r="FF63" s="15">
        <v>9</v>
      </c>
      <c r="FG63" s="15">
        <v>5</v>
      </c>
      <c r="FH63" s="15">
        <v>9</v>
      </c>
      <c r="FI63" s="15">
        <v>7</v>
      </c>
      <c r="FJ63" s="15">
        <v>5</v>
      </c>
      <c r="FK63" s="15">
        <v>4</v>
      </c>
      <c r="FL63" s="15">
        <v>3</v>
      </c>
      <c r="FM63" s="15">
        <v>8</v>
      </c>
      <c r="FN63" s="15">
        <v>6</v>
      </c>
      <c r="FO63" s="15">
        <v>6</v>
      </c>
      <c r="FP63" s="15">
        <v>7</v>
      </c>
      <c r="FQ63" s="15">
        <v>4</v>
      </c>
      <c r="FR63" s="15">
        <v>5</v>
      </c>
      <c r="FS63" s="15">
        <v>5</v>
      </c>
      <c r="FT63" s="15">
        <v>5</v>
      </c>
      <c r="FU63" s="15">
        <v>10</v>
      </c>
      <c r="FV63" s="15">
        <v>7</v>
      </c>
      <c r="FW63" s="15">
        <v>7</v>
      </c>
      <c r="FX63" s="15">
        <v>9</v>
      </c>
      <c r="FY63" s="15">
        <v>9</v>
      </c>
      <c r="FZ63" s="15">
        <v>5</v>
      </c>
      <c r="GA63" s="15">
        <v>6</v>
      </c>
      <c r="GB63" s="15">
        <v>10</v>
      </c>
      <c r="GC63" s="15">
        <v>8</v>
      </c>
      <c r="GD63" s="15">
        <v>6</v>
      </c>
      <c r="GE63" s="15">
        <v>8</v>
      </c>
      <c r="GF63" s="15">
        <v>10</v>
      </c>
      <c r="GG63" s="15">
        <v>7</v>
      </c>
      <c r="GH63" s="15">
        <v>8</v>
      </c>
      <c r="GI63" s="15">
        <v>10</v>
      </c>
      <c r="GJ63" s="15">
        <v>7</v>
      </c>
      <c r="GK63" s="15">
        <v>3</v>
      </c>
      <c r="GL63" s="15">
        <v>5</v>
      </c>
      <c r="GM63" s="15">
        <v>7</v>
      </c>
      <c r="GN63" s="15">
        <v>8</v>
      </c>
      <c r="GO63" s="15">
        <v>6</v>
      </c>
      <c r="GP63" s="15">
        <v>7</v>
      </c>
      <c r="GQ63" s="15">
        <v>6</v>
      </c>
      <c r="GR63" s="15">
        <v>5</v>
      </c>
      <c r="GS63" s="15">
        <v>6</v>
      </c>
      <c r="GT63" s="15">
        <v>95</v>
      </c>
      <c r="GU63" s="15">
        <v>330</v>
      </c>
      <c r="GV63" s="15">
        <v>440</v>
      </c>
      <c r="GW63" s="15">
        <v>162</v>
      </c>
      <c r="GX63" s="15">
        <v>168</v>
      </c>
      <c r="GY63" s="15">
        <v>198</v>
      </c>
      <c r="GZ63" s="15">
        <v>136</v>
      </c>
      <c r="HA63" s="15">
        <v>156</v>
      </c>
      <c r="HB63" s="15">
        <v>200</v>
      </c>
      <c r="HC63" s="15">
        <v>176</v>
      </c>
      <c r="HD63" s="15">
        <v>396</v>
      </c>
      <c r="HE63" s="15">
        <v>180</v>
      </c>
      <c r="HF63" s="15">
        <v>243</v>
      </c>
      <c r="HG63" s="15">
        <v>287</v>
      </c>
      <c r="HH63" s="15">
        <v>85</v>
      </c>
      <c r="HI63" s="15">
        <v>64</v>
      </c>
      <c r="HJ63" s="15">
        <v>57</v>
      </c>
      <c r="HK63" s="15">
        <v>216</v>
      </c>
      <c r="HL63" s="15">
        <v>234</v>
      </c>
      <c r="HM63" s="15">
        <v>78</v>
      </c>
      <c r="HN63" s="15">
        <v>91</v>
      </c>
      <c r="HO63" s="15">
        <v>200</v>
      </c>
      <c r="HP63" s="15">
        <v>160</v>
      </c>
      <c r="HQ63" s="15">
        <v>180</v>
      </c>
      <c r="HR63" s="15">
        <v>230</v>
      </c>
      <c r="HS63" s="15">
        <v>160</v>
      </c>
      <c r="HT63" s="15">
        <v>336</v>
      </c>
      <c r="HU63" s="15">
        <v>112</v>
      </c>
      <c r="HV63" s="15">
        <v>90</v>
      </c>
      <c r="HW63" s="15">
        <v>396</v>
      </c>
      <c r="HX63" s="15">
        <v>250</v>
      </c>
      <c r="HY63" s="15">
        <v>168</v>
      </c>
      <c r="HZ63" s="15">
        <v>270</v>
      </c>
      <c r="IA63" s="15">
        <v>216</v>
      </c>
      <c r="IB63" s="15">
        <v>150</v>
      </c>
      <c r="IC63" s="15">
        <v>248</v>
      </c>
      <c r="ID63" s="15">
        <v>300</v>
      </c>
      <c r="IE63" s="15">
        <v>70</v>
      </c>
      <c r="IF63" s="15">
        <v>368</v>
      </c>
      <c r="IG63" s="15">
        <v>190</v>
      </c>
      <c r="IH63" s="15">
        <v>280</v>
      </c>
      <c r="II63" s="15">
        <v>33</v>
      </c>
      <c r="IJ63" s="15">
        <v>60</v>
      </c>
      <c r="IK63" s="15">
        <v>329</v>
      </c>
      <c r="IL63" s="15">
        <v>288</v>
      </c>
      <c r="IM63" s="15">
        <v>270</v>
      </c>
      <c r="IN63" s="15">
        <v>308</v>
      </c>
      <c r="IO63" s="15">
        <v>84</v>
      </c>
      <c r="IP63" s="15">
        <v>175</v>
      </c>
      <c r="IQ63" s="15">
        <v>192</v>
      </c>
      <c r="IR63" s="15">
        <v>4.2749999999999995</v>
      </c>
      <c r="IS63" s="15">
        <v>14.85</v>
      </c>
      <c r="IT63" s="15">
        <v>19.8</v>
      </c>
      <c r="IU63" s="15">
        <v>7.29</v>
      </c>
      <c r="IV63" s="15">
        <v>7.56</v>
      </c>
      <c r="IW63" s="15">
        <v>8.91</v>
      </c>
      <c r="IX63" s="15">
        <v>6.12</v>
      </c>
      <c r="IY63" s="15">
        <v>7.02</v>
      </c>
      <c r="IZ63" s="15">
        <v>9</v>
      </c>
      <c r="JA63" s="15">
        <v>7.92</v>
      </c>
      <c r="JB63" s="15">
        <v>17.82</v>
      </c>
      <c r="JC63" s="15">
        <v>8.1</v>
      </c>
      <c r="JD63" s="15">
        <v>10.934999999999999</v>
      </c>
      <c r="JE63" s="15">
        <v>12.914999999999999</v>
      </c>
      <c r="JF63" s="15">
        <v>3.8249999999999997</v>
      </c>
      <c r="JG63" s="15">
        <v>2.88</v>
      </c>
      <c r="JH63" s="15">
        <v>2.5649999999999999</v>
      </c>
      <c r="JI63" s="15">
        <v>9.7199999999999989</v>
      </c>
      <c r="JJ63" s="15">
        <v>10.53</v>
      </c>
      <c r="JK63" s="15">
        <v>3.51</v>
      </c>
      <c r="JL63" s="15">
        <v>4.0949999999999998</v>
      </c>
      <c r="JM63" s="15">
        <v>9</v>
      </c>
      <c r="JN63" s="15">
        <v>7.1999999999999993</v>
      </c>
      <c r="JO63" s="15">
        <v>8.1</v>
      </c>
      <c r="JP63" s="15">
        <v>10.35</v>
      </c>
      <c r="JQ63" s="15">
        <v>7.1999999999999993</v>
      </c>
      <c r="JR63" s="15">
        <v>15.12</v>
      </c>
      <c r="JS63" s="15">
        <v>5.04</v>
      </c>
      <c r="JT63" s="15">
        <v>4.05</v>
      </c>
      <c r="JU63" s="15">
        <v>17.82</v>
      </c>
      <c r="JV63" s="15">
        <v>11.25</v>
      </c>
      <c r="JW63" s="15">
        <v>7.56</v>
      </c>
      <c r="JX63" s="15">
        <v>12.15</v>
      </c>
      <c r="JY63" s="15">
        <v>9.7199999999999989</v>
      </c>
      <c r="JZ63" s="15">
        <v>6.75</v>
      </c>
      <c r="KA63" s="15">
        <v>11.16</v>
      </c>
      <c r="KB63" s="15">
        <v>13.5</v>
      </c>
      <c r="KC63" s="15">
        <v>3.15</v>
      </c>
      <c r="KD63" s="15">
        <v>16.559999999999999</v>
      </c>
      <c r="KE63" s="15">
        <v>8.5499999999999989</v>
      </c>
      <c r="KF63" s="15">
        <v>12.6</v>
      </c>
      <c r="KG63" s="15">
        <v>1.4849999999999999</v>
      </c>
      <c r="KH63" s="15">
        <v>2.6999999999999997</v>
      </c>
      <c r="KI63" s="15">
        <v>14.805</v>
      </c>
      <c r="KJ63" s="15">
        <v>12.959999999999999</v>
      </c>
      <c r="KK63" s="15">
        <v>12.15</v>
      </c>
      <c r="KL63" s="15">
        <v>13.86</v>
      </c>
      <c r="KM63" s="15">
        <v>3.78</v>
      </c>
      <c r="KN63" s="15">
        <v>7.875</v>
      </c>
      <c r="KO63" s="15">
        <v>8.64</v>
      </c>
      <c r="KP63" s="15">
        <v>1487</v>
      </c>
      <c r="KQ63" s="15">
        <v>10559.725</v>
      </c>
      <c r="KR63" s="15">
        <v>606.29999999999995</v>
      </c>
      <c r="KS63" s="15">
        <v>339</v>
      </c>
      <c r="KT63" s="15">
        <v>10105</v>
      </c>
      <c r="KU63" s="15">
        <v>454.72499999999991</v>
      </c>
    </row>
  </sheetData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>
  <dimension ref="K13:N14"/>
  <sheetViews>
    <sheetView showGridLines="0" zoomScale="70" zoomScaleNormal="70" workbookViewId="0">
      <selection activeCell="Y47" sqref="Y47"/>
    </sheetView>
  </sheetViews>
  <sheetFormatPr defaultRowHeight="14.25"/>
  <sheetData>
    <row r="13" spans="11:14">
      <c r="K13" s="57"/>
    </row>
    <row r="14" spans="11:14">
      <c r="N14" s="5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"/>
  <sheetViews>
    <sheetView workbookViewId="0"/>
  </sheetViews>
  <sheetFormatPr defaultRowHeight="14.25"/>
  <sheetData>
    <row r="1" spans="1:14">
      <c r="A1" s="57" t="s">
        <v>94</v>
      </c>
      <c r="B1" s="57" t="s">
        <v>95</v>
      </c>
      <c r="C1" s="57" t="s">
        <v>96</v>
      </c>
      <c r="D1" s="57" t="s">
        <v>97</v>
      </c>
      <c r="E1" s="57" t="s">
        <v>98</v>
      </c>
      <c r="F1" s="57" t="s">
        <v>99</v>
      </c>
      <c r="G1" s="57" t="s">
        <v>100</v>
      </c>
      <c r="H1" s="57" t="s">
        <v>101</v>
      </c>
      <c r="I1" s="57" t="s">
        <v>102</v>
      </c>
      <c r="J1" s="57" t="s">
        <v>103</v>
      </c>
      <c r="K1" s="57" t="s">
        <v>104</v>
      </c>
      <c r="L1" s="57" t="s">
        <v>105</v>
      </c>
      <c r="M1" s="57" t="s">
        <v>106</v>
      </c>
      <c r="N1" s="57" t="s">
        <v>107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</vt:lpstr>
      <vt:lpstr>REPORTS</vt:lpstr>
      <vt:lpstr>WORKSHEET</vt:lpstr>
      <vt:lpstr>PIVOT TABLE</vt:lpstr>
      <vt:lpstr>DASHBOARD</vt:lpstr>
      <vt:lpstr>_xlnm._FilterDatabase</vt:lpstr>
      <vt:lpstr>_FilterDatabase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chinwenmeri Amalaha</dc:creator>
  <cp:lastModifiedBy>USER</cp:lastModifiedBy>
  <dcterms:created xsi:type="dcterms:W3CDTF">2024-01-21T14:05:52Z</dcterms:created>
  <dcterms:modified xsi:type="dcterms:W3CDTF">2025-07-18T05:35:54Z</dcterms:modified>
</cp:coreProperties>
</file>