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bin\Debug\net9.0\Export\"/>
    </mc:Choice>
  </mc:AlternateContent>
  <xr:revisionPtr revIDLastSave="0" documentId="13_ncr:1_{9790CAAD-525E-4B14-B36C-0E0A38162A8D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70" i="2"/>
  <c r="A67" i="2"/>
  <c r="A66" i="2"/>
  <c r="P57" i="2"/>
  <c r="O57" i="2"/>
  <c r="N57" i="2"/>
  <c r="L57" i="2"/>
  <c r="H57" i="2"/>
  <c r="A54" i="2"/>
  <c r="A53" i="2"/>
  <c r="A50" i="2"/>
  <c r="A44" i="2"/>
  <c r="A57" i="2" s="1"/>
  <c r="A41" i="2"/>
  <c r="A40" i="2"/>
  <c r="A38" i="2"/>
  <c r="P37" i="2"/>
  <c r="O37" i="2"/>
  <c r="M37" i="2"/>
  <c r="L37" i="2"/>
  <c r="K37" i="2"/>
  <c r="J37" i="2"/>
  <c r="A37" i="2"/>
  <c r="H37" i="2" s="1"/>
  <c r="A34" i="2"/>
  <c r="H33" i="2"/>
  <c r="B33" i="2" s="1"/>
  <c r="G33" i="2"/>
  <c r="F33" i="2"/>
  <c r="E33" i="2"/>
  <c r="H31" i="2"/>
  <c r="G31" i="2"/>
  <c r="A28" i="2"/>
  <c r="A27" i="2"/>
  <c r="A26" i="2"/>
  <c r="P25" i="2"/>
  <c r="N25" i="2"/>
  <c r="L25" i="2"/>
  <c r="K25" i="2"/>
  <c r="J25" i="2"/>
  <c r="C25" i="2"/>
  <c r="A25" i="2"/>
  <c r="H25" i="2" s="1"/>
  <c r="P24" i="2"/>
  <c r="M24" i="2"/>
  <c r="L24" i="2"/>
  <c r="K24" i="2"/>
  <c r="E24" i="2"/>
  <c r="D24" i="2"/>
  <c r="A23" i="2"/>
  <c r="A22" i="2"/>
  <c r="P21" i="2"/>
  <c r="O21" i="2"/>
  <c r="N21" i="2"/>
  <c r="M21" i="2"/>
  <c r="H21" i="2"/>
  <c r="L21" i="2" s="1"/>
  <c r="F21" i="2"/>
  <c r="E21" i="2"/>
  <c r="D21" i="2"/>
  <c r="C21" i="2"/>
  <c r="B21" i="2"/>
  <c r="A21" i="2"/>
  <c r="A20" i="2"/>
  <c r="A33" i="2" s="1"/>
  <c r="A46" i="2" s="1"/>
  <c r="P19" i="2"/>
  <c r="N19" i="2"/>
  <c r="M19" i="2"/>
  <c r="J19" i="2"/>
  <c r="H19" i="2"/>
  <c r="F19" i="2"/>
  <c r="A17" i="2"/>
  <c r="A15" i="2"/>
  <c r="A14" i="2"/>
  <c r="N13" i="2"/>
  <c r="M13" i="2"/>
  <c r="L13" i="2"/>
  <c r="K13" i="2"/>
  <c r="I13" i="2"/>
  <c r="H13" i="2"/>
  <c r="F13" i="2" s="1"/>
  <c r="G13" i="2"/>
  <c r="E13" i="2"/>
  <c r="D13" i="2"/>
  <c r="C13" i="2"/>
  <c r="B13" i="2"/>
  <c r="A13" i="2"/>
  <c r="O12" i="2"/>
  <c r="N12" i="2"/>
  <c r="M12" i="2"/>
  <c r="L12" i="2"/>
  <c r="K12" i="2"/>
  <c r="H12" i="2"/>
  <c r="G12" i="2" s="1"/>
  <c r="F12" i="2"/>
  <c r="E12" i="2"/>
  <c r="D12" i="2"/>
  <c r="A12" i="2"/>
  <c r="H11" i="2"/>
  <c r="A11" i="2"/>
  <c r="A24" i="2" s="1"/>
  <c r="H24" i="2" s="1"/>
  <c r="N10" i="2"/>
  <c r="M10" i="2"/>
  <c r="H10" i="2"/>
  <c r="A10" i="2"/>
  <c r="A9" i="2"/>
  <c r="H9" i="2" s="1"/>
  <c r="H8" i="2"/>
  <c r="L8" i="2" s="1"/>
  <c r="C8" i="2"/>
  <c r="B8" i="2"/>
  <c r="A8" i="2"/>
  <c r="H7" i="2"/>
  <c r="I7" i="2" s="1"/>
  <c r="F7" i="2"/>
  <c r="E7" i="2"/>
  <c r="D7" i="2"/>
  <c r="C7" i="2"/>
  <c r="B7" i="2"/>
  <c r="A7" i="2"/>
  <c r="J6" i="2"/>
  <c r="H6" i="2"/>
  <c r="G6" i="2" s="1"/>
  <c r="D6" i="2"/>
  <c r="C6" i="2"/>
  <c r="B6" i="2"/>
  <c r="A6" i="2"/>
  <c r="A19" i="2" s="1"/>
  <c r="A32" i="2" s="1"/>
  <c r="J5" i="2"/>
  <c r="I5" i="2"/>
  <c r="H5" i="2"/>
  <c r="G5" i="2" s="1"/>
  <c r="A5" i="2"/>
  <c r="A18" i="2" s="1"/>
  <c r="A31" i="2" s="1"/>
  <c r="H4" i="2"/>
  <c r="O4" i="2" s="1"/>
  <c r="G4" i="2"/>
  <c r="A4" i="2"/>
  <c r="A3" i="2"/>
  <c r="A2" i="2"/>
  <c r="A1" i="2"/>
  <c r="BH18" i="1"/>
  <c r="BF18" i="1"/>
  <c r="BD18" i="1"/>
  <c r="BB18" i="1"/>
  <c r="AZ18" i="1"/>
  <c r="AX18" i="1"/>
  <c r="AV18" i="1"/>
  <c r="AT18" i="1"/>
  <c r="AR18" i="1"/>
  <c r="AP18" i="1"/>
  <c r="AN18" i="1"/>
  <c r="AL18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BH16" i="1"/>
  <c r="BF16" i="1"/>
  <c r="BD16" i="1"/>
  <c r="BB16" i="1"/>
  <c r="AZ16" i="1"/>
  <c r="AX16" i="1"/>
  <c r="AV16" i="1"/>
  <c r="AT16" i="1"/>
  <c r="AR16" i="1"/>
  <c r="AP16" i="1"/>
  <c r="AN16" i="1"/>
  <c r="AL16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BH13" i="1"/>
  <c r="BF13" i="1"/>
  <c r="BD13" i="1"/>
  <c r="BB13" i="1"/>
  <c r="AZ13" i="1"/>
  <c r="AX13" i="1"/>
  <c r="AV13" i="1"/>
  <c r="AT13" i="1"/>
  <c r="AR13" i="1"/>
  <c r="AP13" i="1"/>
  <c r="AN13" i="1"/>
  <c r="AL13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BH10" i="1"/>
  <c r="BF10" i="1"/>
  <c r="BD10" i="1"/>
  <c r="BB10" i="1"/>
  <c r="AZ10" i="1"/>
  <c r="AX10" i="1"/>
  <c r="AV10" i="1"/>
  <c r="AT10" i="1"/>
  <c r="AR10" i="1"/>
  <c r="AP10" i="1"/>
  <c r="AN10" i="1"/>
  <c r="AL10" i="1"/>
  <c r="BH9" i="1"/>
  <c r="BF9" i="1"/>
  <c r="BD9" i="1"/>
  <c r="BB9" i="1"/>
  <c r="AZ9" i="1"/>
  <c r="AX9" i="1"/>
  <c r="AV9" i="1"/>
  <c r="AT9" i="1"/>
  <c r="AR9" i="1"/>
  <c r="AP9" i="1"/>
  <c r="AN9" i="1"/>
  <c r="AL9" i="1"/>
  <c r="P11" i="2" l="1"/>
  <c r="O11" i="2"/>
  <c r="K11" i="2"/>
  <c r="M11" i="2"/>
  <c r="G11" i="2"/>
  <c r="F11" i="2"/>
  <c r="E11" i="2"/>
  <c r="D11" i="2"/>
  <c r="C11" i="2"/>
  <c r="B11" i="2"/>
  <c r="I11" i="2"/>
  <c r="H17" i="2"/>
  <c r="A30" i="2"/>
  <c r="H23" i="2"/>
  <c r="A36" i="2"/>
  <c r="J11" i="2"/>
  <c r="H50" i="2"/>
  <c r="A63" i="2"/>
  <c r="L11" i="2"/>
  <c r="N11" i="2"/>
  <c r="A45" i="2"/>
  <c r="H32" i="2"/>
  <c r="A51" i="2"/>
  <c r="H38" i="2"/>
  <c r="H22" i="2"/>
  <c r="A35" i="2"/>
  <c r="P10" i="2"/>
  <c r="B10" i="2"/>
  <c r="E10" i="2"/>
  <c r="D10" i="2"/>
  <c r="C10" i="2"/>
  <c r="G10" i="2"/>
  <c r="F10" i="2"/>
  <c r="O10" i="2"/>
  <c r="L10" i="2"/>
  <c r="K10" i="2"/>
  <c r="J10" i="2"/>
  <c r="I10" i="2"/>
  <c r="D8" i="2"/>
  <c r="A16" i="2"/>
  <c r="H3" i="2"/>
  <c r="F8" i="2"/>
  <c r="N33" i="2"/>
  <c r="M33" i="2"/>
  <c r="L33" i="2"/>
  <c r="K33" i="2"/>
  <c r="J33" i="2"/>
  <c r="I33" i="2"/>
  <c r="C33" i="2"/>
  <c r="P33" i="2"/>
  <c r="D33" i="2"/>
  <c r="G8" i="2"/>
  <c r="O33" i="2"/>
  <c r="I4" i="2"/>
  <c r="L4" i="2"/>
  <c r="M4" i="2"/>
  <c r="N8" i="2"/>
  <c r="H26" i="2"/>
  <c r="A39" i="2"/>
  <c r="A47" i="2"/>
  <c r="H34" i="2"/>
  <c r="J8" i="2"/>
  <c r="N4" i="2"/>
  <c r="O8" i="2"/>
  <c r="I8" i="2"/>
  <c r="P9" i="2"/>
  <c r="O9" i="2"/>
  <c r="N9" i="2"/>
  <c r="M9" i="2"/>
  <c r="L9" i="2"/>
  <c r="F9" i="2"/>
  <c r="G9" i="2"/>
  <c r="K9" i="2"/>
  <c r="J9" i="2"/>
  <c r="I9" i="2"/>
  <c r="C9" i="2"/>
  <c r="E57" i="2"/>
  <c r="D57" i="2"/>
  <c r="C57" i="2"/>
  <c r="G57" i="2"/>
  <c r="F57" i="2"/>
  <c r="B57" i="2"/>
  <c r="M57" i="2"/>
  <c r="B9" i="2"/>
  <c r="I57" i="2"/>
  <c r="P8" i="2"/>
  <c r="K8" i="2"/>
  <c r="E8" i="2"/>
  <c r="P4" i="2"/>
  <c r="J4" i="2"/>
  <c r="F4" i="2"/>
  <c r="E4" i="2"/>
  <c r="D4" i="2"/>
  <c r="C4" i="2"/>
  <c r="B4" i="2"/>
  <c r="K4" i="2"/>
  <c r="M8" i="2"/>
  <c r="D9" i="2"/>
  <c r="J57" i="2"/>
  <c r="P5" i="2"/>
  <c r="O5" i="2"/>
  <c r="N5" i="2"/>
  <c r="M5" i="2"/>
  <c r="L5" i="2"/>
  <c r="F5" i="2"/>
  <c r="E5" i="2"/>
  <c r="D5" i="2"/>
  <c r="C5" i="2"/>
  <c r="B5" i="2"/>
  <c r="K5" i="2"/>
  <c r="E9" i="2"/>
  <c r="K57" i="2"/>
  <c r="E6" i="2"/>
  <c r="E19" i="2"/>
  <c r="D19" i="2"/>
  <c r="C19" i="2"/>
  <c r="B19" i="2"/>
  <c r="L19" i="2"/>
  <c r="G19" i="2"/>
  <c r="I19" i="2"/>
  <c r="P6" i="2"/>
  <c r="O6" i="2"/>
  <c r="K6" i="2"/>
  <c r="N6" i="2"/>
  <c r="M6" i="2"/>
  <c r="L6" i="2"/>
  <c r="F6" i="2"/>
  <c r="I6" i="2"/>
  <c r="P13" i="2"/>
  <c r="J13" i="2"/>
  <c r="K19" i="2"/>
  <c r="O19" i="2"/>
  <c r="O25" i="2"/>
  <c r="M25" i="2"/>
  <c r="B25" i="2"/>
  <c r="F31" i="2"/>
  <c r="E31" i="2"/>
  <c r="D31" i="2"/>
  <c r="C31" i="2"/>
  <c r="B31" i="2"/>
  <c r="P31" i="2"/>
  <c r="O31" i="2"/>
  <c r="N31" i="2"/>
  <c r="M31" i="2"/>
  <c r="K31" i="2"/>
  <c r="L31" i="2"/>
  <c r="O13" i="2"/>
  <c r="E25" i="2"/>
  <c r="I31" i="2"/>
  <c r="F25" i="2"/>
  <c r="J31" i="2"/>
  <c r="G25" i="2"/>
  <c r="B37" i="2"/>
  <c r="I37" i="2"/>
  <c r="G37" i="2"/>
  <c r="F37" i="2"/>
  <c r="E37" i="2"/>
  <c r="N37" i="2"/>
  <c r="D37" i="2"/>
  <c r="A83" i="2"/>
  <c r="H70" i="2"/>
  <c r="D25" i="2"/>
  <c r="I25" i="2"/>
  <c r="C37" i="2"/>
  <c r="O24" i="2"/>
  <c r="N24" i="2"/>
  <c r="J24" i="2"/>
  <c r="I24" i="2"/>
  <c r="G24" i="2"/>
  <c r="F24" i="2"/>
  <c r="C24" i="2"/>
  <c r="B24" i="2"/>
  <c r="H20" i="2"/>
  <c r="A59" i="2"/>
  <c r="H46" i="2"/>
  <c r="H44" i="2"/>
  <c r="H18" i="2"/>
  <c r="G7" i="2"/>
  <c r="G21" i="2"/>
  <c r="I21" i="2"/>
  <c r="P7" i="2"/>
  <c r="O7" i="2"/>
  <c r="N7" i="2"/>
  <c r="M7" i="2"/>
  <c r="J7" i="2"/>
  <c r="P12" i="2"/>
  <c r="C12" i="2"/>
  <c r="B12" i="2"/>
  <c r="J21" i="2"/>
  <c r="K7" i="2"/>
  <c r="I12" i="2"/>
  <c r="K21" i="2"/>
  <c r="L7" i="2"/>
  <c r="J12" i="2"/>
  <c r="H35" i="2" l="1"/>
  <c r="A48" i="2"/>
  <c r="A96" i="2"/>
  <c r="H83" i="2"/>
  <c r="M34" i="2"/>
  <c r="L34" i="2"/>
  <c r="K34" i="2"/>
  <c r="P34" i="2"/>
  <c r="O34" i="2"/>
  <c r="J34" i="2"/>
  <c r="N34" i="2"/>
  <c r="E34" i="2"/>
  <c r="D34" i="2"/>
  <c r="C34" i="2"/>
  <c r="F34" i="2"/>
  <c r="B34" i="2"/>
  <c r="I34" i="2"/>
  <c r="G34" i="2"/>
  <c r="O26" i="2"/>
  <c r="N26" i="2"/>
  <c r="L26" i="2"/>
  <c r="K26" i="2"/>
  <c r="J26" i="2"/>
  <c r="I26" i="2"/>
  <c r="P26" i="2"/>
  <c r="M26" i="2"/>
  <c r="G26" i="2"/>
  <c r="F26" i="2"/>
  <c r="E26" i="2"/>
  <c r="C26" i="2"/>
  <c r="D26" i="2"/>
  <c r="B26" i="2"/>
  <c r="P46" i="2"/>
  <c r="O46" i="2"/>
  <c r="N46" i="2"/>
  <c r="C46" i="2"/>
  <c r="B46" i="2"/>
  <c r="I46" i="2"/>
  <c r="G46" i="2"/>
  <c r="F46" i="2"/>
  <c r="E46" i="2"/>
  <c r="D46" i="2"/>
  <c r="L46" i="2"/>
  <c r="K46" i="2"/>
  <c r="J46" i="2"/>
  <c r="M46" i="2"/>
  <c r="H59" i="2"/>
  <c r="A72" i="2"/>
  <c r="O3" i="2"/>
  <c r="N3" i="2"/>
  <c r="M3" i="2"/>
  <c r="L3" i="2"/>
  <c r="K3" i="2"/>
  <c r="J3" i="2"/>
  <c r="P3" i="2"/>
  <c r="E3" i="2"/>
  <c r="I3" i="2"/>
  <c r="C3" i="2"/>
  <c r="G3" i="2"/>
  <c r="F3" i="2"/>
  <c r="D3" i="2"/>
  <c r="B3" i="2"/>
  <c r="O22" i="2"/>
  <c r="N22" i="2"/>
  <c r="G22" i="2"/>
  <c r="F22" i="2"/>
  <c r="E22" i="2"/>
  <c r="D22" i="2"/>
  <c r="M22" i="2"/>
  <c r="C22" i="2"/>
  <c r="P22" i="2"/>
  <c r="B22" i="2"/>
  <c r="L22" i="2"/>
  <c r="K22" i="2"/>
  <c r="J22" i="2"/>
  <c r="I22" i="2"/>
  <c r="M32" i="2"/>
  <c r="L32" i="2"/>
  <c r="K32" i="2"/>
  <c r="P32" i="2"/>
  <c r="O32" i="2"/>
  <c r="N32" i="2"/>
  <c r="J32" i="2"/>
  <c r="B32" i="2"/>
  <c r="D32" i="2"/>
  <c r="C32" i="2"/>
  <c r="I32" i="2"/>
  <c r="G32" i="2"/>
  <c r="E32" i="2"/>
  <c r="F32" i="2"/>
  <c r="P50" i="2"/>
  <c r="K50" i="2"/>
  <c r="J50" i="2"/>
  <c r="I50" i="2"/>
  <c r="G50" i="2"/>
  <c r="E50" i="2"/>
  <c r="O50" i="2"/>
  <c r="N50" i="2"/>
  <c r="M50" i="2"/>
  <c r="L50" i="2"/>
  <c r="F50" i="2"/>
  <c r="D50" i="2"/>
  <c r="C50" i="2"/>
  <c r="B50" i="2"/>
  <c r="H30" i="2"/>
  <c r="A43" i="2"/>
  <c r="H47" i="2"/>
  <c r="A60" i="2"/>
  <c r="A64" i="2"/>
  <c r="H51" i="2"/>
  <c r="O18" i="2"/>
  <c r="N18" i="2"/>
  <c r="D18" i="2"/>
  <c r="C18" i="2"/>
  <c r="B18" i="2"/>
  <c r="P18" i="2"/>
  <c r="I18" i="2"/>
  <c r="M18" i="2"/>
  <c r="J18" i="2"/>
  <c r="G18" i="2"/>
  <c r="F18" i="2"/>
  <c r="E18" i="2"/>
  <c r="K18" i="2"/>
  <c r="L18" i="2"/>
  <c r="P44" i="2"/>
  <c r="O44" i="2"/>
  <c r="N44" i="2"/>
  <c r="M44" i="2"/>
  <c r="G44" i="2"/>
  <c r="F44" i="2"/>
  <c r="E44" i="2"/>
  <c r="D44" i="2"/>
  <c r="C44" i="2"/>
  <c r="B44" i="2"/>
  <c r="J44" i="2"/>
  <c r="I44" i="2"/>
  <c r="L44" i="2"/>
  <c r="K44" i="2"/>
  <c r="P17" i="2"/>
  <c r="J17" i="2"/>
  <c r="C17" i="2"/>
  <c r="I17" i="2"/>
  <c r="G17" i="2"/>
  <c r="F17" i="2"/>
  <c r="E17" i="2"/>
  <c r="D17" i="2"/>
  <c r="O17" i="2"/>
  <c r="N17" i="2"/>
  <c r="M17" i="2"/>
  <c r="L17" i="2"/>
  <c r="K17" i="2"/>
  <c r="B17" i="2"/>
  <c r="H16" i="2"/>
  <c r="A29" i="2"/>
  <c r="O38" i="2"/>
  <c r="N38" i="2"/>
  <c r="M38" i="2"/>
  <c r="P38" i="2"/>
  <c r="L38" i="2"/>
  <c r="K38" i="2"/>
  <c r="E38" i="2"/>
  <c r="C38" i="2"/>
  <c r="J38" i="2"/>
  <c r="I38" i="2"/>
  <c r="G38" i="2"/>
  <c r="F38" i="2"/>
  <c r="D38" i="2"/>
  <c r="B38" i="2"/>
  <c r="A76" i="2"/>
  <c r="H63" i="2"/>
  <c r="P23" i="2"/>
  <c r="O23" i="2"/>
  <c r="N23" i="2"/>
  <c r="L23" i="2"/>
  <c r="K23" i="2"/>
  <c r="J23" i="2"/>
  <c r="I23" i="2"/>
  <c r="G23" i="2"/>
  <c r="F23" i="2"/>
  <c r="D23" i="2"/>
  <c r="E23" i="2"/>
  <c r="C23" i="2"/>
  <c r="M23" i="2"/>
  <c r="B23" i="2"/>
  <c r="A52" i="2"/>
  <c r="H39" i="2"/>
  <c r="H45" i="2"/>
  <c r="A58" i="2"/>
  <c r="A49" i="2"/>
  <c r="H36" i="2"/>
  <c r="O20" i="2"/>
  <c r="N20" i="2"/>
  <c r="F20" i="2"/>
  <c r="E20" i="2"/>
  <c r="D20" i="2"/>
  <c r="C20" i="2"/>
  <c r="B20" i="2"/>
  <c r="M20" i="2"/>
  <c r="L20" i="2"/>
  <c r="K20" i="2"/>
  <c r="J20" i="2"/>
  <c r="I20" i="2"/>
  <c r="G20" i="2"/>
  <c r="P20" i="2"/>
  <c r="L70" i="2"/>
  <c r="K70" i="2"/>
  <c r="P70" i="2"/>
  <c r="O70" i="2"/>
  <c r="N70" i="2"/>
  <c r="M70" i="2"/>
  <c r="J70" i="2"/>
  <c r="I70" i="2"/>
  <c r="B70" i="2"/>
  <c r="E70" i="2"/>
  <c r="D70" i="2"/>
  <c r="C70" i="2"/>
  <c r="G70" i="2"/>
  <c r="F70" i="2"/>
  <c r="P45" i="2" l="1"/>
  <c r="O45" i="2"/>
  <c r="I45" i="2"/>
  <c r="L45" i="2"/>
  <c r="E45" i="2"/>
  <c r="N45" i="2"/>
  <c r="M45" i="2"/>
  <c r="B45" i="2"/>
  <c r="K45" i="2"/>
  <c r="J45" i="2"/>
  <c r="D45" i="2"/>
  <c r="C45" i="2"/>
  <c r="G45" i="2"/>
  <c r="F45" i="2"/>
  <c r="G59" i="2"/>
  <c r="F59" i="2"/>
  <c r="E59" i="2"/>
  <c r="L59" i="2"/>
  <c r="K59" i="2"/>
  <c r="J59" i="2"/>
  <c r="I59" i="2"/>
  <c r="D59" i="2"/>
  <c r="B59" i="2"/>
  <c r="O59" i="2"/>
  <c r="P59" i="2"/>
  <c r="M59" i="2"/>
  <c r="N59" i="2"/>
  <c r="C59" i="2"/>
  <c r="B39" i="2"/>
  <c r="M39" i="2"/>
  <c r="L39" i="2"/>
  <c r="K39" i="2"/>
  <c r="J39" i="2"/>
  <c r="I39" i="2"/>
  <c r="D39" i="2"/>
  <c r="C39" i="2"/>
  <c r="E39" i="2"/>
  <c r="P39" i="2"/>
  <c r="O39" i="2"/>
  <c r="G39" i="2"/>
  <c r="N39" i="2"/>
  <c r="F39" i="2"/>
  <c r="K63" i="2"/>
  <c r="J63" i="2"/>
  <c r="I63" i="2"/>
  <c r="P63" i="2"/>
  <c r="M63" i="2"/>
  <c r="L63" i="2"/>
  <c r="C63" i="2"/>
  <c r="G63" i="2"/>
  <c r="F63" i="2"/>
  <c r="E63" i="2"/>
  <c r="D63" i="2"/>
  <c r="B63" i="2"/>
  <c r="O63" i="2"/>
  <c r="N63" i="2"/>
  <c r="A89" i="2"/>
  <c r="H76" i="2"/>
  <c r="C51" i="2"/>
  <c r="B51" i="2"/>
  <c r="O51" i="2"/>
  <c r="N51" i="2"/>
  <c r="M51" i="2"/>
  <c r="L51" i="2"/>
  <c r="K51" i="2"/>
  <c r="J51" i="2"/>
  <c r="D51" i="2"/>
  <c r="F51" i="2"/>
  <c r="E51" i="2"/>
  <c r="G51" i="2"/>
  <c r="P51" i="2"/>
  <c r="I51" i="2"/>
  <c r="L47" i="2"/>
  <c r="K47" i="2"/>
  <c r="J47" i="2"/>
  <c r="I47" i="2"/>
  <c r="G47" i="2"/>
  <c r="E47" i="2"/>
  <c r="F47" i="2"/>
  <c r="P47" i="2"/>
  <c r="O47" i="2"/>
  <c r="N47" i="2"/>
  <c r="M47" i="2"/>
  <c r="C47" i="2"/>
  <c r="D47" i="2"/>
  <c r="B47" i="2"/>
  <c r="H43" i="2"/>
  <c r="A56" i="2"/>
  <c r="M30" i="2"/>
  <c r="L30" i="2"/>
  <c r="N30" i="2"/>
  <c r="K30" i="2"/>
  <c r="J30" i="2"/>
  <c r="I30" i="2"/>
  <c r="D30" i="2"/>
  <c r="P30" i="2"/>
  <c r="C30" i="2"/>
  <c r="O30" i="2"/>
  <c r="E30" i="2"/>
  <c r="B30" i="2"/>
  <c r="F30" i="2"/>
  <c r="G30" i="2"/>
  <c r="F83" i="2"/>
  <c r="E83" i="2"/>
  <c r="D83" i="2"/>
  <c r="C83" i="2"/>
  <c r="B83" i="2"/>
  <c r="K83" i="2"/>
  <c r="N83" i="2"/>
  <c r="M83" i="2"/>
  <c r="L83" i="2"/>
  <c r="J83" i="2"/>
  <c r="P83" i="2"/>
  <c r="O83" i="2"/>
  <c r="I83" i="2"/>
  <c r="G83" i="2"/>
  <c r="A62" i="2"/>
  <c r="H49" i="2"/>
  <c r="H96" i="2"/>
  <c r="A109" i="2"/>
  <c r="N36" i="2"/>
  <c r="M36" i="2"/>
  <c r="L36" i="2"/>
  <c r="G36" i="2"/>
  <c r="F36" i="2"/>
  <c r="E36" i="2"/>
  <c r="D36" i="2"/>
  <c r="C36" i="2"/>
  <c r="B36" i="2"/>
  <c r="J36" i="2"/>
  <c r="I36" i="2"/>
  <c r="P36" i="2"/>
  <c r="O36" i="2"/>
  <c r="K36" i="2"/>
  <c r="A65" i="2"/>
  <c r="H52" i="2"/>
  <c r="H72" i="2"/>
  <c r="A85" i="2"/>
  <c r="A73" i="2"/>
  <c r="H60" i="2"/>
  <c r="A61" i="2"/>
  <c r="H48" i="2"/>
  <c r="H58" i="2"/>
  <c r="A71" i="2"/>
  <c r="A42" i="2"/>
  <c r="H29" i="2"/>
  <c r="O16" i="2"/>
  <c r="N16" i="2"/>
  <c r="B16" i="2"/>
  <c r="L16" i="2"/>
  <c r="K16" i="2"/>
  <c r="J16" i="2"/>
  <c r="I16" i="2"/>
  <c r="G16" i="2"/>
  <c r="F16" i="2"/>
  <c r="C16" i="2"/>
  <c r="P16" i="2"/>
  <c r="M16" i="2"/>
  <c r="E16" i="2"/>
  <c r="D16" i="2"/>
  <c r="A77" i="2"/>
  <c r="H64" i="2"/>
  <c r="B35" i="2"/>
  <c r="E35" i="2"/>
  <c r="D35" i="2"/>
  <c r="C35" i="2"/>
  <c r="L35" i="2"/>
  <c r="J35" i="2"/>
  <c r="I35" i="2"/>
  <c r="G35" i="2"/>
  <c r="F35" i="2"/>
  <c r="O35" i="2"/>
  <c r="N35" i="2"/>
  <c r="M35" i="2"/>
  <c r="K35" i="2"/>
  <c r="P35" i="2"/>
  <c r="H109" i="2" l="1"/>
  <c r="A122" i="2"/>
  <c r="H89" i="2"/>
  <c r="A102" i="2"/>
  <c r="B49" i="2"/>
  <c r="F49" i="2"/>
  <c r="E49" i="2"/>
  <c r="D49" i="2"/>
  <c r="C49" i="2"/>
  <c r="P49" i="2"/>
  <c r="K49" i="2"/>
  <c r="J49" i="2"/>
  <c r="I49" i="2"/>
  <c r="G49" i="2"/>
  <c r="O49" i="2"/>
  <c r="N49" i="2"/>
  <c r="M49" i="2"/>
  <c r="L49" i="2"/>
  <c r="N60" i="2"/>
  <c r="M60" i="2"/>
  <c r="F60" i="2"/>
  <c r="E60" i="2"/>
  <c r="D60" i="2"/>
  <c r="C60" i="2"/>
  <c r="B60" i="2"/>
  <c r="P60" i="2"/>
  <c r="O60" i="2"/>
  <c r="J60" i="2"/>
  <c r="I60" i="2"/>
  <c r="G60" i="2"/>
  <c r="L60" i="2"/>
  <c r="K60" i="2"/>
  <c r="A98" i="2"/>
  <c r="H85" i="2"/>
  <c r="H65" i="2"/>
  <c r="A78" i="2"/>
  <c r="G96" i="2"/>
  <c r="P96" i="2"/>
  <c r="O96" i="2"/>
  <c r="N96" i="2"/>
  <c r="M96" i="2"/>
  <c r="L96" i="2"/>
  <c r="K96" i="2"/>
  <c r="C96" i="2"/>
  <c r="B96" i="2"/>
  <c r="J96" i="2"/>
  <c r="E96" i="2"/>
  <c r="D96" i="2"/>
  <c r="I96" i="2"/>
  <c r="F96" i="2"/>
  <c r="A55" i="2"/>
  <c r="H42" i="2"/>
  <c r="N58" i="2"/>
  <c r="M58" i="2"/>
  <c r="P58" i="2"/>
  <c r="O58" i="2"/>
  <c r="L58" i="2"/>
  <c r="K58" i="2"/>
  <c r="E58" i="2"/>
  <c r="I58" i="2"/>
  <c r="C58" i="2"/>
  <c r="J58" i="2"/>
  <c r="G58" i="2"/>
  <c r="D58" i="2"/>
  <c r="B58" i="2"/>
  <c r="F58" i="2"/>
  <c r="P52" i="2"/>
  <c r="O52" i="2"/>
  <c r="N52" i="2"/>
  <c r="M52" i="2"/>
  <c r="L52" i="2"/>
  <c r="K52" i="2"/>
  <c r="E52" i="2"/>
  <c r="J52" i="2"/>
  <c r="I52" i="2"/>
  <c r="G52" i="2"/>
  <c r="C52" i="2"/>
  <c r="F52" i="2"/>
  <c r="D52" i="2"/>
  <c r="B52" i="2"/>
  <c r="A75" i="2"/>
  <c r="H62" i="2"/>
  <c r="D29" i="2"/>
  <c r="C29" i="2"/>
  <c r="B29" i="2"/>
  <c r="M29" i="2"/>
  <c r="P29" i="2"/>
  <c r="N29" i="2"/>
  <c r="J29" i="2"/>
  <c r="F29" i="2"/>
  <c r="E29" i="2"/>
  <c r="L29" i="2"/>
  <c r="I29" i="2"/>
  <c r="G29" i="2"/>
  <c r="O29" i="2"/>
  <c r="K29" i="2"/>
  <c r="A74" i="2"/>
  <c r="H61" i="2"/>
  <c r="A86" i="2"/>
  <c r="H73" i="2"/>
  <c r="L72" i="2"/>
  <c r="K72" i="2"/>
  <c r="P72" i="2"/>
  <c r="J72" i="2"/>
  <c r="I72" i="2"/>
  <c r="G72" i="2"/>
  <c r="F72" i="2"/>
  <c r="E72" i="2"/>
  <c r="D72" i="2"/>
  <c r="O72" i="2"/>
  <c r="N72" i="2"/>
  <c r="M72" i="2"/>
  <c r="C72" i="2"/>
  <c r="B72" i="2"/>
  <c r="L76" i="2"/>
  <c r="K76" i="2"/>
  <c r="C76" i="2"/>
  <c r="B76" i="2"/>
  <c r="P76" i="2"/>
  <c r="O76" i="2"/>
  <c r="I76" i="2"/>
  <c r="N76" i="2"/>
  <c r="G76" i="2"/>
  <c r="M76" i="2"/>
  <c r="J76" i="2"/>
  <c r="D76" i="2"/>
  <c r="F76" i="2"/>
  <c r="E76" i="2"/>
  <c r="A69" i="2"/>
  <c r="H56" i="2"/>
  <c r="O43" i="2"/>
  <c r="N43" i="2"/>
  <c r="M43" i="2"/>
  <c r="L43" i="2"/>
  <c r="K43" i="2"/>
  <c r="P43" i="2"/>
  <c r="J43" i="2"/>
  <c r="I43" i="2"/>
  <c r="G43" i="2"/>
  <c r="F43" i="2"/>
  <c r="C43" i="2"/>
  <c r="E43" i="2"/>
  <c r="D43" i="2"/>
  <c r="B43" i="2"/>
  <c r="A84" i="2"/>
  <c r="H71" i="2"/>
  <c r="P48" i="2"/>
  <c r="O48" i="2"/>
  <c r="G48" i="2"/>
  <c r="F48" i="2"/>
  <c r="E48" i="2"/>
  <c r="D48" i="2"/>
  <c r="C48" i="2"/>
  <c r="N48" i="2"/>
  <c r="M48" i="2"/>
  <c r="B48" i="2"/>
  <c r="K48" i="2"/>
  <c r="J48" i="2"/>
  <c r="L48" i="2"/>
  <c r="I48" i="2"/>
  <c r="N64" i="2"/>
  <c r="M64" i="2"/>
  <c r="F64" i="2"/>
  <c r="E64" i="2"/>
  <c r="D64" i="2"/>
  <c r="C64" i="2"/>
  <c r="B64" i="2"/>
  <c r="P64" i="2"/>
  <c r="O64" i="2"/>
  <c r="L64" i="2"/>
  <c r="K64" i="2"/>
  <c r="J64" i="2"/>
  <c r="G64" i="2"/>
  <c r="I64" i="2"/>
  <c r="A90" i="2"/>
  <c r="H77" i="2"/>
  <c r="O77" i="2" l="1"/>
  <c r="N77" i="2"/>
  <c r="M77" i="2"/>
  <c r="L77" i="2"/>
  <c r="K77" i="2"/>
  <c r="J77" i="2"/>
  <c r="G77" i="2"/>
  <c r="P77" i="2"/>
  <c r="I77" i="2"/>
  <c r="E77" i="2"/>
  <c r="D77" i="2"/>
  <c r="C77" i="2"/>
  <c r="B77" i="2"/>
  <c r="F77" i="2"/>
  <c r="A68" i="2"/>
  <c r="H55" i="2"/>
  <c r="H75" i="2"/>
  <c r="A88" i="2"/>
  <c r="A103" i="2"/>
  <c r="H90" i="2"/>
  <c r="H78" i="2"/>
  <c r="A91" i="2"/>
  <c r="H102" i="2"/>
  <c r="A115" i="2"/>
  <c r="N62" i="2"/>
  <c r="M62" i="2"/>
  <c r="F62" i="2"/>
  <c r="E62" i="2"/>
  <c r="D62" i="2"/>
  <c r="C62" i="2"/>
  <c r="B62" i="2"/>
  <c r="L62" i="2"/>
  <c r="G62" i="2"/>
  <c r="P62" i="2"/>
  <c r="O62" i="2"/>
  <c r="I62" i="2"/>
  <c r="J62" i="2"/>
  <c r="K62" i="2"/>
  <c r="H86" i="2"/>
  <c r="A99" i="2"/>
  <c r="M65" i="2"/>
  <c r="L65" i="2"/>
  <c r="K65" i="2"/>
  <c r="C65" i="2"/>
  <c r="B65" i="2"/>
  <c r="N65" i="2"/>
  <c r="E65" i="2"/>
  <c r="P65" i="2"/>
  <c r="O65" i="2"/>
  <c r="J65" i="2"/>
  <c r="I65" i="2"/>
  <c r="G65" i="2"/>
  <c r="F65" i="2"/>
  <c r="D65" i="2"/>
  <c r="F89" i="2"/>
  <c r="E89" i="2"/>
  <c r="D89" i="2"/>
  <c r="C89" i="2"/>
  <c r="B89" i="2"/>
  <c r="G89" i="2"/>
  <c r="P89" i="2"/>
  <c r="J89" i="2"/>
  <c r="O89" i="2"/>
  <c r="N89" i="2"/>
  <c r="M89" i="2"/>
  <c r="L89" i="2"/>
  <c r="K89" i="2"/>
  <c r="I89" i="2"/>
  <c r="P42" i="2"/>
  <c r="N42" i="2"/>
  <c r="M42" i="2"/>
  <c r="L42" i="2"/>
  <c r="O42" i="2"/>
  <c r="G42" i="2"/>
  <c r="I42" i="2"/>
  <c r="F42" i="2"/>
  <c r="E42" i="2"/>
  <c r="C42" i="2"/>
  <c r="D42" i="2"/>
  <c r="B42" i="2"/>
  <c r="K42" i="2"/>
  <c r="J42" i="2"/>
  <c r="O71" i="2"/>
  <c r="N71" i="2"/>
  <c r="M71" i="2"/>
  <c r="L71" i="2"/>
  <c r="K71" i="2"/>
  <c r="F71" i="2"/>
  <c r="P71" i="2"/>
  <c r="J71" i="2"/>
  <c r="I71" i="2"/>
  <c r="G71" i="2"/>
  <c r="E71" i="2"/>
  <c r="D71" i="2"/>
  <c r="C71" i="2"/>
  <c r="B71" i="2"/>
  <c r="A97" i="2"/>
  <c r="H84" i="2"/>
  <c r="N56" i="2"/>
  <c r="M56" i="2"/>
  <c r="P56" i="2"/>
  <c r="F56" i="2"/>
  <c r="E56" i="2"/>
  <c r="D56" i="2"/>
  <c r="C56" i="2"/>
  <c r="B56" i="2"/>
  <c r="J56" i="2"/>
  <c r="I56" i="2"/>
  <c r="G56" i="2"/>
  <c r="L56" i="2"/>
  <c r="K56" i="2"/>
  <c r="O56" i="2"/>
  <c r="P85" i="2"/>
  <c r="M85" i="2"/>
  <c r="O85" i="2"/>
  <c r="N85" i="2"/>
  <c r="L85" i="2"/>
  <c r="F85" i="2"/>
  <c r="K85" i="2"/>
  <c r="J85" i="2"/>
  <c r="I85" i="2"/>
  <c r="G85" i="2"/>
  <c r="E85" i="2"/>
  <c r="B85" i="2"/>
  <c r="C85" i="2"/>
  <c r="D85" i="2"/>
  <c r="H122" i="2"/>
  <c r="A135" i="2"/>
  <c r="P73" i="2"/>
  <c r="O73" i="2"/>
  <c r="E73" i="2"/>
  <c r="D73" i="2"/>
  <c r="C73" i="2"/>
  <c r="B73" i="2"/>
  <c r="I73" i="2"/>
  <c r="G73" i="2"/>
  <c r="F73" i="2"/>
  <c r="N73" i="2"/>
  <c r="M73" i="2"/>
  <c r="L73" i="2"/>
  <c r="K73" i="2"/>
  <c r="J73" i="2"/>
  <c r="I61" i="2"/>
  <c r="G61" i="2"/>
  <c r="P61" i="2"/>
  <c r="O61" i="2"/>
  <c r="N61" i="2"/>
  <c r="M61" i="2"/>
  <c r="L61" i="2"/>
  <c r="K61" i="2"/>
  <c r="B61" i="2"/>
  <c r="J61" i="2"/>
  <c r="F61" i="2"/>
  <c r="E61" i="2"/>
  <c r="D61" i="2"/>
  <c r="C61" i="2"/>
  <c r="A82" i="2"/>
  <c r="H69" i="2"/>
  <c r="A87" i="2"/>
  <c r="H74" i="2"/>
  <c r="H98" i="2"/>
  <c r="A111" i="2"/>
  <c r="L109" i="2"/>
  <c r="K109" i="2"/>
  <c r="J109" i="2"/>
  <c r="I109" i="2"/>
  <c r="N109" i="2"/>
  <c r="M109" i="2"/>
  <c r="P109" i="2"/>
  <c r="O109" i="2"/>
  <c r="C109" i="2"/>
  <c r="F109" i="2"/>
  <c r="G109" i="2"/>
  <c r="E109" i="2"/>
  <c r="D109" i="2"/>
  <c r="B109" i="2"/>
  <c r="L78" i="2" l="1"/>
  <c r="K78" i="2"/>
  <c r="E78" i="2"/>
  <c r="D78" i="2"/>
  <c r="C78" i="2"/>
  <c r="M78" i="2"/>
  <c r="J78" i="2"/>
  <c r="I78" i="2"/>
  <c r="G78" i="2"/>
  <c r="F78" i="2"/>
  <c r="P78" i="2"/>
  <c r="N78" i="2"/>
  <c r="O78" i="2"/>
  <c r="B78" i="2"/>
  <c r="D122" i="2"/>
  <c r="C122" i="2"/>
  <c r="B122" i="2"/>
  <c r="L122" i="2"/>
  <c r="K122" i="2"/>
  <c r="J122" i="2"/>
  <c r="I122" i="2"/>
  <c r="P122" i="2"/>
  <c r="O122" i="2"/>
  <c r="N122" i="2"/>
  <c r="M122" i="2"/>
  <c r="F122" i="2"/>
  <c r="E122" i="2"/>
  <c r="G122" i="2"/>
  <c r="H103" i="2"/>
  <c r="A116" i="2"/>
  <c r="A112" i="2"/>
  <c r="H99" i="2"/>
  <c r="H135" i="2"/>
  <c r="A148" i="2"/>
  <c r="A128" i="2"/>
  <c r="H115" i="2"/>
  <c r="H91" i="2"/>
  <c r="A104" i="2"/>
  <c r="C55" i="2"/>
  <c r="B55" i="2"/>
  <c r="K55" i="2"/>
  <c r="P55" i="2"/>
  <c r="O55" i="2"/>
  <c r="M55" i="2"/>
  <c r="N55" i="2"/>
  <c r="G55" i="2"/>
  <c r="L55" i="2"/>
  <c r="J55" i="2"/>
  <c r="I55" i="2"/>
  <c r="F55" i="2"/>
  <c r="D55" i="2"/>
  <c r="E55" i="2"/>
  <c r="J86" i="2"/>
  <c r="I86" i="2"/>
  <c r="K86" i="2"/>
  <c r="G86" i="2"/>
  <c r="P86" i="2"/>
  <c r="O86" i="2"/>
  <c r="N86" i="2"/>
  <c r="M86" i="2"/>
  <c r="L86" i="2"/>
  <c r="D86" i="2"/>
  <c r="C86" i="2"/>
  <c r="B86" i="2"/>
  <c r="F86" i="2"/>
  <c r="E86" i="2"/>
  <c r="A100" i="2"/>
  <c r="H87" i="2"/>
  <c r="M69" i="2"/>
  <c r="L69" i="2"/>
  <c r="K69" i="2"/>
  <c r="O69" i="2"/>
  <c r="N69" i="2"/>
  <c r="J69" i="2"/>
  <c r="I69" i="2"/>
  <c r="G69" i="2"/>
  <c r="F69" i="2"/>
  <c r="E69" i="2"/>
  <c r="D69" i="2"/>
  <c r="C69" i="2"/>
  <c r="B69" i="2"/>
  <c r="P69" i="2"/>
  <c r="H82" i="2"/>
  <c r="A95" i="2"/>
  <c r="J90" i="2"/>
  <c r="I90" i="2"/>
  <c r="O90" i="2"/>
  <c r="N90" i="2"/>
  <c r="M90" i="2"/>
  <c r="P90" i="2"/>
  <c r="L90" i="2"/>
  <c r="K90" i="2"/>
  <c r="B90" i="2"/>
  <c r="G90" i="2"/>
  <c r="F90" i="2"/>
  <c r="E90" i="2"/>
  <c r="D90" i="2"/>
  <c r="C90" i="2"/>
  <c r="A101" i="2"/>
  <c r="H88" i="2"/>
  <c r="A124" i="2"/>
  <c r="H111" i="2"/>
  <c r="J84" i="2"/>
  <c r="I84" i="2"/>
  <c r="G84" i="2"/>
  <c r="F84" i="2"/>
  <c r="E84" i="2"/>
  <c r="L84" i="2"/>
  <c r="K84" i="2"/>
  <c r="D84" i="2"/>
  <c r="C84" i="2"/>
  <c r="B84" i="2"/>
  <c r="P84" i="2"/>
  <c r="O84" i="2"/>
  <c r="N84" i="2"/>
  <c r="M84" i="2"/>
  <c r="L74" i="2"/>
  <c r="K74" i="2"/>
  <c r="J74" i="2"/>
  <c r="N74" i="2"/>
  <c r="E74" i="2"/>
  <c r="O74" i="2"/>
  <c r="M74" i="2"/>
  <c r="G74" i="2"/>
  <c r="I74" i="2"/>
  <c r="F74" i="2"/>
  <c r="D74" i="2"/>
  <c r="P74" i="2"/>
  <c r="C74" i="2"/>
  <c r="B74" i="2"/>
  <c r="G102" i="2"/>
  <c r="F102" i="2"/>
  <c r="K102" i="2"/>
  <c r="P102" i="2"/>
  <c r="O102" i="2"/>
  <c r="E102" i="2"/>
  <c r="C102" i="2"/>
  <c r="I102" i="2"/>
  <c r="N102" i="2"/>
  <c r="M102" i="2"/>
  <c r="L102" i="2"/>
  <c r="J102" i="2"/>
  <c r="D102" i="2"/>
  <c r="B102" i="2"/>
  <c r="J75" i="2"/>
  <c r="I75" i="2"/>
  <c r="G75" i="2"/>
  <c r="F75" i="2"/>
  <c r="E75" i="2"/>
  <c r="M75" i="2"/>
  <c r="L75" i="2"/>
  <c r="K75" i="2"/>
  <c r="D75" i="2"/>
  <c r="C75" i="2"/>
  <c r="B75" i="2"/>
  <c r="O75" i="2"/>
  <c r="P75" i="2"/>
  <c r="N75" i="2"/>
  <c r="H68" i="2"/>
  <c r="A81" i="2"/>
  <c r="G98" i="2"/>
  <c r="P98" i="2"/>
  <c r="O98" i="2"/>
  <c r="E98" i="2"/>
  <c r="D98" i="2"/>
  <c r="C98" i="2"/>
  <c r="B98" i="2"/>
  <c r="N98" i="2"/>
  <c r="I98" i="2"/>
  <c r="M98" i="2"/>
  <c r="J98" i="2"/>
  <c r="F98" i="2"/>
  <c r="L98" i="2"/>
  <c r="K98" i="2"/>
  <c r="A110" i="2"/>
  <c r="H97" i="2"/>
  <c r="L68" i="2" l="1"/>
  <c r="K68" i="2"/>
  <c r="I68" i="2"/>
  <c r="G68" i="2"/>
  <c r="F68" i="2"/>
  <c r="E68" i="2"/>
  <c r="D68" i="2"/>
  <c r="P68" i="2"/>
  <c r="N68" i="2"/>
  <c r="O68" i="2"/>
  <c r="M68" i="2"/>
  <c r="C68" i="2"/>
  <c r="J68" i="2"/>
  <c r="B68" i="2"/>
  <c r="G103" i="2"/>
  <c r="F103" i="2"/>
  <c r="E103" i="2"/>
  <c r="D103" i="2"/>
  <c r="K103" i="2"/>
  <c r="J103" i="2"/>
  <c r="I103" i="2"/>
  <c r="C103" i="2"/>
  <c r="B103" i="2"/>
  <c r="O103" i="2"/>
  <c r="N103" i="2"/>
  <c r="M103" i="2"/>
  <c r="L103" i="2"/>
  <c r="P103" i="2"/>
  <c r="A108" i="2"/>
  <c r="H95" i="2"/>
  <c r="A125" i="2"/>
  <c r="H112" i="2"/>
  <c r="H116" i="2"/>
  <c r="A129" i="2"/>
  <c r="A123" i="2"/>
  <c r="H110" i="2"/>
  <c r="L115" i="2"/>
  <c r="K115" i="2"/>
  <c r="J115" i="2"/>
  <c r="I115" i="2"/>
  <c r="G115" i="2"/>
  <c r="F115" i="2"/>
  <c r="E115" i="2"/>
  <c r="D115" i="2"/>
  <c r="C115" i="2"/>
  <c r="B115" i="2"/>
  <c r="P115" i="2"/>
  <c r="N115" i="2"/>
  <c r="O115" i="2"/>
  <c r="M115" i="2"/>
  <c r="J82" i="2"/>
  <c r="I82" i="2"/>
  <c r="E82" i="2"/>
  <c r="D82" i="2"/>
  <c r="C82" i="2"/>
  <c r="B82" i="2"/>
  <c r="K82" i="2"/>
  <c r="L82" i="2"/>
  <c r="G82" i="2"/>
  <c r="F82" i="2"/>
  <c r="O82" i="2"/>
  <c r="N82" i="2"/>
  <c r="M82" i="2"/>
  <c r="P82" i="2"/>
  <c r="K91" i="2"/>
  <c r="J91" i="2"/>
  <c r="I91" i="2"/>
  <c r="G91" i="2"/>
  <c r="F91" i="2"/>
  <c r="P91" i="2"/>
  <c r="O91" i="2"/>
  <c r="N91" i="2"/>
  <c r="B91" i="2"/>
  <c r="M91" i="2"/>
  <c r="E91" i="2"/>
  <c r="D91" i="2"/>
  <c r="C91" i="2"/>
  <c r="L91" i="2"/>
  <c r="A114" i="2"/>
  <c r="H101" i="2"/>
  <c r="H100" i="2"/>
  <c r="A113" i="2"/>
  <c r="A141" i="2"/>
  <c r="H128" i="2"/>
  <c r="A94" i="2"/>
  <c r="H81" i="2"/>
  <c r="P97" i="2"/>
  <c r="J97" i="2"/>
  <c r="D97" i="2"/>
  <c r="C97" i="2"/>
  <c r="B97" i="2"/>
  <c r="L97" i="2"/>
  <c r="E97" i="2"/>
  <c r="I97" i="2"/>
  <c r="O97" i="2"/>
  <c r="M97" i="2"/>
  <c r="K97" i="2"/>
  <c r="N97" i="2"/>
  <c r="G97" i="2"/>
  <c r="F97" i="2"/>
  <c r="H104" i="2"/>
  <c r="A117" i="2"/>
  <c r="N87" i="2"/>
  <c r="O87" i="2"/>
  <c r="M87" i="2"/>
  <c r="L87" i="2"/>
  <c r="K87" i="2"/>
  <c r="I87" i="2"/>
  <c r="J87" i="2"/>
  <c r="G87" i="2"/>
  <c r="D87" i="2"/>
  <c r="C87" i="2"/>
  <c r="B87" i="2"/>
  <c r="E87" i="2"/>
  <c r="P87" i="2"/>
  <c r="F87" i="2"/>
  <c r="A161" i="2"/>
  <c r="H148" i="2"/>
  <c r="C99" i="2"/>
  <c r="B99" i="2"/>
  <c r="P99" i="2"/>
  <c r="O99" i="2"/>
  <c r="N99" i="2"/>
  <c r="M99" i="2"/>
  <c r="G99" i="2"/>
  <c r="E99" i="2"/>
  <c r="L99" i="2"/>
  <c r="F99" i="2"/>
  <c r="K99" i="2"/>
  <c r="J99" i="2"/>
  <c r="I99" i="2"/>
  <c r="D99" i="2"/>
  <c r="O111" i="2"/>
  <c r="N111" i="2"/>
  <c r="M111" i="2"/>
  <c r="L111" i="2"/>
  <c r="K111" i="2"/>
  <c r="J111" i="2"/>
  <c r="P111" i="2"/>
  <c r="I111" i="2"/>
  <c r="C111" i="2"/>
  <c r="D111" i="2"/>
  <c r="B111" i="2"/>
  <c r="G111" i="2"/>
  <c r="F111" i="2"/>
  <c r="E111" i="2"/>
  <c r="H124" i="2"/>
  <c r="A137" i="2"/>
  <c r="J88" i="2"/>
  <c r="I88" i="2"/>
  <c r="M88" i="2"/>
  <c r="L88" i="2"/>
  <c r="K88" i="2"/>
  <c r="P88" i="2"/>
  <c r="O88" i="2"/>
  <c r="N88" i="2"/>
  <c r="G88" i="2"/>
  <c r="D88" i="2"/>
  <c r="F88" i="2"/>
  <c r="E88" i="2"/>
  <c r="C88" i="2"/>
  <c r="B88" i="2"/>
  <c r="P135" i="2"/>
  <c r="O135" i="2"/>
  <c r="K135" i="2"/>
  <c r="J135" i="2"/>
  <c r="I135" i="2"/>
  <c r="G135" i="2"/>
  <c r="E135" i="2"/>
  <c r="D135" i="2"/>
  <c r="C135" i="2"/>
  <c r="B135" i="2"/>
  <c r="N135" i="2"/>
  <c r="M135" i="2"/>
  <c r="L135" i="2"/>
  <c r="F135" i="2"/>
  <c r="O95" i="2" l="1"/>
  <c r="N95" i="2"/>
  <c r="M95" i="2"/>
  <c r="L95" i="2"/>
  <c r="K95" i="2"/>
  <c r="J95" i="2"/>
  <c r="D95" i="2"/>
  <c r="G95" i="2"/>
  <c r="F95" i="2"/>
  <c r="E95" i="2"/>
  <c r="C95" i="2"/>
  <c r="B95" i="2"/>
  <c r="P95" i="2"/>
  <c r="I95" i="2"/>
  <c r="D124" i="2"/>
  <c r="C124" i="2"/>
  <c r="B124" i="2"/>
  <c r="O124" i="2"/>
  <c r="N124" i="2"/>
  <c r="M124" i="2"/>
  <c r="L124" i="2"/>
  <c r="K124" i="2"/>
  <c r="J124" i="2"/>
  <c r="I124" i="2"/>
  <c r="P124" i="2"/>
  <c r="F124" i="2"/>
  <c r="E124" i="2"/>
  <c r="G124" i="2"/>
  <c r="A127" i="2"/>
  <c r="H114" i="2"/>
  <c r="A138" i="2"/>
  <c r="H125" i="2"/>
  <c r="A150" i="2"/>
  <c r="H137" i="2"/>
  <c r="F112" i="2"/>
  <c r="E112" i="2"/>
  <c r="D112" i="2"/>
  <c r="P112" i="2"/>
  <c r="O112" i="2"/>
  <c r="I112" i="2"/>
  <c r="C112" i="2"/>
  <c r="B112" i="2"/>
  <c r="N112" i="2"/>
  <c r="G112" i="2"/>
  <c r="M112" i="2"/>
  <c r="L112" i="2"/>
  <c r="K112" i="2"/>
  <c r="J112" i="2"/>
  <c r="H94" i="2"/>
  <c r="A107" i="2"/>
  <c r="H113" i="2"/>
  <c r="A126" i="2"/>
  <c r="G100" i="2"/>
  <c r="N100" i="2"/>
  <c r="M100" i="2"/>
  <c r="L100" i="2"/>
  <c r="K100" i="2"/>
  <c r="J100" i="2"/>
  <c r="I100" i="2"/>
  <c r="C100" i="2"/>
  <c r="B100" i="2"/>
  <c r="P100" i="2"/>
  <c r="O100" i="2"/>
  <c r="F100" i="2"/>
  <c r="E100" i="2"/>
  <c r="D100" i="2"/>
  <c r="A121" i="2"/>
  <c r="H108" i="2"/>
  <c r="P81" i="2"/>
  <c r="O81" i="2"/>
  <c r="N81" i="2"/>
  <c r="M81" i="2"/>
  <c r="L81" i="2"/>
  <c r="K81" i="2"/>
  <c r="I81" i="2"/>
  <c r="J81" i="2"/>
  <c r="D81" i="2"/>
  <c r="F81" i="2"/>
  <c r="G81" i="2"/>
  <c r="E81" i="2"/>
  <c r="C81" i="2"/>
  <c r="B81" i="2"/>
  <c r="A174" i="2"/>
  <c r="H161" i="2"/>
  <c r="D128" i="2"/>
  <c r="C128" i="2"/>
  <c r="B128" i="2"/>
  <c r="E128" i="2"/>
  <c r="O128" i="2"/>
  <c r="P128" i="2"/>
  <c r="J128" i="2"/>
  <c r="I128" i="2"/>
  <c r="G128" i="2"/>
  <c r="F128" i="2"/>
  <c r="N128" i="2"/>
  <c r="M128" i="2"/>
  <c r="L128" i="2"/>
  <c r="K128" i="2"/>
  <c r="A154" i="2"/>
  <c r="H141" i="2"/>
  <c r="G104" i="2"/>
  <c r="F104" i="2"/>
  <c r="J104" i="2"/>
  <c r="I104" i="2"/>
  <c r="E104" i="2"/>
  <c r="D104" i="2"/>
  <c r="C104" i="2"/>
  <c r="B104" i="2"/>
  <c r="P104" i="2"/>
  <c r="O104" i="2"/>
  <c r="N104" i="2"/>
  <c r="M104" i="2"/>
  <c r="L104" i="2"/>
  <c r="K104" i="2"/>
  <c r="A136" i="2"/>
  <c r="H123" i="2"/>
  <c r="A142" i="2"/>
  <c r="H129" i="2"/>
  <c r="P148" i="2"/>
  <c r="O148" i="2"/>
  <c r="N148" i="2"/>
  <c r="M148" i="2"/>
  <c r="L148" i="2"/>
  <c r="K148" i="2"/>
  <c r="B148" i="2"/>
  <c r="F148" i="2"/>
  <c r="E148" i="2"/>
  <c r="D148" i="2"/>
  <c r="C148" i="2"/>
  <c r="J148" i="2"/>
  <c r="I148" i="2"/>
  <c r="G148" i="2"/>
  <c r="E101" i="2"/>
  <c r="D101" i="2"/>
  <c r="C101" i="2"/>
  <c r="B101" i="2"/>
  <c r="O101" i="2"/>
  <c r="I101" i="2"/>
  <c r="P101" i="2"/>
  <c r="N101" i="2"/>
  <c r="J101" i="2"/>
  <c r="M101" i="2"/>
  <c r="L101" i="2"/>
  <c r="K101" i="2"/>
  <c r="G101" i="2"/>
  <c r="F101" i="2"/>
  <c r="A130" i="2"/>
  <c r="H117" i="2"/>
  <c r="F110" i="2"/>
  <c r="E110" i="2"/>
  <c r="D110" i="2"/>
  <c r="L110" i="2"/>
  <c r="K110" i="2"/>
  <c r="J110" i="2"/>
  <c r="I110" i="2"/>
  <c r="G110" i="2"/>
  <c r="N110" i="2"/>
  <c r="M110" i="2"/>
  <c r="C110" i="2"/>
  <c r="B110" i="2"/>
  <c r="P110" i="2"/>
  <c r="O110" i="2"/>
  <c r="F116" i="2"/>
  <c r="E116" i="2"/>
  <c r="D116" i="2"/>
  <c r="G116" i="2"/>
  <c r="C116" i="2"/>
  <c r="B116" i="2"/>
  <c r="M116" i="2"/>
  <c r="P116" i="2"/>
  <c r="O116" i="2"/>
  <c r="K116" i="2"/>
  <c r="J116" i="2"/>
  <c r="I116" i="2"/>
  <c r="N116" i="2"/>
  <c r="L116" i="2"/>
  <c r="F114" i="2" l="1"/>
  <c r="E114" i="2"/>
  <c r="D114" i="2"/>
  <c r="B114" i="2"/>
  <c r="P114" i="2"/>
  <c r="J114" i="2"/>
  <c r="O114" i="2"/>
  <c r="N114" i="2"/>
  <c r="M114" i="2"/>
  <c r="L114" i="2"/>
  <c r="K114" i="2"/>
  <c r="C114" i="2"/>
  <c r="I114" i="2"/>
  <c r="G114" i="2"/>
  <c r="E129" i="2"/>
  <c r="D129" i="2"/>
  <c r="C129" i="2"/>
  <c r="B129" i="2"/>
  <c r="O129" i="2"/>
  <c r="P129" i="2"/>
  <c r="I129" i="2"/>
  <c r="G129" i="2"/>
  <c r="M129" i="2"/>
  <c r="L129" i="2"/>
  <c r="K129" i="2"/>
  <c r="J129" i="2"/>
  <c r="F129" i="2"/>
  <c r="N129" i="2"/>
  <c r="H107" i="2"/>
  <c r="A120" i="2"/>
  <c r="A140" i="2"/>
  <c r="H127" i="2"/>
  <c r="G94" i="2"/>
  <c r="O94" i="2"/>
  <c r="N94" i="2"/>
  <c r="M94" i="2"/>
  <c r="L94" i="2"/>
  <c r="P94" i="2"/>
  <c r="E94" i="2"/>
  <c r="I94" i="2"/>
  <c r="K94" i="2"/>
  <c r="J94" i="2"/>
  <c r="F94" i="2"/>
  <c r="B94" i="2"/>
  <c r="D94" i="2"/>
  <c r="C94" i="2"/>
  <c r="J125" i="2"/>
  <c r="I125" i="2"/>
  <c r="G125" i="2"/>
  <c r="F125" i="2"/>
  <c r="E125" i="2"/>
  <c r="P125" i="2"/>
  <c r="L125" i="2"/>
  <c r="K125" i="2"/>
  <c r="D125" i="2"/>
  <c r="C125" i="2"/>
  <c r="B125" i="2"/>
  <c r="N125" i="2"/>
  <c r="O125" i="2"/>
  <c r="M125" i="2"/>
  <c r="P117" i="2"/>
  <c r="O117" i="2"/>
  <c r="I117" i="2"/>
  <c r="J117" i="2"/>
  <c r="G117" i="2"/>
  <c r="K117" i="2"/>
  <c r="C117" i="2"/>
  <c r="F117" i="2"/>
  <c r="E117" i="2"/>
  <c r="D117" i="2"/>
  <c r="B117" i="2"/>
  <c r="M117" i="2"/>
  <c r="N117" i="2"/>
  <c r="L117" i="2"/>
  <c r="H136" i="2"/>
  <c r="A149" i="2"/>
  <c r="C161" i="2"/>
  <c r="B161" i="2"/>
  <c r="N161" i="2"/>
  <c r="M161" i="2"/>
  <c r="I161" i="2"/>
  <c r="G161" i="2"/>
  <c r="F161" i="2"/>
  <c r="E161" i="2"/>
  <c r="D161" i="2"/>
  <c r="K161" i="2"/>
  <c r="J161" i="2"/>
  <c r="P161" i="2"/>
  <c r="O161" i="2"/>
  <c r="L161" i="2"/>
  <c r="H174" i="2"/>
  <c r="A187" i="2"/>
  <c r="P141" i="2"/>
  <c r="O141" i="2"/>
  <c r="K141" i="2"/>
  <c r="I141" i="2"/>
  <c r="E141" i="2"/>
  <c r="D141" i="2"/>
  <c r="B141" i="2"/>
  <c r="C141" i="2"/>
  <c r="M141" i="2"/>
  <c r="N141" i="2"/>
  <c r="L141" i="2"/>
  <c r="G141" i="2"/>
  <c r="F141" i="2"/>
  <c r="J141" i="2"/>
  <c r="P137" i="2"/>
  <c r="O137" i="2"/>
  <c r="N137" i="2"/>
  <c r="M137" i="2"/>
  <c r="L137" i="2"/>
  <c r="K137" i="2"/>
  <c r="J137" i="2"/>
  <c r="I137" i="2"/>
  <c r="C137" i="2"/>
  <c r="G137" i="2"/>
  <c r="E137" i="2"/>
  <c r="D137" i="2"/>
  <c r="B137" i="2"/>
  <c r="F137" i="2"/>
  <c r="A151" i="2"/>
  <c r="H138" i="2"/>
  <c r="H142" i="2"/>
  <c r="A155" i="2"/>
  <c r="B123" i="2"/>
  <c r="N123" i="2"/>
  <c r="M123" i="2"/>
  <c r="L123" i="2"/>
  <c r="K123" i="2"/>
  <c r="J123" i="2"/>
  <c r="I123" i="2"/>
  <c r="C123" i="2"/>
  <c r="P123" i="2"/>
  <c r="F123" i="2"/>
  <c r="G123" i="2"/>
  <c r="O123" i="2"/>
  <c r="E123" i="2"/>
  <c r="D123" i="2"/>
  <c r="A139" i="2"/>
  <c r="H126" i="2"/>
  <c r="H130" i="2"/>
  <c r="A143" i="2"/>
  <c r="P113" i="2"/>
  <c r="O113" i="2"/>
  <c r="N113" i="2"/>
  <c r="D113" i="2"/>
  <c r="C113" i="2"/>
  <c r="B113" i="2"/>
  <c r="I113" i="2"/>
  <c r="L113" i="2"/>
  <c r="K113" i="2"/>
  <c r="G113" i="2"/>
  <c r="F113" i="2"/>
  <c r="E113" i="2"/>
  <c r="M113" i="2"/>
  <c r="J113" i="2"/>
  <c r="F108" i="2"/>
  <c r="E108" i="2"/>
  <c r="D108" i="2"/>
  <c r="O108" i="2"/>
  <c r="N108" i="2"/>
  <c r="M108" i="2"/>
  <c r="L108" i="2"/>
  <c r="K108" i="2"/>
  <c r="J108" i="2"/>
  <c r="P108" i="2"/>
  <c r="I108" i="2"/>
  <c r="G108" i="2"/>
  <c r="B108" i="2"/>
  <c r="C108" i="2"/>
  <c r="A167" i="2"/>
  <c r="H154" i="2"/>
  <c r="A134" i="2"/>
  <c r="H121" i="2"/>
  <c r="H150" i="2"/>
  <c r="A163" i="2"/>
  <c r="B138" i="2" l="1"/>
  <c r="C138" i="2"/>
  <c r="G138" i="2"/>
  <c r="F138" i="2"/>
  <c r="E138" i="2"/>
  <c r="D138" i="2"/>
  <c r="K138" i="2"/>
  <c r="I138" i="2"/>
  <c r="N138" i="2"/>
  <c r="O138" i="2"/>
  <c r="M138" i="2"/>
  <c r="P138" i="2"/>
  <c r="L138" i="2"/>
  <c r="J138" i="2"/>
  <c r="H120" i="2"/>
  <c r="A133" i="2"/>
  <c r="I107" i="2"/>
  <c r="G107" i="2"/>
  <c r="F107" i="2"/>
  <c r="E107" i="2"/>
  <c r="P107" i="2"/>
  <c r="O107" i="2"/>
  <c r="N107" i="2"/>
  <c r="M107" i="2"/>
  <c r="L107" i="2"/>
  <c r="K107" i="2"/>
  <c r="D107" i="2"/>
  <c r="B107" i="2"/>
  <c r="C107" i="2"/>
  <c r="J107" i="2"/>
  <c r="B142" i="2"/>
  <c r="K142" i="2"/>
  <c r="J142" i="2"/>
  <c r="I142" i="2"/>
  <c r="G142" i="2"/>
  <c r="N142" i="2"/>
  <c r="P142" i="2"/>
  <c r="O142" i="2"/>
  <c r="M142" i="2"/>
  <c r="L142" i="2"/>
  <c r="F142" i="2"/>
  <c r="E142" i="2"/>
  <c r="D142" i="2"/>
  <c r="C142" i="2"/>
  <c r="D130" i="2"/>
  <c r="C130" i="2"/>
  <c r="B130" i="2"/>
  <c r="N130" i="2"/>
  <c r="M130" i="2"/>
  <c r="L130" i="2"/>
  <c r="K130" i="2"/>
  <c r="J130" i="2"/>
  <c r="I130" i="2"/>
  <c r="O130" i="2"/>
  <c r="G130" i="2"/>
  <c r="F130" i="2"/>
  <c r="E130" i="2"/>
  <c r="P130" i="2"/>
  <c r="B136" i="2"/>
  <c r="F136" i="2"/>
  <c r="E136" i="2"/>
  <c r="D136" i="2"/>
  <c r="C136" i="2"/>
  <c r="M136" i="2"/>
  <c r="J136" i="2"/>
  <c r="L136" i="2"/>
  <c r="K136" i="2"/>
  <c r="I136" i="2"/>
  <c r="G136" i="2"/>
  <c r="P136" i="2"/>
  <c r="O136" i="2"/>
  <c r="N136" i="2"/>
  <c r="B127" i="2"/>
  <c r="P127" i="2"/>
  <c r="O127" i="2"/>
  <c r="N127" i="2"/>
  <c r="M127" i="2"/>
  <c r="G127" i="2"/>
  <c r="E127" i="2"/>
  <c r="D127" i="2"/>
  <c r="C127" i="2"/>
  <c r="L127" i="2"/>
  <c r="K127" i="2"/>
  <c r="F127" i="2"/>
  <c r="J127" i="2"/>
  <c r="I127" i="2"/>
  <c r="D126" i="2"/>
  <c r="C126" i="2"/>
  <c r="B126" i="2"/>
  <c r="P126" i="2"/>
  <c r="O126" i="2"/>
  <c r="N126" i="2"/>
  <c r="M126" i="2"/>
  <c r="L126" i="2"/>
  <c r="K126" i="2"/>
  <c r="E126" i="2"/>
  <c r="J126" i="2"/>
  <c r="G126" i="2"/>
  <c r="F126" i="2"/>
  <c r="I126" i="2"/>
  <c r="A152" i="2"/>
  <c r="H139" i="2"/>
  <c r="H187" i="2"/>
  <c r="A200" i="2"/>
  <c r="H163" i="2"/>
  <c r="A176" i="2"/>
  <c r="O121" i="2"/>
  <c r="F121" i="2"/>
  <c r="E121" i="2"/>
  <c r="D121" i="2"/>
  <c r="C121" i="2"/>
  <c r="B121" i="2"/>
  <c r="P121" i="2"/>
  <c r="N121" i="2"/>
  <c r="K121" i="2"/>
  <c r="J121" i="2"/>
  <c r="I121" i="2"/>
  <c r="G121" i="2"/>
  <c r="M121" i="2"/>
  <c r="L121" i="2"/>
  <c r="A147" i="2"/>
  <c r="H134" i="2"/>
  <c r="P154" i="2"/>
  <c r="C154" i="2"/>
  <c r="B154" i="2"/>
  <c r="O154" i="2"/>
  <c r="N154" i="2"/>
  <c r="M154" i="2"/>
  <c r="G154" i="2"/>
  <c r="E154" i="2"/>
  <c r="J154" i="2"/>
  <c r="K154" i="2"/>
  <c r="L154" i="2"/>
  <c r="I154" i="2"/>
  <c r="F154" i="2"/>
  <c r="D154" i="2"/>
  <c r="A180" i="2"/>
  <c r="H167" i="2"/>
  <c r="H140" i="2"/>
  <c r="A153" i="2"/>
  <c r="A168" i="2"/>
  <c r="H155" i="2"/>
  <c r="O174" i="2"/>
  <c r="J174" i="2"/>
  <c r="I174" i="2"/>
  <c r="G174" i="2"/>
  <c r="F174" i="2"/>
  <c r="E174" i="2"/>
  <c r="D174" i="2"/>
  <c r="C174" i="2"/>
  <c r="B174" i="2"/>
  <c r="N174" i="2"/>
  <c r="P174" i="2"/>
  <c r="K174" i="2"/>
  <c r="M174" i="2"/>
  <c r="L174" i="2"/>
  <c r="A164" i="2"/>
  <c r="H151" i="2"/>
  <c r="P150" i="2"/>
  <c r="L150" i="2"/>
  <c r="K150" i="2"/>
  <c r="J150" i="2"/>
  <c r="I150" i="2"/>
  <c r="G150" i="2"/>
  <c r="F150" i="2"/>
  <c r="D150" i="2"/>
  <c r="E150" i="2"/>
  <c r="C150" i="2"/>
  <c r="O150" i="2"/>
  <c r="M150" i="2"/>
  <c r="N150" i="2"/>
  <c r="B150" i="2"/>
  <c r="A156" i="2"/>
  <c r="H143" i="2"/>
  <c r="A162" i="2"/>
  <c r="H149" i="2"/>
  <c r="O155" i="2" l="1"/>
  <c r="N155" i="2"/>
  <c r="M155" i="2"/>
  <c r="L155" i="2"/>
  <c r="K155" i="2"/>
  <c r="F155" i="2"/>
  <c r="C155" i="2"/>
  <c r="B155" i="2"/>
  <c r="G155" i="2"/>
  <c r="E155" i="2"/>
  <c r="P155" i="2"/>
  <c r="D155" i="2"/>
  <c r="J155" i="2"/>
  <c r="I155" i="2"/>
  <c r="P151" i="2"/>
  <c r="O151" i="2"/>
  <c r="E151" i="2"/>
  <c r="D151" i="2"/>
  <c r="C151" i="2"/>
  <c r="B151" i="2"/>
  <c r="M151" i="2"/>
  <c r="L151" i="2"/>
  <c r="K151" i="2"/>
  <c r="J151" i="2"/>
  <c r="I151" i="2"/>
  <c r="G151" i="2"/>
  <c r="N151" i="2"/>
  <c r="F151" i="2"/>
  <c r="A160" i="2"/>
  <c r="H147" i="2"/>
  <c r="H162" i="2"/>
  <c r="A175" i="2"/>
  <c r="A146" i="2"/>
  <c r="H133" i="2"/>
  <c r="H153" i="2"/>
  <c r="A166" i="2"/>
  <c r="F167" i="2"/>
  <c r="E167" i="2"/>
  <c r="D167" i="2"/>
  <c r="C167" i="2"/>
  <c r="B167" i="2"/>
  <c r="O167" i="2"/>
  <c r="N167" i="2"/>
  <c r="M167" i="2"/>
  <c r="L167" i="2"/>
  <c r="K167" i="2"/>
  <c r="J167" i="2"/>
  <c r="I167" i="2"/>
  <c r="P167" i="2"/>
  <c r="G167" i="2"/>
  <c r="M187" i="2"/>
  <c r="K187" i="2"/>
  <c r="G187" i="2"/>
  <c r="F187" i="2"/>
  <c r="J187" i="2"/>
  <c r="I187" i="2"/>
  <c r="E187" i="2"/>
  <c r="P187" i="2"/>
  <c r="O187" i="2"/>
  <c r="D187" i="2"/>
  <c r="C187" i="2"/>
  <c r="B187" i="2"/>
  <c r="N187" i="2"/>
  <c r="L187" i="2"/>
  <c r="A177" i="2"/>
  <c r="H164" i="2"/>
  <c r="B134" i="2"/>
  <c r="P134" i="2"/>
  <c r="J134" i="2"/>
  <c r="L134" i="2"/>
  <c r="I134" i="2"/>
  <c r="K134" i="2"/>
  <c r="D134" i="2"/>
  <c r="O134" i="2"/>
  <c r="N134" i="2"/>
  <c r="M134" i="2"/>
  <c r="G134" i="2"/>
  <c r="E134" i="2"/>
  <c r="F134" i="2"/>
  <c r="C134" i="2"/>
  <c r="P149" i="2"/>
  <c r="O149" i="2"/>
  <c r="N149" i="2"/>
  <c r="M149" i="2"/>
  <c r="J149" i="2"/>
  <c r="D149" i="2"/>
  <c r="I149" i="2"/>
  <c r="E149" i="2"/>
  <c r="G149" i="2"/>
  <c r="F149" i="2"/>
  <c r="C149" i="2"/>
  <c r="B149" i="2"/>
  <c r="L149" i="2"/>
  <c r="K149" i="2"/>
  <c r="D120" i="2"/>
  <c r="C120" i="2"/>
  <c r="B120" i="2"/>
  <c r="I120" i="2"/>
  <c r="G120" i="2"/>
  <c r="F120" i="2"/>
  <c r="E120" i="2"/>
  <c r="J120" i="2"/>
  <c r="O120" i="2"/>
  <c r="N120" i="2"/>
  <c r="M120" i="2"/>
  <c r="L120" i="2"/>
  <c r="K120" i="2"/>
  <c r="P120" i="2"/>
  <c r="A181" i="2"/>
  <c r="H168" i="2"/>
  <c r="B140" i="2"/>
  <c r="G140" i="2"/>
  <c r="F140" i="2"/>
  <c r="E140" i="2"/>
  <c r="D140" i="2"/>
  <c r="C140" i="2"/>
  <c r="P140" i="2"/>
  <c r="O140" i="2"/>
  <c r="N140" i="2"/>
  <c r="M140" i="2"/>
  <c r="L140" i="2"/>
  <c r="K140" i="2"/>
  <c r="J140" i="2"/>
  <c r="I140" i="2"/>
  <c r="H176" i="2"/>
  <c r="A189" i="2"/>
  <c r="M163" i="2"/>
  <c r="L163" i="2"/>
  <c r="K163" i="2"/>
  <c r="J163" i="2"/>
  <c r="I163" i="2"/>
  <c r="B163" i="2"/>
  <c r="P163" i="2"/>
  <c r="O163" i="2"/>
  <c r="C163" i="2"/>
  <c r="G163" i="2"/>
  <c r="F163" i="2"/>
  <c r="E163" i="2"/>
  <c r="D163" i="2"/>
  <c r="N163" i="2"/>
  <c r="P139" i="2"/>
  <c r="O139" i="2"/>
  <c r="L139" i="2"/>
  <c r="F139" i="2"/>
  <c r="E139" i="2"/>
  <c r="D139" i="2"/>
  <c r="C139" i="2"/>
  <c r="B139" i="2"/>
  <c r="I139" i="2"/>
  <c r="K139" i="2"/>
  <c r="N139" i="2"/>
  <c r="M139" i="2"/>
  <c r="J139" i="2"/>
  <c r="G139" i="2"/>
  <c r="A165" i="2"/>
  <c r="H152" i="2"/>
  <c r="P143" i="2"/>
  <c r="O143" i="2"/>
  <c r="I143" i="2"/>
  <c r="G143" i="2"/>
  <c r="F143" i="2"/>
  <c r="E143" i="2"/>
  <c r="D143" i="2"/>
  <c r="L143" i="2"/>
  <c r="C143" i="2"/>
  <c r="B143" i="2"/>
  <c r="N143" i="2"/>
  <c r="M143" i="2"/>
  <c r="K143" i="2"/>
  <c r="J143" i="2"/>
  <c r="H156" i="2"/>
  <c r="A169" i="2"/>
  <c r="H180" i="2"/>
  <c r="A193" i="2"/>
  <c r="H200" i="2"/>
  <c r="A213" i="2"/>
  <c r="M176" i="2" l="1"/>
  <c r="L176" i="2"/>
  <c r="K176" i="2"/>
  <c r="J176" i="2"/>
  <c r="G176" i="2"/>
  <c r="F176" i="2"/>
  <c r="E176" i="2"/>
  <c r="D176" i="2"/>
  <c r="B176" i="2"/>
  <c r="P176" i="2"/>
  <c r="O176" i="2"/>
  <c r="N176" i="2"/>
  <c r="I176" i="2"/>
  <c r="C176" i="2"/>
  <c r="A173" i="2"/>
  <c r="H160" i="2"/>
  <c r="A206" i="2"/>
  <c r="H193" i="2"/>
  <c r="H181" i="2"/>
  <c r="A194" i="2"/>
  <c r="P156" i="2"/>
  <c r="D156" i="2"/>
  <c r="C156" i="2"/>
  <c r="B156" i="2"/>
  <c r="J156" i="2"/>
  <c r="I156" i="2"/>
  <c r="G156" i="2"/>
  <c r="F156" i="2"/>
  <c r="E156" i="2"/>
  <c r="O156" i="2"/>
  <c r="N156" i="2"/>
  <c r="M156" i="2"/>
  <c r="K156" i="2"/>
  <c r="L156" i="2"/>
  <c r="P153" i="2"/>
  <c r="J153" i="2"/>
  <c r="I153" i="2"/>
  <c r="G153" i="2"/>
  <c r="F153" i="2"/>
  <c r="L153" i="2"/>
  <c r="K153" i="2"/>
  <c r="E153" i="2"/>
  <c r="D153" i="2"/>
  <c r="C153" i="2"/>
  <c r="B153" i="2"/>
  <c r="N153" i="2"/>
  <c r="M153" i="2"/>
  <c r="O153" i="2"/>
  <c r="N162" i="2"/>
  <c r="D162" i="2"/>
  <c r="C162" i="2"/>
  <c r="B162" i="2"/>
  <c r="K162" i="2"/>
  <c r="J162" i="2"/>
  <c r="I162" i="2"/>
  <c r="G162" i="2"/>
  <c r="P162" i="2"/>
  <c r="L162" i="2"/>
  <c r="O162" i="2"/>
  <c r="M162" i="2"/>
  <c r="F162" i="2"/>
  <c r="E162" i="2"/>
  <c r="H189" i="2"/>
  <c r="A202" i="2"/>
  <c r="H213" i="2"/>
  <c r="A226" i="2"/>
  <c r="K200" i="2"/>
  <c r="D200" i="2"/>
  <c r="C200" i="2"/>
  <c r="P200" i="2"/>
  <c r="O200" i="2"/>
  <c r="N200" i="2"/>
  <c r="M200" i="2"/>
  <c r="L200" i="2"/>
  <c r="G200" i="2"/>
  <c r="F200" i="2"/>
  <c r="E200" i="2"/>
  <c r="B200" i="2"/>
  <c r="I200" i="2"/>
  <c r="J200" i="2"/>
  <c r="H169" i="2"/>
  <c r="A182" i="2"/>
  <c r="P133" i="2"/>
  <c r="O133" i="2"/>
  <c r="G133" i="2"/>
  <c r="F133" i="2"/>
  <c r="E133" i="2"/>
  <c r="D133" i="2"/>
  <c r="C133" i="2"/>
  <c r="J133" i="2"/>
  <c r="L133" i="2"/>
  <c r="K133" i="2"/>
  <c r="I133" i="2"/>
  <c r="B133" i="2"/>
  <c r="M133" i="2"/>
  <c r="N133" i="2"/>
  <c r="A188" i="2"/>
  <c r="H175" i="2"/>
  <c r="P147" i="2"/>
  <c r="O147" i="2"/>
  <c r="N147" i="2"/>
  <c r="M147" i="2"/>
  <c r="L147" i="2"/>
  <c r="K147" i="2"/>
  <c r="J147" i="2"/>
  <c r="I147" i="2"/>
  <c r="C147" i="2"/>
  <c r="G147" i="2"/>
  <c r="E147" i="2"/>
  <c r="D147" i="2"/>
  <c r="B147" i="2"/>
  <c r="F147" i="2"/>
  <c r="P152" i="2"/>
  <c r="B152" i="2"/>
  <c r="K152" i="2"/>
  <c r="G152" i="2"/>
  <c r="F152" i="2"/>
  <c r="E152" i="2"/>
  <c r="D152" i="2"/>
  <c r="C152" i="2"/>
  <c r="J152" i="2"/>
  <c r="I152" i="2"/>
  <c r="O152" i="2"/>
  <c r="N152" i="2"/>
  <c r="M152" i="2"/>
  <c r="L152" i="2"/>
  <c r="A178" i="2"/>
  <c r="H165" i="2"/>
  <c r="N168" i="2"/>
  <c r="G168" i="2"/>
  <c r="F168" i="2"/>
  <c r="E168" i="2"/>
  <c r="D168" i="2"/>
  <c r="J168" i="2"/>
  <c r="K168" i="2"/>
  <c r="I168" i="2"/>
  <c r="C168" i="2"/>
  <c r="B168" i="2"/>
  <c r="P168" i="2"/>
  <c r="O168" i="2"/>
  <c r="M168" i="2"/>
  <c r="L168" i="2"/>
  <c r="P180" i="2"/>
  <c r="E180" i="2"/>
  <c r="D180" i="2"/>
  <c r="C180" i="2"/>
  <c r="B180" i="2"/>
  <c r="O180" i="2"/>
  <c r="N180" i="2"/>
  <c r="M180" i="2"/>
  <c r="L180" i="2"/>
  <c r="K180" i="2"/>
  <c r="J180" i="2"/>
  <c r="G180" i="2"/>
  <c r="F180" i="2"/>
  <c r="I180" i="2"/>
  <c r="A179" i="2"/>
  <c r="H166" i="2"/>
  <c r="N164" i="2"/>
  <c r="E164" i="2"/>
  <c r="D164" i="2"/>
  <c r="C164" i="2"/>
  <c r="B164" i="2"/>
  <c r="P164" i="2"/>
  <c r="O164" i="2"/>
  <c r="M164" i="2"/>
  <c r="L164" i="2"/>
  <c r="G164" i="2"/>
  <c r="F164" i="2"/>
  <c r="I164" i="2"/>
  <c r="K164" i="2"/>
  <c r="J164" i="2"/>
  <c r="H177" i="2"/>
  <c r="A190" i="2"/>
  <c r="H146" i="2"/>
  <c r="A159" i="2"/>
  <c r="N166" i="2" l="1"/>
  <c r="F166" i="2"/>
  <c r="E166" i="2"/>
  <c r="D166" i="2"/>
  <c r="C166" i="2"/>
  <c r="K166" i="2"/>
  <c r="J166" i="2"/>
  <c r="I166" i="2"/>
  <c r="G166" i="2"/>
  <c r="B166" i="2"/>
  <c r="O166" i="2"/>
  <c r="L166" i="2"/>
  <c r="M166" i="2"/>
  <c r="P166" i="2"/>
  <c r="A192" i="2"/>
  <c r="H179" i="2"/>
  <c r="O181" i="2"/>
  <c r="M181" i="2"/>
  <c r="E181" i="2"/>
  <c r="C181" i="2"/>
  <c r="B181" i="2"/>
  <c r="K181" i="2"/>
  <c r="J181" i="2"/>
  <c r="I181" i="2"/>
  <c r="G181" i="2"/>
  <c r="L181" i="2"/>
  <c r="D181" i="2"/>
  <c r="P181" i="2"/>
  <c r="N181" i="2"/>
  <c r="F181" i="2"/>
  <c r="O169" i="2"/>
  <c r="K169" i="2"/>
  <c r="J169" i="2"/>
  <c r="I169" i="2"/>
  <c r="G169" i="2"/>
  <c r="F169" i="2"/>
  <c r="E169" i="2"/>
  <c r="D169" i="2"/>
  <c r="C169" i="2"/>
  <c r="B169" i="2"/>
  <c r="M169" i="2"/>
  <c r="L169" i="2"/>
  <c r="P169" i="2"/>
  <c r="N169" i="2"/>
  <c r="N160" i="2"/>
  <c r="C160" i="2"/>
  <c r="B160" i="2"/>
  <c r="F160" i="2"/>
  <c r="E160" i="2"/>
  <c r="D160" i="2"/>
  <c r="P160" i="2"/>
  <c r="O160" i="2"/>
  <c r="M160" i="2"/>
  <c r="G160" i="2"/>
  <c r="L160" i="2"/>
  <c r="K160" i="2"/>
  <c r="J160" i="2"/>
  <c r="I160" i="2"/>
  <c r="O177" i="2"/>
  <c r="M177" i="2"/>
  <c r="G177" i="2"/>
  <c r="F177" i="2"/>
  <c r="E177" i="2"/>
  <c r="D177" i="2"/>
  <c r="C177" i="2"/>
  <c r="B177" i="2"/>
  <c r="J177" i="2"/>
  <c r="I177" i="2"/>
  <c r="P177" i="2"/>
  <c r="N177" i="2"/>
  <c r="L177" i="2"/>
  <c r="K177" i="2"/>
  <c r="L165" i="2"/>
  <c r="M165" i="2"/>
  <c r="F165" i="2"/>
  <c r="O165" i="2"/>
  <c r="N165" i="2"/>
  <c r="K165" i="2"/>
  <c r="J165" i="2"/>
  <c r="I165" i="2"/>
  <c r="D165" i="2"/>
  <c r="C165" i="2"/>
  <c r="P165" i="2"/>
  <c r="G165" i="2"/>
  <c r="E165" i="2"/>
  <c r="B165" i="2"/>
  <c r="M189" i="2"/>
  <c r="K189" i="2"/>
  <c r="I189" i="2"/>
  <c r="P189" i="2"/>
  <c r="O189" i="2"/>
  <c r="N189" i="2"/>
  <c r="L189" i="2"/>
  <c r="E189" i="2"/>
  <c r="C189" i="2"/>
  <c r="J189" i="2"/>
  <c r="G189" i="2"/>
  <c r="F189" i="2"/>
  <c r="D189" i="2"/>
  <c r="B189" i="2"/>
  <c r="N193" i="2"/>
  <c r="L193" i="2"/>
  <c r="P193" i="2"/>
  <c r="O193" i="2"/>
  <c r="M193" i="2"/>
  <c r="K193" i="2"/>
  <c r="J193" i="2"/>
  <c r="I193" i="2"/>
  <c r="D193" i="2"/>
  <c r="B193" i="2"/>
  <c r="G193" i="2"/>
  <c r="F193" i="2"/>
  <c r="C193" i="2"/>
  <c r="E193" i="2"/>
  <c r="H159" i="2"/>
  <c r="A172" i="2"/>
  <c r="H202" i="2"/>
  <c r="A215" i="2"/>
  <c r="A191" i="2"/>
  <c r="H178" i="2"/>
  <c r="H194" i="2"/>
  <c r="A207" i="2"/>
  <c r="A195" i="2"/>
  <c r="H182" i="2"/>
  <c r="K146" i="2"/>
  <c r="J146" i="2"/>
  <c r="I146" i="2"/>
  <c r="G146" i="2"/>
  <c r="P146" i="2"/>
  <c r="N146" i="2"/>
  <c r="O146" i="2"/>
  <c r="F146" i="2"/>
  <c r="M146" i="2"/>
  <c r="L146" i="2"/>
  <c r="B146" i="2"/>
  <c r="E146" i="2"/>
  <c r="D146" i="2"/>
  <c r="C146" i="2"/>
  <c r="H190" i="2"/>
  <c r="A203" i="2"/>
  <c r="O175" i="2"/>
  <c r="M175" i="2"/>
  <c r="L175" i="2"/>
  <c r="J175" i="2"/>
  <c r="F175" i="2"/>
  <c r="E175" i="2"/>
  <c r="D175" i="2"/>
  <c r="C175" i="2"/>
  <c r="B175" i="2"/>
  <c r="P175" i="2"/>
  <c r="N175" i="2"/>
  <c r="K175" i="2"/>
  <c r="I175" i="2"/>
  <c r="G175" i="2"/>
  <c r="H226" i="2"/>
  <c r="A239" i="2"/>
  <c r="H206" i="2"/>
  <c r="A219" i="2"/>
  <c r="A186" i="2"/>
  <c r="H173" i="2"/>
  <c r="A201" i="2"/>
  <c r="H188" i="2"/>
  <c r="C213" i="2"/>
  <c r="B213" i="2"/>
  <c r="K213" i="2"/>
  <c r="J213" i="2"/>
  <c r="I213" i="2"/>
  <c r="G213" i="2"/>
  <c r="O213" i="2"/>
  <c r="N213" i="2"/>
  <c r="M213" i="2"/>
  <c r="L213" i="2"/>
  <c r="F213" i="2"/>
  <c r="E213" i="2"/>
  <c r="D213" i="2"/>
  <c r="P213" i="2"/>
  <c r="H186" i="2" l="1"/>
  <c r="A199" i="2"/>
  <c r="P159" i="2"/>
  <c r="O159" i="2"/>
  <c r="N159" i="2"/>
  <c r="M159" i="2"/>
  <c r="G159" i="2"/>
  <c r="E159" i="2"/>
  <c r="L159" i="2"/>
  <c r="J159" i="2"/>
  <c r="K159" i="2"/>
  <c r="I159" i="2"/>
  <c r="D159" i="2"/>
  <c r="C159" i="2"/>
  <c r="B159" i="2"/>
  <c r="F159" i="2"/>
  <c r="A208" i="2"/>
  <c r="H195" i="2"/>
  <c r="O173" i="2"/>
  <c r="M173" i="2"/>
  <c r="P173" i="2"/>
  <c r="N173" i="2"/>
  <c r="L173" i="2"/>
  <c r="K173" i="2"/>
  <c r="J173" i="2"/>
  <c r="D173" i="2"/>
  <c r="E173" i="2"/>
  <c r="C173" i="2"/>
  <c r="B173" i="2"/>
  <c r="G173" i="2"/>
  <c r="I173" i="2"/>
  <c r="F173" i="2"/>
  <c r="G226" i="2"/>
  <c r="F226" i="2"/>
  <c r="M226" i="2"/>
  <c r="L226" i="2"/>
  <c r="J226" i="2"/>
  <c r="I226" i="2"/>
  <c r="E226" i="2"/>
  <c r="D226" i="2"/>
  <c r="P226" i="2"/>
  <c r="O226" i="2"/>
  <c r="N226" i="2"/>
  <c r="K226" i="2"/>
  <c r="C226" i="2"/>
  <c r="B226" i="2"/>
  <c r="O179" i="2"/>
  <c r="M179" i="2"/>
  <c r="C179" i="2"/>
  <c r="D179" i="2"/>
  <c r="B179" i="2"/>
  <c r="P179" i="2"/>
  <c r="L179" i="2"/>
  <c r="J179" i="2"/>
  <c r="N179" i="2"/>
  <c r="K179" i="2"/>
  <c r="F179" i="2"/>
  <c r="I179" i="2"/>
  <c r="G179" i="2"/>
  <c r="E179" i="2"/>
  <c r="H239" i="2"/>
  <c r="A252" i="2"/>
  <c r="A220" i="2"/>
  <c r="H207" i="2"/>
  <c r="H215" i="2"/>
  <c r="A228" i="2"/>
  <c r="K206" i="2"/>
  <c r="N206" i="2"/>
  <c r="M206" i="2"/>
  <c r="G206" i="2"/>
  <c r="F206" i="2"/>
  <c r="E206" i="2"/>
  <c r="D206" i="2"/>
  <c r="P206" i="2"/>
  <c r="L206" i="2"/>
  <c r="J206" i="2"/>
  <c r="I206" i="2"/>
  <c r="C206" i="2"/>
  <c r="B206" i="2"/>
  <c r="O206" i="2"/>
  <c r="P178" i="2"/>
  <c r="O178" i="2"/>
  <c r="N178" i="2"/>
  <c r="M178" i="2"/>
  <c r="L178" i="2"/>
  <c r="K178" i="2"/>
  <c r="G178" i="2"/>
  <c r="F178" i="2"/>
  <c r="B178" i="2"/>
  <c r="D178" i="2"/>
  <c r="C178" i="2"/>
  <c r="E178" i="2"/>
  <c r="J178" i="2"/>
  <c r="I178" i="2"/>
  <c r="H191" i="2"/>
  <c r="A204" i="2"/>
  <c r="A216" i="2"/>
  <c r="H203" i="2"/>
  <c r="K188" i="2"/>
  <c r="J188" i="2"/>
  <c r="I188" i="2"/>
  <c r="G188" i="2"/>
  <c r="D188" i="2"/>
  <c r="C188" i="2"/>
  <c r="B188" i="2"/>
  <c r="P188" i="2"/>
  <c r="O188" i="2"/>
  <c r="N188" i="2"/>
  <c r="M188" i="2"/>
  <c r="E188" i="2"/>
  <c r="L188" i="2"/>
  <c r="F188" i="2"/>
  <c r="H219" i="2"/>
  <c r="A232" i="2"/>
  <c r="P182" i="2"/>
  <c r="O182" i="2"/>
  <c r="N182" i="2"/>
  <c r="M182" i="2"/>
  <c r="L182" i="2"/>
  <c r="F182" i="2"/>
  <c r="J182" i="2"/>
  <c r="C182" i="2"/>
  <c r="B182" i="2"/>
  <c r="K182" i="2"/>
  <c r="G182" i="2"/>
  <c r="E182" i="2"/>
  <c r="I182" i="2"/>
  <c r="D182" i="2"/>
  <c r="M194" i="2"/>
  <c r="I194" i="2"/>
  <c r="G194" i="2"/>
  <c r="F194" i="2"/>
  <c r="L194" i="2"/>
  <c r="K194" i="2"/>
  <c r="J194" i="2"/>
  <c r="E194" i="2"/>
  <c r="D194" i="2"/>
  <c r="C194" i="2"/>
  <c r="P194" i="2"/>
  <c r="O194" i="2"/>
  <c r="N194" i="2"/>
  <c r="B194" i="2"/>
  <c r="K202" i="2"/>
  <c r="G202" i="2"/>
  <c r="F202" i="2"/>
  <c r="J202" i="2"/>
  <c r="I202" i="2"/>
  <c r="E202" i="2"/>
  <c r="D202" i="2"/>
  <c r="C202" i="2"/>
  <c r="P202" i="2"/>
  <c r="L202" i="2"/>
  <c r="M202" i="2"/>
  <c r="B202" i="2"/>
  <c r="O202" i="2"/>
  <c r="N202" i="2"/>
  <c r="A185" i="2"/>
  <c r="H172" i="2"/>
  <c r="A205" i="2"/>
  <c r="H192" i="2"/>
  <c r="P190" i="2"/>
  <c r="O190" i="2"/>
  <c r="N190" i="2"/>
  <c r="M190" i="2"/>
  <c r="L190" i="2"/>
  <c r="F190" i="2"/>
  <c r="I190" i="2"/>
  <c r="G190" i="2"/>
  <c r="E190" i="2"/>
  <c r="D190" i="2"/>
  <c r="C190" i="2"/>
  <c r="K190" i="2"/>
  <c r="B190" i="2"/>
  <c r="J190" i="2"/>
  <c r="A214" i="2"/>
  <c r="H201" i="2"/>
  <c r="M172" i="2" l="1"/>
  <c r="G172" i="2"/>
  <c r="F172" i="2"/>
  <c r="E172" i="2"/>
  <c r="D172" i="2"/>
  <c r="P172" i="2"/>
  <c r="O172" i="2"/>
  <c r="B172" i="2"/>
  <c r="K172" i="2"/>
  <c r="J172" i="2"/>
  <c r="L172" i="2"/>
  <c r="C172" i="2"/>
  <c r="I172" i="2"/>
  <c r="N172" i="2"/>
  <c r="H208" i="2"/>
  <c r="A221" i="2"/>
  <c r="P207" i="2"/>
  <c r="O207" i="2"/>
  <c r="N207" i="2"/>
  <c r="M207" i="2"/>
  <c r="L207" i="2"/>
  <c r="F207" i="2"/>
  <c r="D207" i="2"/>
  <c r="I207" i="2"/>
  <c r="K207" i="2"/>
  <c r="J207" i="2"/>
  <c r="E207" i="2"/>
  <c r="G207" i="2"/>
  <c r="C207" i="2"/>
  <c r="B207" i="2"/>
  <c r="H205" i="2"/>
  <c r="A218" i="2"/>
  <c r="M192" i="2"/>
  <c r="D192" i="2"/>
  <c r="C192" i="2"/>
  <c r="B192" i="2"/>
  <c r="P192" i="2"/>
  <c r="K192" i="2"/>
  <c r="J192" i="2"/>
  <c r="I192" i="2"/>
  <c r="G192" i="2"/>
  <c r="F192" i="2"/>
  <c r="E192" i="2"/>
  <c r="O192" i="2"/>
  <c r="N192" i="2"/>
  <c r="L192" i="2"/>
  <c r="P239" i="2"/>
  <c r="N239" i="2"/>
  <c r="M239" i="2"/>
  <c r="O239" i="2"/>
  <c r="I239" i="2"/>
  <c r="G239" i="2"/>
  <c r="F239" i="2"/>
  <c r="E239" i="2"/>
  <c r="D239" i="2"/>
  <c r="K239" i="2"/>
  <c r="J239" i="2"/>
  <c r="C239" i="2"/>
  <c r="B239" i="2"/>
  <c r="L239" i="2"/>
  <c r="O195" i="2"/>
  <c r="M195" i="2"/>
  <c r="B195" i="2"/>
  <c r="N195" i="2"/>
  <c r="L195" i="2"/>
  <c r="P195" i="2"/>
  <c r="K195" i="2"/>
  <c r="G195" i="2"/>
  <c r="F195" i="2"/>
  <c r="C195" i="2"/>
  <c r="E195" i="2"/>
  <c r="D195" i="2"/>
  <c r="J195" i="2"/>
  <c r="I195" i="2"/>
  <c r="O201" i="2"/>
  <c r="M201" i="2"/>
  <c r="D201" i="2"/>
  <c r="C201" i="2"/>
  <c r="B201" i="2"/>
  <c r="K201" i="2"/>
  <c r="J201" i="2"/>
  <c r="I201" i="2"/>
  <c r="P201" i="2"/>
  <c r="E201" i="2"/>
  <c r="G201" i="2"/>
  <c r="F201" i="2"/>
  <c r="N201" i="2"/>
  <c r="L201" i="2"/>
  <c r="A217" i="2"/>
  <c r="H204" i="2"/>
  <c r="H220" i="2"/>
  <c r="A233" i="2"/>
  <c r="A198" i="2"/>
  <c r="H185" i="2"/>
  <c r="K219" i="2"/>
  <c r="J219" i="2"/>
  <c r="I219" i="2"/>
  <c r="F219" i="2"/>
  <c r="E219" i="2"/>
  <c r="D219" i="2"/>
  <c r="C219" i="2"/>
  <c r="B219" i="2"/>
  <c r="M219" i="2"/>
  <c r="N219" i="2"/>
  <c r="L219" i="2"/>
  <c r="O219" i="2"/>
  <c r="G219" i="2"/>
  <c r="P219" i="2"/>
  <c r="H214" i="2"/>
  <c r="A227" i="2"/>
  <c r="M191" i="2"/>
  <c r="K191" i="2"/>
  <c r="L191" i="2"/>
  <c r="J191" i="2"/>
  <c r="C191" i="2"/>
  <c r="B191" i="2"/>
  <c r="F191" i="2"/>
  <c r="E191" i="2"/>
  <c r="D191" i="2"/>
  <c r="P191" i="2"/>
  <c r="G191" i="2"/>
  <c r="O191" i="2"/>
  <c r="N191" i="2"/>
  <c r="I191" i="2"/>
  <c r="P203" i="2"/>
  <c r="N203" i="2"/>
  <c r="F203" i="2"/>
  <c r="E203" i="2"/>
  <c r="D203" i="2"/>
  <c r="C203" i="2"/>
  <c r="M203" i="2"/>
  <c r="L203" i="2"/>
  <c r="K203" i="2"/>
  <c r="J203" i="2"/>
  <c r="I203" i="2"/>
  <c r="G203" i="2"/>
  <c r="B203" i="2"/>
  <c r="O203" i="2"/>
  <c r="H228" i="2"/>
  <c r="A241" i="2"/>
  <c r="A212" i="2"/>
  <c r="H199" i="2"/>
  <c r="H252" i="2"/>
  <c r="A265" i="2"/>
  <c r="H232" i="2"/>
  <c r="A245" i="2"/>
  <c r="H216" i="2"/>
  <c r="A229" i="2"/>
  <c r="G215" i="2"/>
  <c r="O215" i="2"/>
  <c r="K215" i="2"/>
  <c r="J215" i="2"/>
  <c r="D215" i="2"/>
  <c r="N215" i="2"/>
  <c r="M215" i="2"/>
  <c r="F215" i="2"/>
  <c r="L215" i="2"/>
  <c r="I215" i="2"/>
  <c r="E215" i="2"/>
  <c r="P215" i="2"/>
  <c r="C215" i="2"/>
  <c r="B215" i="2"/>
  <c r="C186" i="2"/>
  <c r="B186" i="2"/>
  <c r="L186" i="2"/>
  <c r="K186" i="2"/>
  <c r="J186" i="2"/>
  <c r="I186" i="2"/>
  <c r="G186" i="2"/>
  <c r="F186" i="2"/>
  <c r="P186" i="2"/>
  <c r="O186" i="2"/>
  <c r="N186" i="2"/>
  <c r="M186" i="2"/>
  <c r="D186" i="2"/>
  <c r="E186" i="2"/>
  <c r="M185" i="2" l="1"/>
  <c r="K185" i="2"/>
  <c r="E185" i="2"/>
  <c r="D185" i="2"/>
  <c r="F185" i="2"/>
  <c r="C185" i="2"/>
  <c r="B185" i="2"/>
  <c r="P185" i="2"/>
  <c r="O185" i="2"/>
  <c r="J185" i="2"/>
  <c r="I185" i="2"/>
  <c r="G185" i="2"/>
  <c r="N185" i="2"/>
  <c r="L185" i="2"/>
  <c r="H217" i="2"/>
  <c r="A230" i="2"/>
  <c r="O205" i="2"/>
  <c r="K205" i="2"/>
  <c r="J205" i="2"/>
  <c r="I205" i="2"/>
  <c r="M205" i="2"/>
  <c r="L205" i="2"/>
  <c r="G205" i="2"/>
  <c r="F205" i="2"/>
  <c r="E205" i="2"/>
  <c r="D205" i="2"/>
  <c r="N205" i="2"/>
  <c r="C205" i="2"/>
  <c r="B205" i="2"/>
  <c r="P205" i="2"/>
  <c r="J220" i="2"/>
  <c r="I220" i="2"/>
  <c r="O220" i="2"/>
  <c r="M220" i="2"/>
  <c r="B220" i="2"/>
  <c r="N220" i="2"/>
  <c r="L220" i="2"/>
  <c r="K220" i="2"/>
  <c r="G220" i="2"/>
  <c r="F220" i="2"/>
  <c r="E220" i="2"/>
  <c r="P220" i="2"/>
  <c r="D220" i="2"/>
  <c r="C220" i="2"/>
  <c r="A258" i="2"/>
  <c r="H245" i="2"/>
  <c r="N199" i="2"/>
  <c r="L199" i="2"/>
  <c r="G199" i="2"/>
  <c r="F199" i="2"/>
  <c r="E199" i="2"/>
  <c r="D199" i="2"/>
  <c r="C199" i="2"/>
  <c r="I199" i="2"/>
  <c r="O199" i="2"/>
  <c r="M199" i="2"/>
  <c r="K199" i="2"/>
  <c r="J199" i="2"/>
  <c r="B199" i="2"/>
  <c r="P199" i="2"/>
  <c r="A254" i="2"/>
  <c r="H241" i="2"/>
  <c r="H198" i="2"/>
  <c r="A211" i="2"/>
  <c r="K204" i="2"/>
  <c r="J204" i="2"/>
  <c r="I204" i="2"/>
  <c r="N204" i="2"/>
  <c r="L204" i="2"/>
  <c r="G204" i="2"/>
  <c r="F204" i="2"/>
  <c r="E204" i="2"/>
  <c r="D204" i="2"/>
  <c r="P204" i="2"/>
  <c r="C204" i="2"/>
  <c r="O204" i="2"/>
  <c r="M204" i="2"/>
  <c r="B204" i="2"/>
  <c r="J216" i="2"/>
  <c r="I216" i="2"/>
  <c r="F216" i="2"/>
  <c r="D216" i="2"/>
  <c r="K216" i="2"/>
  <c r="G216" i="2"/>
  <c r="E216" i="2"/>
  <c r="C216" i="2"/>
  <c r="B216" i="2"/>
  <c r="P216" i="2"/>
  <c r="O216" i="2"/>
  <c r="N216" i="2"/>
  <c r="M216" i="2"/>
  <c r="L216" i="2"/>
  <c r="J214" i="2"/>
  <c r="I214" i="2"/>
  <c r="C214" i="2"/>
  <c r="M214" i="2"/>
  <c r="L214" i="2"/>
  <c r="K214" i="2"/>
  <c r="G214" i="2"/>
  <c r="O214" i="2"/>
  <c r="N214" i="2"/>
  <c r="F214" i="2"/>
  <c r="E214" i="2"/>
  <c r="D214" i="2"/>
  <c r="B214" i="2"/>
  <c r="P214" i="2"/>
  <c r="G232" i="2"/>
  <c r="F232" i="2"/>
  <c r="M232" i="2"/>
  <c r="L232" i="2"/>
  <c r="K232" i="2"/>
  <c r="J232" i="2"/>
  <c r="I232" i="2"/>
  <c r="E232" i="2"/>
  <c r="D232" i="2"/>
  <c r="C232" i="2"/>
  <c r="B232" i="2"/>
  <c r="P232" i="2"/>
  <c r="O232" i="2"/>
  <c r="N232" i="2"/>
  <c r="K208" i="2"/>
  <c r="B208" i="2"/>
  <c r="P208" i="2"/>
  <c r="O208" i="2"/>
  <c r="N208" i="2"/>
  <c r="M208" i="2"/>
  <c r="L208" i="2"/>
  <c r="J208" i="2"/>
  <c r="I208" i="2"/>
  <c r="G208" i="2"/>
  <c r="F208" i="2"/>
  <c r="E208" i="2"/>
  <c r="D208" i="2"/>
  <c r="C208" i="2"/>
  <c r="A225" i="2"/>
  <c r="H212" i="2"/>
  <c r="H218" i="2"/>
  <c r="A231" i="2"/>
  <c r="A246" i="2"/>
  <c r="H233" i="2"/>
  <c r="A234" i="2"/>
  <c r="H221" i="2"/>
  <c r="A242" i="2"/>
  <c r="H229" i="2"/>
  <c r="A278" i="2"/>
  <c r="H265" i="2"/>
  <c r="D252" i="2"/>
  <c r="C252" i="2"/>
  <c r="B252" i="2"/>
  <c r="P252" i="2"/>
  <c r="N252" i="2"/>
  <c r="M252" i="2"/>
  <c r="L252" i="2"/>
  <c r="K252" i="2"/>
  <c r="J252" i="2"/>
  <c r="I252" i="2"/>
  <c r="E252" i="2"/>
  <c r="G252" i="2"/>
  <c r="F252" i="2"/>
  <c r="O252" i="2"/>
  <c r="H227" i="2"/>
  <c r="A240" i="2"/>
  <c r="G228" i="2"/>
  <c r="F228" i="2"/>
  <c r="P228" i="2"/>
  <c r="O228" i="2"/>
  <c r="N228" i="2"/>
  <c r="L228" i="2"/>
  <c r="K228" i="2"/>
  <c r="J228" i="2"/>
  <c r="I228" i="2"/>
  <c r="E228" i="2"/>
  <c r="D228" i="2"/>
  <c r="M228" i="2"/>
  <c r="C228" i="2"/>
  <c r="B228" i="2"/>
  <c r="A224" i="2" l="1"/>
  <c r="H211" i="2"/>
  <c r="P265" i="2"/>
  <c r="M265" i="2"/>
  <c r="L265" i="2"/>
  <c r="K265" i="2"/>
  <c r="J265" i="2"/>
  <c r="F265" i="2"/>
  <c r="O265" i="2"/>
  <c r="D265" i="2"/>
  <c r="C265" i="2"/>
  <c r="G265" i="2"/>
  <c r="E265" i="2"/>
  <c r="B265" i="2"/>
  <c r="N265" i="2"/>
  <c r="I265" i="2"/>
  <c r="P241" i="2"/>
  <c r="G241" i="2"/>
  <c r="F241" i="2"/>
  <c r="E241" i="2"/>
  <c r="D241" i="2"/>
  <c r="J241" i="2"/>
  <c r="I241" i="2"/>
  <c r="C241" i="2"/>
  <c r="B241" i="2"/>
  <c r="O241" i="2"/>
  <c r="N241" i="2"/>
  <c r="M241" i="2"/>
  <c r="L241" i="2"/>
  <c r="K241" i="2"/>
  <c r="H278" i="2"/>
  <c r="A291" i="2"/>
  <c r="M217" i="2"/>
  <c r="L217" i="2"/>
  <c r="D217" i="2"/>
  <c r="C217" i="2"/>
  <c r="B217" i="2"/>
  <c r="G217" i="2"/>
  <c r="F217" i="2"/>
  <c r="E217" i="2"/>
  <c r="K217" i="2"/>
  <c r="I217" i="2"/>
  <c r="P217" i="2"/>
  <c r="O217" i="2"/>
  <c r="N217" i="2"/>
  <c r="J217" i="2"/>
  <c r="A271" i="2"/>
  <c r="H258" i="2"/>
  <c r="J218" i="2"/>
  <c r="I218" i="2"/>
  <c r="L218" i="2"/>
  <c r="G218" i="2"/>
  <c r="M218" i="2"/>
  <c r="K218" i="2"/>
  <c r="F218" i="2"/>
  <c r="E218" i="2"/>
  <c r="D218" i="2"/>
  <c r="C218" i="2"/>
  <c r="P218" i="2"/>
  <c r="N218" i="2"/>
  <c r="O218" i="2"/>
  <c r="B218" i="2"/>
  <c r="K198" i="2"/>
  <c r="L198" i="2"/>
  <c r="J198" i="2"/>
  <c r="I198" i="2"/>
  <c r="F198" i="2"/>
  <c r="E198" i="2"/>
  <c r="D198" i="2"/>
  <c r="C198" i="2"/>
  <c r="B198" i="2"/>
  <c r="M198" i="2"/>
  <c r="N198" i="2"/>
  <c r="P198" i="2"/>
  <c r="O198" i="2"/>
  <c r="G198" i="2"/>
  <c r="H254" i="2"/>
  <c r="A267" i="2"/>
  <c r="H230" i="2"/>
  <c r="A243" i="2"/>
  <c r="F245" i="2"/>
  <c r="E245" i="2"/>
  <c r="C245" i="2"/>
  <c r="B245" i="2"/>
  <c r="J245" i="2"/>
  <c r="I245" i="2"/>
  <c r="G245" i="2"/>
  <c r="D245" i="2"/>
  <c r="N245" i="2"/>
  <c r="O245" i="2"/>
  <c r="P245" i="2"/>
  <c r="M245" i="2"/>
  <c r="L245" i="2"/>
  <c r="K245" i="2"/>
  <c r="H231" i="2"/>
  <c r="A244" i="2"/>
  <c r="J212" i="2"/>
  <c r="I212" i="2"/>
  <c r="D212" i="2"/>
  <c r="C212" i="2"/>
  <c r="B212" i="2"/>
  <c r="M212" i="2"/>
  <c r="N212" i="2"/>
  <c r="K212" i="2"/>
  <c r="G212" i="2"/>
  <c r="F212" i="2"/>
  <c r="E212" i="2"/>
  <c r="P212" i="2"/>
  <c r="O212" i="2"/>
  <c r="L212" i="2"/>
  <c r="P221" i="2"/>
  <c r="O221" i="2"/>
  <c r="N221" i="2"/>
  <c r="M221" i="2"/>
  <c r="I221" i="2"/>
  <c r="G221" i="2"/>
  <c r="F221" i="2"/>
  <c r="E221" i="2"/>
  <c r="L221" i="2"/>
  <c r="D221" i="2"/>
  <c r="C221" i="2"/>
  <c r="B221" i="2"/>
  <c r="J221" i="2"/>
  <c r="K221" i="2"/>
  <c r="A238" i="2"/>
  <c r="H225" i="2"/>
  <c r="F229" i="2"/>
  <c r="D229" i="2"/>
  <c r="B229" i="2"/>
  <c r="C229" i="2"/>
  <c r="N229" i="2"/>
  <c r="M229" i="2"/>
  <c r="L229" i="2"/>
  <c r="K229" i="2"/>
  <c r="J229" i="2"/>
  <c r="G229" i="2"/>
  <c r="E229" i="2"/>
  <c r="I229" i="2"/>
  <c r="P229" i="2"/>
  <c r="O229" i="2"/>
  <c r="A255" i="2"/>
  <c r="H242" i="2"/>
  <c r="H234" i="2"/>
  <c r="A247" i="2"/>
  <c r="L233" i="2"/>
  <c r="J233" i="2"/>
  <c r="N233" i="2"/>
  <c r="M233" i="2"/>
  <c r="I233" i="2"/>
  <c r="G233" i="2"/>
  <c r="F233" i="2"/>
  <c r="E233" i="2"/>
  <c r="D233" i="2"/>
  <c r="C233" i="2"/>
  <c r="B233" i="2"/>
  <c r="P233" i="2"/>
  <c r="O233" i="2"/>
  <c r="K233" i="2"/>
  <c r="A259" i="2"/>
  <c r="H246" i="2"/>
  <c r="H240" i="2"/>
  <c r="A253" i="2"/>
  <c r="C227" i="2"/>
  <c r="B227" i="2"/>
  <c r="N227" i="2"/>
  <c r="J227" i="2"/>
  <c r="L227" i="2"/>
  <c r="D227" i="2"/>
  <c r="O227" i="2"/>
  <c r="P227" i="2"/>
  <c r="M227" i="2"/>
  <c r="G227" i="2"/>
  <c r="F227" i="2"/>
  <c r="E227" i="2"/>
  <c r="I227" i="2"/>
  <c r="K227" i="2"/>
  <c r="A257" i="2" l="1"/>
  <c r="H244" i="2"/>
  <c r="A272" i="2"/>
  <c r="H259" i="2"/>
  <c r="H243" i="2"/>
  <c r="A256" i="2"/>
  <c r="F246" i="2"/>
  <c r="E246" i="2"/>
  <c r="D246" i="2"/>
  <c r="L246" i="2"/>
  <c r="J246" i="2"/>
  <c r="I246" i="2"/>
  <c r="O246" i="2"/>
  <c r="N246" i="2"/>
  <c r="M246" i="2"/>
  <c r="K246" i="2"/>
  <c r="P246" i="2"/>
  <c r="G246" i="2"/>
  <c r="C246" i="2"/>
  <c r="B246" i="2"/>
  <c r="I225" i="2"/>
  <c r="G225" i="2"/>
  <c r="F225" i="2"/>
  <c r="E225" i="2"/>
  <c r="D225" i="2"/>
  <c r="K225" i="2"/>
  <c r="J225" i="2"/>
  <c r="C225" i="2"/>
  <c r="B225" i="2"/>
  <c r="P225" i="2"/>
  <c r="M225" i="2"/>
  <c r="L225" i="2"/>
  <c r="N225" i="2"/>
  <c r="O225" i="2"/>
  <c r="H247" i="2"/>
  <c r="A260" i="2"/>
  <c r="G234" i="2"/>
  <c r="F234" i="2"/>
  <c r="E234" i="2"/>
  <c r="D234" i="2"/>
  <c r="C234" i="2"/>
  <c r="B234" i="2"/>
  <c r="N234" i="2"/>
  <c r="M234" i="2"/>
  <c r="L234" i="2"/>
  <c r="K234" i="2"/>
  <c r="J234" i="2"/>
  <c r="P234" i="2"/>
  <c r="O234" i="2"/>
  <c r="I234" i="2"/>
  <c r="D254" i="2"/>
  <c r="C254" i="2"/>
  <c r="B254" i="2"/>
  <c r="P254" i="2"/>
  <c r="I254" i="2"/>
  <c r="F254" i="2"/>
  <c r="O254" i="2"/>
  <c r="N254" i="2"/>
  <c r="M254" i="2"/>
  <c r="L254" i="2"/>
  <c r="K254" i="2"/>
  <c r="E254" i="2"/>
  <c r="G254" i="2"/>
  <c r="J254" i="2"/>
  <c r="K278" i="2"/>
  <c r="J278" i="2"/>
  <c r="I278" i="2"/>
  <c r="C278" i="2"/>
  <c r="B278" i="2"/>
  <c r="D278" i="2"/>
  <c r="L278" i="2"/>
  <c r="F278" i="2"/>
  <c r="O278" i="2"/>
  <c r="N278" i="2"/>
  <c r="P278" i="2"/>
  <c r="G278" i="2"/>
  <c r="M278" i="2"/>
  <c r="E278" i="2"/>
  <c r="A284" i="2"/>
  <c r="H271" i="2"/>
  <c r="H238" i="2"/>
  <c r="A251" i="2"/>
  <c r="A268" i="2"/>
  <c r="H255" i="2"/>
  <c r="I231" i="2"/>
  <c r="G231" i="2"/>
  <c r="F231" i="2"/>
  <c r="D231" i="2"/>
  <c r="M231" i="2"/>
  <c r="L231" i="2"/>
  <c r="K231" i="2"/>
  <c r="J231" i="2"/>
  <c r="P231" i="2"/>
  <c r="N231" i="2"/>
  <c r="C231" i="2"/>
  <c r="O231" i="2"/>
  <c r="E231" i="2"/>
  <c r="B231" i="2"/>
  <c r="D258" i="2"/>
  <c r="C258" i="2"/>
  <c r="B258" i="2"/>
  <c r="O258" i="2"/>
  <c r="N258" i="2"/>
  <c r="G258" i="2"/>
  <c r="F258" i="2"/>
  <c r="E258" i="2"/>
  <c r="M258" i="2"/>
  <c r="P258" i="2"/>
  <c r="L258" i="2"/>
  <c r="K258" i="2"/>
  <c r="J258" i="2"/>
  <c r="I258" i="2"/>
  <c r="G230" i="2"/>
  <c r="F230" i="2"/>
  <c r="M230" i="2"/>
  <c r="L230" i="2"/>
  <c r="K230" i="2"/>
  <c r="C230" i="2"/>
  <c r="J230" i="2"/>
  <c r="I230" i="2"/>
  <c r="E230" i="2"/>
  <c r="D230" i="2"/>
  <c r="B230" i="2"/>
  <c r="P230" i="2"/>
  <c r="N230" i="2"/>
  <c r="O230" i="2"/>
  <c r="A280" i="2"/>
  <c r="H267" i="2"/>
  <c r="A266" i="2"/>
  <c r="H253" i="2"/>
  <c r="O211" i="2"/>
  <c r="P211" i="2"/>
  <c r="N211" i="2"/>
  <c r="M211" i="2"/>
  <c r="L211" i="2"/>
  <c r="K211" i="2"/>
  <c r="J211" i="2"/>
  <c r="G211" i="2"/>
  <c r="I211" i="2"/>
  <c r="B211" i="2"/>
  <c r="C211" i="2"/>
  <c r="F211" i="2"/>
  <c r="E211" i="2"/>
  <c r="D211" i="2"/>
  <c r="H291" i="2"/>
  <c r="A304" i="2"/>
  <c r="F242" i="2"/>
  <c r="E242" i="2"/>
  <c r="D242" i="2"/>
  <c r="C242" i="2"/>
  <c r="P242" i="2"/>
  <c r="O242" i="2"/>
  <c r="M242" i="2"/>
  <c r="N242" i="2"/>
  <c r="K242" i="2"/>
  <c r="J242" i="2"/>
  <c r="I242" i="2"/>
  <c r="B242" i="2"/>
  <c r="L242" i="2"/>
  <c r="G242" i="2"/>
  <c r="F240" i="2"/>
  <c r="E240" i="2"/>
  <c r="D240" i="2"/>
  <c r="J240" i="2"/>
  <c r="I240" i="2"/>
  <c r="G240" i="2"/>
  <c r="L240" i="2"/>
  <c r="K240" i="2"/>
  <c r="C240" i="2"/>
  <c r="B240" i="2"/>
  <c r="O240" i="2"/>
  <c r="N240" i="2"/>
  <c r="P240" i="2"/>
  <c r="M240" i="2"/>
  <c r="H224" i="2"/>
  <c r="A237" i="2"/>
  <c r="H280" i="2" l="1"/>
  <c r="A293" i="2"/>
  <c r="A264" i="2"/>
  <c r="H251" i="2"/>
  <c r="G224" i="2"/>
  <c r="F224" i="2"/>
  <c r="P224" i="2"/>
  <c r="N224" i="2"/>
  <c r="E224" i="2"/>
  <c r="D224" i="2"/>
  <c r="L224" i="2"/>
  <c r="M224" i="2"/>
  <c r="K224" i="2"/>
  <c r="J224" i="2"/>
  <c r="I224" i="2"/>
  <c r="C224" i="2"/>
  <c r="B224" i="2"/>
  <c r="O224" i="2"/>
  <c r="P267" i="2"/>
  <c r="O267" i="2"/>
  <c r="N267" i="2"/>
  <c r="M267" i="2"/>
  <c r="B267" i="2"/>
  <c r="D267" i="2"/>
  <c r="C267" i="2"/>
  <c r="L267" i="2"/>
  <c r="K267" i="2"/>
  <c r="J267" i="2"/>
  <c r="I267" i="2"/>
  <c r="G267" i="2"/>
  <c r="F267" i="2"/>
  <c r="E267" i="2"/>
  <c r="N291" i="2"/>
  <c r="M291" i="2"/>
  <c r="L291" i="2"/>
  <c r="G291" i="2"/>
  <c r="F291" i="2"/>
  <c r="E291" i="2"/>
  <c r="P291" i="2"/>
  <c r="O291" i="2"/>
  <c r="K291" i="2"/>
  <c r="J291" i="2"/>
  <c r="I291" i="2"/>
  <c r="B291" i="2"/>
  <c r="D291" i="2"/>
  <c r="C291" i="2"/>
  <c r="H256" i="2"/>
  <c r="A269" i="2"/>
  <c r="I259" i="2"/>
  <c r="G259" i="2"/>
  <c r="F259" i="2"/>
  <c r="E259" i="2"/>
  <c r="D259" i="2"/>
  <c r="B259" i="2"/>
  <c r="K259" i="2"/>
  <c r="J259" i="2"/>
  <c r="C259" i="2"/>
  <c r="L259" i="2"/>
  <c r="N259" i="2"/>
  <c r="M259" i="2"/>
  <c r="P259" i="2"/>
  <c r="O259" i="2"/>
  <c r="H304" i="2"/>
  <c r="A317" i="2"/>
  <c r="F238" i="2"/>
  <c r="E238" i="2"/>
  <c r="D238" i="2"/>
  <c r="N238" i="2"/>
  <c r="M238" i="2"/>
  <c r="L238" i="2"/>
  <c r="K238" i="2"/>
  <c r="J238" i="2"/>
  <c r="P238" i="2"/>
  <c r="O238" i="2"/>
  <c r="I238" i="2"/>
  <c r="G238" i="2"/>
  <c r="C238" i="2"/>
  <c r="B238" i="2"/>
  <c r="P243" i="2"/>
  <c r="O243" i="2"/>
  <c r="N243" i="2"/>
  <c r="M243" i="2"/>
  <c r="I243" i="2"/>
  <c r="G243" i="2"/>
  <c r="F243" i="2"/>
  <c r="E243" i="2"/>
  <c r="L243" i="2"/>
  <c r="K243" i="2"/>
  <c r="D243" i="2"/>
  <c r="J243" i="2"/>
  <c r="C243" i="2"/>
  <c r="B243" i="2"/>
  <c r="L247" i="2"/>
  <c r="K247" i="2"/>
  <c r="I247" i="2"/>
  <c r="J247" i="2"/>
  <c r="F247" i="2"/>
  <c r="N247" i="2"/>
  <c r="B247" i="2"/>
  <c r="O247" i="2"/>
  <c r="P247" i="2"/>
  <c r="M247" i="2"/>
  <c r="D247" i="2"/>
  <c r="C247" i="2"/>
  <c r="E247" i="2"/>
  <c r="G247" i="2"/>
  <c r="H272" i="2"/>
  <c r="A285" i="2"/>
  <c r="C255" i="2"/>
  <c r="L255" i="2"/>
  <c r="K255" i="2"/>
  <c r="J255" i="2"/>
  <c r="I255" i="2"/>
  <c r="G255" i="2"/>
  <c r="P255" i="2"/>
  <c r="D255" i="2"/>
  <c r="B255" i="2"/>
  <c r="O255" i="2"/>
  <c r="N255" i="2"/>
  <c r="M255" i="2"/>
  <c r="E255" i="2"/>
  <c r="F255" i="2"/>
  <c r="H268" i="2"/>
  <c r="A281" i="2"/>
  <c r="A250" i="2"/>
  <c r="H237" i="2"/>
  <c r="H284" i="2"/>
  <c r="A297" i="2"/>
  <c r="H260" i="2"/>
  <c r="A273" i="2"/>
  <c r="F244" i="2"/>
  <c r="E244" i="2"/>
  <c r="D244" i="2"/>
  <c r="I244" i="2"/>
  <c r="G244" i="2"/>
  <c r="C244" i="2"/>
  <c r="P244" i="2"/>
  <c r="O244" i="2"/>
  <c r="N244" i="2"/>
  <c r="M244" i="2"/>
  <c r="K244" i="2"/>
  <c r="J244" i="2"/>
  <c r="B244" i="2"/>
  <c r="L244" i="2"/>
  <c r="P271" i="2"/>
  <c r="F271" i="2"/>
  <c r="E271" i="2"/>
  <c r="D271" i="2"/>
  <c r="C271" i="2"/>
  <c r="O271" i="2"/>
  <c r="N271" i="2"/>
  <c r="M271" i="2"/>
  <c r="L271" i="2"/>
  <c r="K271" i="2"/>
  <c r="G271" i="2"/>
  <c r="I271" i="2"/>
  <c r="B271" i="2"/>
  <c r="J271" i="2"/>
  <c r="O253" i="2"/>
  <c r="N253" i="2"/>
  <c r="M253" i="2"/>
  <c r="L253" i="2"/>
  <c r="I253" i="2"/>
  <c r="P253" i="2"/>
  <c r="K253" i="2"/>
  <c r="J253" i="2"/>
  <c r="B253" i="2"/>
  <c r="F253" i="2"/>
  <c r="G253" i="2"/>
  <c r="E253" i="2"/>
  <c r="D253" i="2"/>
  <c r="C253" i="2"/>
  <c r="H266" i="2"/>
  <c r="A279" i="2"/>
  <c r="A270" i="2"/>
  <c r="H257" i="2"/>
  <c r="L284" i="2" l="1"/>
  <c r="N284" i="2"/>
  <c r="M284" i="2"/>
  <c r="K284" i="2"/>
  <c r="J284" i="2"/>
  <c r="I284" i="2"/>
  <c r="B284" i="2"/>
  <c r="D284" i="2"/>
  <c r="C284" i="2"/>
  <c r="G284" i="2"/>
  <c r="F284" i="2"/>
  <c r="E284" i="2"/>
  <c r="P284" i="2"/>
  <c r="O284" i="2"/>
  <c r="B268" i="2"/>
  <c r="C268" i="2"/>
  <c r="O268" i="2"/>
  <c r="N268" i="2"/>
  <c r="M268" i="2"/>
  <c r="L268" i="2"/>
  <c r="F268" i="2"/>
  <c r="E268" i="2"/>
  <c r="D268" i="2"/>
  <c r="G268" i="2"/>
  <c r="P268" i="2"/>
  <c r="K268" i="2"/>
  <c r="J268" i="2"/>
  <c r="I268" i="2"/>
  <c r="H269" i="2"/>
  <c r="A282" i="2"/>
  <c r="A263" i="2"/>
  <c r="H250" i="2"/>
  <c r="H297" i="2"/>
  <c r="A310" i="2"/>
  <c r="A294" i="2"/>
  <c r="H281" i="2"/>
  <c r="A283" i="2"/>
  <c r="H270" i="2"/>
  <c r="B272" i="2"/>
  <c r="I272" i="2"/>
  <c r="G272" i="2"/>
  <c r="F272" i="2"/>
  <c r="O272" i="2"/>
  <c r="N272" i="2"/>
  <c r="M272" i="2"/>
  <c r="L272" i="2"/>
  <c r="J272" i="2"/>
  <c r="E272" i="2"/>
  <c r="C272" i="2"/>
  <c r="P272" i="2"/>
  <c r="K272" i="2"/>
  <c r="D272" i="2"/>
  <c r="P251" i="2"/>
  <c r="O251" i="2"/>
  <c r="M251" i="2"/>
  <c r="F251" i="2"/>
  <c r="E251" i="2"/>
  <c r="D251" i="2"/>
  <c r="C251" i="2"/>
  <c r="K251" i="2"/>
  <c r="J251" i="2"/>
  <c r="I251" i="2"/>
  <c r="G251" i="2"/>
  <c r="B251" i="2"/>
  <c r="N251" i="2"/>
  <c r="L251" i="2"/>
  <c r="G304" i="2"/>
  <c r="F304" i="2"/>
  <c r="E304" i="2"/>
  <c r="L304" i="2"/>
  <c r="K304" i="2"/>
  <c r="J304" i="2"/>
  <c r="I304" i="2"/>
  <c r="D304" i="2"/>
  <c r="C304" i="2"/>
  <c r="B304" i="2"/>
  <c r="P304" i="2"/>
  <c r="O304" i="2"/>
  <c r="M304" i="2"/>
  <c r="N304" i="2"/>
  <c r="F257" i="2"/>
  <c r="D257" i="2"/>
  <c r="C257" i="2"/>
  <c r="P257" i="2"/>
  <c r="O257" i="2"/>
  <c r="N257" i="2"/>
  <c r="M257" i="2"/>
  <c r="L257" i="2"/>
  <c r="K257" i="2"/>
  <c r="J257" i="2"/>
  <c r="B257" i="2"/>
  <c r="I257" i="2"/>
  <c r="G257" i="2"/>
  <c r="E257" i="2"/>
  <c r="B266" i="2"/>
  <c r="G266" i="2"/>
  <c r="F266" i="2"/>
  <c r="E266" i="2"/>
  <c r="P266" i="2"/>
  <c r="O266" i="2"/>
  <c r="M266" i="2"/>
  <c r="L266" i="2"/>
  <c r="N266" i="2"/>
  <c r="K266" i="2"/>
  <c r="J266" i="2"/>
  <c r="I266" i="2"/>
  <c r="D266" i="2"/>
  <c r="C266" i="2"/>
  <c r="A298" i="2"/>
  <c r="H285" i="2"/>
  <c r="A277" i="2"/>
  <c r="H264" i="2"/>
  <c r="M237" i="2"/>
  <c r="K237" i="2"/>
  <c r="P237" i="2"/>
  <c r="N237" i="2"/>
  <c r="G237" i="2"/>
  <c r="F237" i="2"/>
  <c r="E237" i="2"/>
  <c r="D237" i="2"/>
  <c r="C237" i="2"/>
  <c r="O237" i="2"/>
  <c r="L237" i="2"/>
  <c r="J237" i="2"/>
  <c r="I237" i="2"/>
  <c r="B237" i="2"/>
  <c r="D256" i="2"/>
  <c r="C256" i="2"/>
  <c r="B256" i="2"/>
  <c r="O256" i="2"/>
  <c r="N256" i="2"/>
  <c r="L256" i="2"/>
  <c r="K256" i="2"/>
  <c r="J256" i="2"/>
  <c r="I256" i="2"/>
  <c r="F256" i="2"/>
  <c r="E256" i="2"/>
  <c r="P256" i="2"/>
  <c r="G256" i="2"/>
  <c r="M256" i="2"/>
  <c r="A292" i="2"/>
  <c r="H279" i="2"/>
  <c r="A286" i="2"/>
  <c r="H273" i="2"/>
  <c r="H293" i="2"/>
  <c r="A306" i="2"/>
  <c r="H317" i="2"/>
  <c r="A330" i="2"/>
  <c r="D260" i="2"/>
  <c r="C260" i="2"/>
  <c r="B260" i="2"/>
  <c r="P260" i="2"/>
  <c r="L260" i="2"/>
  <c r="J260" i="2"/>
  <c r="I260" i="2"/>
  <c r="G260" i="2"/>
  <c r="F260" i="2"/>
  <c r="E260" i="2"/>
  <c r="O260" i="2"/>
  <c r="N260" i="2"/>
  <c r="M260" i="2"/>
  <c r="K260" i="2"/>
  <c r="N280" i="2"/>
  <c r="M280" i="2"/>
  <c r="L280" i="2"/>
  <c r="K280" i="2"/>
  <c r="J280" i="2"/>
  <c r="I280" i="2"/>
  <c r="G280" i="2"/>
  <c r="D280" i="2"/>
  <c r="C280" i="2"/>
  <c r="B280" i="2"/>
  <c r="E280" i="2"/>
  <c r="O280" i="2"/>
  <c r="F280" i="2"/>
  <c r="P280" i="2"/>
  <c r="P269" i="2" l="1"/>
  <c r="M269" i="2"/>
  <c r="L269" i="2"/>
  <c r="K269" i="2"/>
  <c r="J269" i="2"/>
  <c r="G269" i="2"/>
  <c r="O269" i="2"/>
  <c r="N269" i="2"/>
  <c r="F269" i="2"/>
  <c r="E269" i="2"/>
  <c r="D269" i="2"/>
  <c r="B269" i="2"/>
  <c r="I269" i="2"/>
  <c r="C269" i="2"/>
  <c r="B264" i="2"/>
  <c r="G264" i="2"/>
  <c r="F264" i="2"/>
  <c r="E264" i="2"/>
  <c r="D264" i="2"/>
  <c r="I264" i="2"/>
  <c r="C264" i="2"/>
  <c r="O264" i="2"/>
  <c r="N264" i="2"/>
  <c r="P264" i="2"/>
  <c r="M264" i="2"/>
  <c r="J264" i="2"/>
  <c r="K264" i="2"/>
  <c r="L264" i="2"/>
  <c r="A295" i="2"/>
  <c r="H282" i="2"/>
  <c r="H263" i="2"/>
  <c r="A276" i="2"/>
  <c r="J317" i="2"/>
  <c r="I317" i="2"/>
  <c r="E317" i="2"/>
  <c r="D317" i="2"/>
  <c r="C317" i="2"/>
  <c r="B317" i="2"/>
  <c r="K317" i="2"/>
  <c r="G317" i="2"/>
  <c r="F317" i="2"/>
  <c r="L317" i="2"/>
  <c r="P317" i="2"/>
  <c r="O317" i="2"/>
  <c r="N317" i="2"/>
  <c r="M317" i="2"/>
  <c r="A299" i="2"/>
  <c r="H286" i="2"/>
  <c r="A311" i="2"/>
  <c r="H298" i="2"/>
  <c r="D250" i="2"/>
  <c r="C250" i="2"/>
  <c r="B250" i="2"/>
  <c r="M250" i="2"/>
  <c r="K250" i="2"/>
  <c r="J250" i="2"/>
  <c r="G250" i="2"/>
  <c r="F250" i="2"/>
  <c r="E250" i="2"/>
  <c r="P250" i="2"/>
  <c r="O250" i="2"/>
  <c r="N250" i="2"/>
  <c r="L250" i="2"/>
  <c r="I250" i="2"/>
  <c r="H306" i="2"/>
  <c r="A319" i="2"/>
  <c r="B270" i="2"/>
  <c r="F270" i="2"/>
  <c r="E270" i="2"/>
  <c r="D270" i="2"/>
  <c r="C270" i="2"/>
  <c r="L270" i="2"/>
  <c r="K270" i="2"/>
  <c r="J270" i="2"/>
  <c r="I270" i="2"/>
  <c r="P270" i="2"/>
  <c r="O270" i="2"/>
  <c r="N270" i="2"/>
  <c r="M270" i="2"/>
  <c r="G270" i="2"/>
  <c r="P281" i="2"/>
  <c r="O281" i="2"/>
  <c r="N281" i="2"/>
  <c r="M281" i="2"/>
  <c r="L281" i="2"/>
  <c r="K281" i="2"/>
  <c r="J281" i="2"/>
  <c r="I281" i="2"/>
  <c r="C281" i="2"/>
  <c r="G281" i="2"/>
  <c r="F281" i="2"/>
  <c r="E281" i="2"/>
  <c r="D281" i="2"/>
  <c r="B281" i="2"/>
  <c r="N293" i="2"/>
  <c r="M293" i="2"/>
  <c r="L293" i="2"/>
  <c r="K293" i="2"/>
  <c r="J293" i="2"/>
  <c r="I293" i="2"/>
  <c r="P293" i="2"/>
  <c r="O293" i="2"/>
  <c r="G293" i="2"/>
  <c r="F293" i="2"/>
  <c r="D293" i="2"/>
  <c r="C293" i="2"/>
  <c r="E293" i="2"/>
  <c r="B293" i="2"/>
  <c r="H292" i="2"/>
  <c r="A305" i="2"/>
  <c r="A296" i="2"/>
  <c r="H283" i="2"/>
  <c r="A307" i="2"/>
  <c r="H294" i="2"/>
  <c r="A343" i="2"/>
  <c r="H330" i="2"/>
  <c r="P273" i="2"/>
  <c r="M273" i="2"/>
  <c r="L273" i="2"/>
  <c r="K273" i="2"/>
  <c r="J273" i="2"/>
  <c r="O273" i="2"/>
  <c r="N273" i="2"/>
  <c r="I273" i="2"/>
  <c r="E273" i="2"/>
  <c r="D273" i="2"/>
  <c r="C273" i="2"/>
  <c r="B273" i="2"/>
  <c r="F273" i="2"/>
  <c r="G273" i="2"/>
  <c r="P285" i="2"/>
  <c r="O285" i="2"/>
  <c r="N285" i="2"/>
  <c r="D285" i="2"/>
  <c r="C285" i="2"/>
  <c r="B285" i="2"/>
  <c r="L285" i="2"/>
  <c r="K285" i="2"/>
  <c r="J285" i="2"/>
  <c r="I285" i="2"/>
  <c r="M285" i="2"/>
  <c r="G285" i="2"/>
  <c r="F285" i="2"/>
  <c r="E285" i="2"/>
  <c r="A323" i="2"/>
  <c r="H310" i="2"/>
  <c r="A290" i="2"/>
  <c r="H277" i="2"/>
  <c r="P279" i="2"/>
  <c r="O279" i="2"/>
  <c r="N279" i="2"/>
  <c r="L279" i="2"/>
  <c r="K279" i="2"/>
  <c r="E279" i="2"/>
  <c r="D279" i="2"/>
  <c r="C279" i="2"/>
  <c r="B279" i="2"/>
  <c r="M279" i="2"/>
  <c r="J279" i="2"/>
  <c r="I279" i="2"/>
  <c r="G279" i="2"/>
  <c r="F279" i="2"/>
  <c r="N297" i="2"/>
  <c r="M297" i="2"/>
  <c r="L297" i="2"/>
  <c r="I297" i="2"/>
  <c r="G297" i="2"/>
  <c r="F297" i="2"/>
  <c r="P297" i="2"/>
  <c r="O297" i="2"/>
  <c r="K297" i="2"/>
  <c r="J297" i="2"/>
  <c r="E297" i="2"/>
  <c r="D297" i="2"/>
  <c r="C297" i="2"/>
  <c r="B297" i="2"/>
  <c r="P263" i="2" l="1"/>
  <c r="J263" i="2"/>
  <c r="I263" i="2"/>
  <c r="G263" i="2"/>
  <c r="N263" i="2"/>
  <c r="M263" i="2"/>
  <c r="L263" i="2"/>
  <c r="K263" i="2"/>
  <c r="O263" i="2"/>
  <c r="F263" i="2"/>
  <c r="B263" i="2"/>
  <c r="E263" i="2"/>
  <c r="D263" i="2"/>
  <c r="C263" i="2"/>
  <c r="H276" i="2"/>
  <c r="A289" i="2"/>
  <c r="H295" i="2"/>
  <c r="A308" i="2"/>
  <c r="E286" i="2"/>
  <c r="D286" i="2"/>
  <c r="C286" i="2"/>
  <c r="B286" i="2"/>
  <c r="K286" i="2"/>
  <c r="J286" i="2"/>
  <c r="I286" i="2"/>
  <c r="G286" i="2"/>
  <c r="M286" i="2"/>
  <c r="L286" i="2"/>
  <c r="F286" i="2"/>
  <c r="P286" i="2"/>
  <c r="O286" i="2"/>
  <c r="N286" i="2"/>
  <c r="P282" i="2"/>
  <c r="O282" i="2"/>
  <c r="N282" i="2"/>
  <c r="M282" i="2"/>
  <c r="L282" i="2"/>
  <c r="J282" i="2"/>
  <c r="I282" i="2"/>
  <c r="K282" i="2"/>
  <c r="G282" i="2"/>
  <c r="F282" i="2"/>
  <c r="E282" i="2"/>
  <c r="D282" i="2"/>
  <c r="C282" i="2"/>
  <c r="B282" i="2"/>
  <c r="P277" i="2"/>
  <c r="O277" i="2"/>
  <c r="N277" i="2"/>
  <c r="M277" i="2"/>
  <c r="F277" i="2"/>
  <c r="E277" i="2"/>
  <c r="D277" i="2"/>
  <c r="C277" i="2"/>
  <c r="L277" i="2"/>
  <c r="K277" i="2"/>
  <c r="J277" i="2"/>
  <c r="I277" i="2"/>
  <c r="G277" i="2"/>
  <c r="B277" i="2"/>
  <c r="A356" i="2"/>
  <c r="H343" i="2"/>
  <c r="H296" i="2"/>
  <c r="A309" i="2"/>
  <c r="P294" i="2"/>
  <c r="O294" i="2"/>
  <c r="N294" i="2"/>
  <c r="B294" i="2"/>
  <c r="K294" i="2"/>
  <c r="J294" i="2"/>
  <c r="G294" i="2"/>
  <c r="F294" i="2"/>
  <c r="E294" i="2"/>
  <c r="D294" i="2"/>
  <c r="C294" i="2"/>
  <c r="I294" i="2"/>
  <c r="M294" i="2"/>
  <c r="L294" i="2"/>
  <c r="A312" i="2"/>
  <c r="H299" i="2"/>
  <c r="P310" i="2"/>
  <c r="O310" i="2"/>
  <c r="N310" i="2"/>
  <c r="M310" i="2"/>
  <c r="L310" i="2"/>
  <c r="K310" i="2"/>
  <c r="J310" i="2"/>
  <c r="I310" i="2"/>
  <c r="G310" i="2"/>
  <c r="F310" i="2"/>
  <c r="E310" i="2"/>
  <c r="D310" i="2"/>
  <c r="C310" i="2"/>
  <c r="B310" i="2"/>
  <c r="A324" i="2"/>
  <c r="H311" i="2"/>
  <c r="A318" i="2"/>
  <c r="H305" i="2"/>
  <c r="D298" i="2"/>
  <c r="C298" i="2"/>
  <c r="B298" i="2"/>
  <c r="P298" i="2"/>
  <c r="N298" i="2"/>
  <c r="M298" i="2"/>
  <c r="L298" i="2"/>
  <c r="K298" i="2"/>
  <c r="J298" i="2"/>
  <c r="E298" i="2"/>
  <c r="F298" i="2"/>
  <c r="O298" i="2"/>
  <c r="I298" i="2"/>
  <c r="G298" i="2"/>
  <c r="A320" i="2"/>
  <c r="H307" i="2"/>
  <c r="K292" i="2"/>
  <c r="J292" i="2"/>
  <c r="I292" i="2"/>
  <c r="L292" i="2"/>
  <c r="G292" i="2"/>
  <c r="F292" i="2"/>
  <c r="E292" i="2"/>
  <c r="D292" i="2"/>
  <c r="C292" i="2"/>
  <c r="P292" i="2"/>
  <c r="O292" i="2"/>
  <c r="N292" i="2"/>
  <c r="M292" i="2"/>
  <c r="B292" i="2"/>
  <c r="H319" i="2"/>
  <c r="A332" i="2"/>
  <c r="E330" i="2"/>
  <c r="D330" i="2"/>
  <c r="C330" i="2"/>
  <c r="B330" i="2"/>
  <c r="P330" i="2"/>
  <c r="O330" i="2"/>
  <c r="N330" i="2"/>
  <c r="L330" i="2"/>
  <c r="K330" i="2"/>
  <c r="F330" i="2"/>
  <c r="G330" i="2"/>
  <c r="I330" i="2"/>
  <c r="M330" i="2"/>
  <c r="J330" i="2"/>
  <c r="H290" i="2"/>
  <c r="A303" i="2"/>
  <c r="H323" i="2"/>
  <c r="A336" i="2"/>
  <c r="P283" i="2"/>
  <c r="O283" i="2"/>
  <c r="N283" i="2"/>
  <c r="E283" i="2"/>
  <c r="D283" i="2"/>
  <c r="C283" i="2"/>
  <c r="B283" i="2"/>
  <c r="G283" i="2"/>
  <c r="F283" i="2"/>
  <c r="M283" i="2"/>
  <c r="L283" i="2"/>
  <c r="K283" i="2"/>
  <c r="J283" i="2"/>
  <c r="I283" i="2"/>
  <c r="K306" i="2"/>
  <c r="J306" i="2"/>
  <c r="I306" i="2"/>
  <c r="P306" i="2"/>
  <c r="O306" i="2"/>
  <c r="N306" i="2"/>
  <c r="M306" i="2"/>
  <c r="L306" i="2"/>
  <c r="F306" i="2"/>
  <c r="E306" i="2"/>
  <c r="G306" i="2"/>
  <c r="D306" i="2"/>
  <c r="C306" i="2"/>
  <c r="B306" i="2"/>
  <c r="L311" i="2" l="1"/>
  <c r="K311" i="2"/>
  <c r="J311" i="2"/>
  <c r="E311" i="2"/>
  <c r="D311" i="2"/>
  <c r="C311" i="2"/>
  <c r="B311" i="2"/>
  <c r="P311" i="2"/>
  <c r="O311" i="2"/>
  <c r="I311" i="2"/>
  <c r="G311" i="2"/>
  <c r="F311" i="2"/>
  <c r="N311" i="2"/>
  <c r="M311" i="2"/>
  <c r="A302" i="2"/>
  <c r="H289" i="2"/>
  <c r="H324" i="2"/>
  <c r="A337" i="2"/>
  <c r="H303" i="2"/>
  <c r="A316" i="2"/>
  <c r="K296" i="2"/>
  <c r="J296" i="2"/>
  <c r="I296" i="2"/>
  <c r="F296" i="2"/>
  <c r="E296" i="2"/>
  <c r="O296" i="2"/>
  <c r="N296" i="2"/>
  <c r="M296" i="2"/>
  <c r="L296" i="2"/>
  <c r="G296" i="2"/>
  <c r="D296" i="2"/>
  <c r="C296" i="2"/>
  <c r="P296" i="2"/>
  <c r="B296" i="2"/>
  <c r="H336" i="2"/>
  <c r="A349" i="2"/>
  <c r="N299" i="2"/>
  <c r="M299" i="2"/>
  <c r="L299" i="2"/>
  <c r="P299" i="2"/>
  <c r="F299" i="2"/>
  <c r="E299" i="2"/>
  <c r="D299" i="2"/>
  <c r="C299" i="2"/>
  <c r="J299" i="2"/>
  <c r="O299" i="2"/>
  <c r="K299" i="2"/>
  <c r="I299" i="2"/>
  <c r="B299" i="2"/>
  <c r="G299" i="2"/>
  <c r="H309" i="2"/>
  <c r="A322" i="2"/>
  <c r="A333" i="2"/>
  <c r="H320" i="2"/>
  <c r="A321" i="2"/>
  <c r="H308" i="2"/>
  <c r="G276" i="2"/>
  <c r="F276" i="2"/>
  <c r="E276" i="2"/>
  <c r="P276" i="2"/>
  <c r="L276" i="2"/>
  <c r="M276" i="2"/>
  <c r="K276" i="2"/>
  <c r="J276" i="2"/>
  <c r="I276" i="2"/>
  <c r="D276" i="2"/>
  <c r="C276" i="2"/>
  <c r="B276" i="2"/>
  <c r="O276" i="2"/>
  <c r="N276" i="2"/>
  <c r="A369" i="2"/>
  <c r="H356" i="2"/>
  <c r="J323" i="2"/>
  <c r="I323" i="2"/>
  <c r="P323" i="2"/>
  <c r="O323" i="2"/>
  <c r="N323" i="2"/>
  <c r="M323" i="2"/>
  <c r="C323" i="2"/>
  <c r="B323" i="2"/>
  <c r="L323" i="2"/>
  <c r="K323" i="2"/>
  <c r="G323" i="2"/>
  <c r="F323" i="2"/>
  <c r="E323" i="2"/>
  <c r="D323" i="2"/>
  <c r="L307" i="2"/>
  <c r="K307" i="2"/>
  <c r="J307" i="2"/>
  <c r="C307" i="2"/>
  <c r="B307" i="2"/>
  <c r="P307" i="2"/>
  <c r="O307" i="2"/>
  <c r="N307" i="2"/>
  <c r="M307" i="2"/>
  <c r="I307" i="2"/>
  <c r="F307" i="2"/>
  <c r="E307" i="2"/>
  <c r="G307" i="2"/>
  <c r="D307" i="2"/>
  <c r="D290" i="2"/>
  <c r="C290" i="2"/>
  <c r="B290" i="2"/>
  <c r="N290" i="2"/>
  <c r="M290" i="2"/>
  <c r="L290" i="2"/>
  <c r="K290" i="2"/>
  <c r="I290" i="2"/>
  <c r="J290" i="2"/>
  <c r="F290" i="2"/>
  <c r="P290" i="2"/>
  <c r="O290" i="2"/>
  <c r="G290" i="2"/>
  <c r="E290" i="2"/>
  <c r="A325" i="2"/>
  <c r="H312" i="2"/>
  <c r="L305" i="2"/>
  <c r="K305" i="2"/>
  <c r="J305" i="2"/>
  <c r="P305" i="2"/>
  <c r="G305" i="2"/>
  <c r="D305" i="2"/>
  <c r="C305" i="2"/>
  <c r="B305" i="2"/>
  <c r="M305" i="2"/>
  <c r="O305" i="2"/>
  <c r="N305" i="2"/>
  <c r="I305" i="2"/>
  <c r="F305" i="2"/>
  <c r="E305" i="2"/>
  <c r="F343" i="2"/>
  <c r="E343" i="2"/>
  <c r="D343" i="2"/>
  <c r="B343" i="2"/>
  <c r="K343" i="2"/>
  <c r="J343" i="2"/>
  <c r="I343" i="2"/>
  <c r="G343" i="2"/>
  <c r="M343" i="2"/>
  <c r="L343" i="2"/>
  <c r="C343" i="2"/>
  <c r="O343" i="2"/>
  <c r="N343" i="2"/>
  <c r="P343" i="2"/>
  <c r="N295" i="2"/>
  <c r="M295" i="2"/>
  <c r="L295" i="2"/>
  <c r="P295" i="2"/>
  <c r="O295" i="2"/>
  <c r="K295" i="2"/>
  <c r="B295" i="2"/>
  <c r="F295" i="2"/>
  <c r="E295" i="2"/>
  <c r="D295" i="2"/>
  <c r="C295" i="2"/>
  <c r="G295" i="2"/>
  <c r="J295" i="2"/>
  <c r="I295" i="2"/>
  <c r="H332" i="2"/>
  <c r="A345" i="2"/>
  <c r="J319" i="2"/>
  <c r="I319" i="2"/>
  <c r="K319" i="2"/>
  <c r="G319" i="2"/>
  <c r="F319" i="2"/>
  <c r="E319" i="2"/>
  <c r="D319" i="2"/>
  <c r="P319" i="2"/>
  <c r="O319" i="2"/>
  <c r="M319" i="2"/>
  <c r="N319" i="2"/>
  <c r="L319" i="2"/>
  <c r="C319" i="2"/>
  <c r="B319" i="2"/>
  <c r="A331" i="2"/>
  <c r="H318" i="2"/>
  <c r="H345" i="2" l="1"/>
  <c r="A358" i="2"/>
  <c r="H333" i="2"/>
  <c r="A346" i="2"/>
  <c r="H322" i="2"/>
  <c r="A335" i="2"/>
  <c r="H337" i="2"/>
  <c r="A350" i="2"/>
  <c r="O318" i="2"/>
  <c r="N318" i="2"/>
  <c r="M318" i="2"/>
  <c r="L318" i="2"/>
  <c r="C318" i="2"/>
  <c r="B318" i="2"/>
  <c r="J318" i="2"/>
  <c r="I318" i="2"/>
  <c r="G318" i="2"/>
  <c r="F318" i="2"/>
  <c r="E318" i="2"/>
  <c r="D318" i="2"/>
  <c r="P318" i="2"/>
  <c r="K318" i="2"/>
  <c r="H369" i="2"/>
  <c r="A382" i="2"/>
  <c r="H382" i="2" s="1"/>
  <c r="L303" i="2"/>
  <c r="K303" i="2"/>
  <c r="J303" i="2"/>
  <c r="P303" i="2"/>
  <c r="O303" i="2"/>
  <c r="N303" i="2"/>
  <c r="M303" i="2"/>
  <c r="G303" i="2"/>
  <c r="I303" i="2"/>
  <c r="C303" i="2"/>
  <c r="F303" i="2"/>
  <c r="E303" i="2"/>
  <c r="D303" i="2"/>
  <c r="B303" i="2"/>
  <c r="G332" i="2"/>
  <c r="F332" i="2"/>
  <c r="E332" i="2"/>
  <c r="D332" i="2"/>
  <c r="P332" i="2"/>
  <c r="O332" i="2"/>
  <c r="N332" i="2"/>
  <c r="M332" i="2"/>
  <c r="L332" i="2"/>
  <c r="C332" i="2"/>
  <c r="K332" i="2"/>
  <c r="J332" i="2"/>
  <c r="I332" i="2"/>
  <c r="B332" i="2"/>
  <c r="L309" i="2"/>
  <c r="K309" i="2"/>
  <c r="J309" i="2"/>
  <c r="M309" i="2"/>
  <c r="I309" i="2"/>
  <c r="G309" i="2"/>
  <c r="P309" i="2"/>
  <c r="O309" i="2"/>
  <c r="N309" i="2"/>
  <c r="E309" i="2"/>
  <c r="D309" i="2"/>
  <c r="F309" i="2"/>
  <c r="C309" i="2"/>
  <c r="B309" i="2"/>
  <c r="H321" i="2"/>
  <c r="A334" i="2"/>
  <c r="D356" i="2"/>
  <c r="C356" i="2"/>
  <c r="B356" i="2"/>
  <c r="K356" i="2"/>
  <c r="J356" i="2"/>
  <c r="I356" i="2"/>
  <c r="G356" i="2"/>
  <c r="E356" i="2"/>
  <c r="O356" i="2"/>
  <c r="N356" i="2"/>
  <c r="M356" i="2"/>
  <c r="L356" i="2"/>
  <c r="F356" i="2"/>
  <c r="P356" i="2"/>
  <c r="G320" i="2"/>
  <c r="F320" i="2"/>
  <c r="E320" i="2"/>
  <c r="D320" i="2"/>
  <c r="B320" i="2"/>
  <c r="I320" i="2"/>
  <c r="C320" i="2"/>
  <c r="P320" i="2"/>
  <c r="O320" i="2"/>
  <c r="N320" i="2"/>
  <c r="K320" i="2"/>
  <c r="L320" i="2"/>
  <c r="J320" i="2"/>
  <c r="M320" i="2"/>
  <c r="D312" i="2"/>
  <c r="C312" i="2"/>
  <c r="B312" i="2"/>
  <c r="L312" i="2"/>
  <c r="K312" i="2"/>
  <c r="J312" i="2"/>
  <c r="I312" i="2"/>
  <c r="G312" i="2"/>
  <c r="F312" i="2"/>
  <c r="P312" i="2"/>
  <c r="O312" i="2"/>
  <c r="N312" i="2"/>
  <c r="M312" i="2"/>
  <c r="E312" i="2"/>
  <c r="H325" i="2"/>
  <c r="A338" i="2"/>
  <c r="G324" i="2"/>
  <c r="F324" i="2"/>
  <c r="E324" i="2"/>
  <c r="D324" i="2"/>
  <c r="C324" i="2"/>
  <c r="B324" i="2"/>
  <c r="L324" i="2"/>
  <c r="O324" i="2"/>
  <c r="P324" i="2"/>
  <c r="I324" i="2"/>
  <c r="J324" i="2"/>
  <c r="K324" i="2"/>
  <c r="N324" i="2"/>
  <c r="M324" i="2"/>
  <c r="H331" i="2"/>
  <c r="A344" i="2"/>
  <c r="N336" i="2"/>
  <c r="M336" i="2"/>
  <c r="L336" i="2"/>
  <c r="K336" i="2"/>
  <c r="J336" i="2"/>
  <c r="F336" i="2"/>
  <c r="E336" i="2"/>
  <c r="D336" i="2"/>
  <c r="C336" i="2"/>
  <c r="B336" i="2"/>
  <c r="P336" i="2"/>
  <c r="O336" i="2"/>
  <c r="G336" i="2"/>
  <c r="I336" i="2"/>
  <c r="A315" i="2"/>
  <c r="H302" i="2"/>
  <c r="N308" i="2"/>
  <c r="M308" i="2"/>
  <c r="L308" i="2"/>
  <c r="K308" i="2"/>
  <c r="I308" i="2"/>
  <c r="G308" i="2"/>
  <c r="D308" i="2"/>
  <c r="P308" i="2"/>
  <c r="O308" i="2"/>
  <c r="J308" i="2"/>
  <c r="C308" i="2"/>
  <c r="F308" i="2"/>
  <c r="E308" i="2"/>
  <c r="B308" i="2"/>
  <c r="H316" i="2"/>
  <c r="A329" i="2"/>
  <c r="N289" i="2"/>
  <c r="M289" i="2"/>
  <c r="L289" i="2"/>
  <c r="E289" i="2"/>
  <c r="D289" i="2"/>
  <c r="C289" i="2"/>
  <c r="B289" i="2"/>
  <c r="P289" i="2"/>
  <c r="O289" i="2"/>
  <c r="K289" i="2"/>
  <c r="J289" i="2"/>
  <c r="I289" i="2"/>
  <c r="G289" i="2"/>
  <c r="F289" i="2"/>
  <c r="A362" i="2"/>
  <c r="H349" i="2"/>
  <c r="A375" i="2" l="1"/>
  <c r="H362" i="2"/>
  <c r="H344" i="2"/>
  <c r="A357" i="2"/>
  <c r="H315" i="2"/>
  <c r="A328" i="2"/>
  <c r="H329" i="2"/>
  <c r="A342" i="2"/>
  <c r="P382" i="2"/>
  <c r="O382" i="2"/>
  <c r="N382" i="2"/>
  <c r="D382" i="2"/>
  <c r="C382" i="2"/>
  <c r="M382" i="2"/>
  <c r="L382" i="2"/>
  <c r="G382" i="2"/>
  <c r="F382" i="2"/>
  <c r="I382" i="2"/>
  <c r="K382" i="2"/>
  <c r="J382" i="2"/>
  <c r="B382" i="2"/>
  <c r="E382" i="2"/>
  <c r="E302" i="2"/>
  <c r="D302" i="2"/>
  <c r="C302" i="2"/>
  <c r="B302" i="2"/>
  <c r="L302" i="2"/>
  <c r="K302" i="2"/>
  <c r="J302" i="2"/>
  <c r="I302" i="2"/>
  <c r="G302" i="2"/>
  <c r="N302" i="2"/>
  <c r="O302" i="2"/>
  <c r="P302" i="2"/>
  <c r="M302" i="2"/>
  <c r="F302" i="2"/>
  <c r="A363" i="2"/>
  <c r="H350" i="2"/>
  <c r="H335" i="2"/>
  <c r="A348" i="2"/>
  <c r="H334" i="2"/>
  <c r="A347" i="2"/>
  <c r="H346" i="2"/>
  <c r="A359" i="2"/>
  <c r="A351" i="2"/>
  <c r="H338" i="2"/>
  <c r="J325" i="2"/>
  <c r="I325" i="2"/>
  <c r="P325" i="2"/>
  <c r="N325" i="2"/>
  <c r="M325" i="2"/>
  <c r="G325" i="2"/>
  <c r="F325" i="2"/>
  <c r="E325" i="2"/>
  <c r="D325" i="2"/>
  <c r="C325" i="2"/>
  <c r="B325" i="2"/>
  <c r="O325" i="2"/>
  <c r="L325" i="2"/>
  <c r="K325" i="2"/>
  <c r="P322" i="2"/>
  <c r="N322" i="2"/>
  <c r="M322" i="2"/>
  <c r="O322" i="2"/>
  <c r="L322" i="2"/>
  <c r="K322" i="2"/>
  <c r="J322" i="2"/>
  <c r="I322" i="2"/>
  <c r="B322" i="2"/>
  <c r="F322" i="2"/>
  <c r="C322" i="2"/>
  <c r="G322" i="2"/>
  <c r="E322" i="2"/>
  <c r="D322" i="2"/>
  <c r="G333" i="2"/>
  <c r="F333" i="2"/>
  <c r="N333" i="2"/>
  <c r="M333" i="2"/>
  <c r="L333" i="2"/>
  <c r="K333" i="2"/>
  <c r="J333" i="2"/>
  <c r="P333" i="2"/>
  <c r="C333" i="2"/>
  <c r="O333" i="2"/>
  <c r="B333" i="2"/>
  <c r="I333" i="2"/>
  <c r="E333" i="2"/>
  <c r="D333" i="2"/>
  <c r="G316" i="2"/>
  <c r="F316" i="2"/>
  <c r="E316" i="2"/>
  <c r="D316" i="2"/>
  <c r="P316" i="2"/>
  <c r="N316" i="2"/>
  <c r="M316" i="2"/>
  <c r="I316" i="2"/>
  <c r="C316" i="2"/>
  <c r="B316" i="2"/>
  <c r="O316" i="2"/>
  <c r="L316" i="2"/>
  <c r="K316" i="2"/>
  <c r="J316" i="2"/>
  <c r="B369" i="2"/>
  <c r="N369" i="2"/>
  <c r="M369" i="2"/>
  <c r="L369" i="2"/>
  <c r="K369" i="2"/>
  <c r="J369" i="2"/>
  <c r="P369" i="2"/>
  <c r="G369" i="2"/>
  <c r="F369" i="2"/>
  <c r="D369" i="2"/>
  <c r="C369" i="2"/>
  <c r="I369" i="2"/>
  <c r="E369" i="2"/>
  <c r="O369" i="2"/>
  <c r="F349" i="2"/>
  <c r="E349" i="2"/>
  <c r="D349" i="2"/>
  <c r="N349" i="2"/>
  <c r="M349" i="2"/>
  <c r="L349" i="2"/>
  <c r="K349" i="2"/>
  <c r="J349" i="2"/>
  <c r="G349" i="2"/>
  <c r="P349" i="2"/>
  <c r="B349" i="2"/>
  <c r="O349" i="2"/>
  <c r="I349" i="2"/>
  <c r="C349" i="2"/>
  <c r="A371" i="2"/>
  <c r="H358" i="2"/>
  <c r="G331" i="2"/>
  <c r="F331" i="2"/>
  <c r="C331" i="2"/>
  <c r="B331" i="2"/>
  <c r="I331" i="2"/>
  <c r="E331" i="2"/>
  <c r="D331" i="2"/>
  <c r="P331" i="2"/>
  <c r="O331" i="2"/>
  <c r="N331" i="2"/>
  <c r="M331" i="2"/>
  <c r="L331" i="2"/>
  <c r="K331" i="2"/>
  <c r="J331" i="2"/>
  <c r="G337" i="2"/>
  <c r="F337" i="2"/>
  <c r="K337" i="2"/>
  <c r="J337" i="2"/>
  <c r="I337" i="2"/>
  <c r="E337" i="2"/>
  <c r="C337" i="2"/>
  <c r="B337" i="2"/>
  <c r="L337" i="2"/>
  <c r="D337" i="2"/>
  <c r="N337" i="2"/>
  <c r="M337" i="2"/>
  <c r="O337" i="2"/>
  <c r="P337" i="2"/>
  <c r="J321" i="2"/>
  <c r="I321" i="2"/>
  <c r="N321" i="2"/>
  <c r="M321" i="2"/>
  <c r="L321" i="2"/>
  <c r="K321" i="2"/>
  <c r="G321" i="2"/>
  <c r="O321" i="2"/>
  <c r="F321" i="2"/>
  <c r="E321" i="2"/>
  <c r="D321" i="2"/>
  <c r="C321" i="2"/>
  <c r="B321" i="2"/>
  <c r="P321" i="2"/>
  <c r="F345" i="2"/>
  <c r="E345" i="2"/>
  <c r="D345" i="2"/>
  <c r="G345" i="2"/>
  <c r="C345" i="2"/>
  <c r="B345" i="2"/>
  <c r="P345" i="2"/>
  <c r="O345" i="2"/>
  <c r="K345" i="2"/>
  <c r="I345" i="2"/>
  <c r="N345" i="2"/>
  <c r="M345" i="2"/>
  <c r="L345" i="2"/>
  <c r="J345" i="2"/>
  <c r="K334" i="2" l="1"/>
  <c r="J334" i="2"/>
  <c r="I334" i="2"/>
  <c r="G334" i="2"/>
  <c r="F334" i="2"/>
  <c r="E334" i="2"/>
  <c r="D334" i="2"/>
  <c r="C334" i="2"/>
  <c r="O334" i="2"/>
  <c r="M334" i="2"/>
  <c r="L334" i="2"/>
  <c r="P334" i="2"/>
  <c r="N334" i="2"/>
  <c r="B334" i="2"/>
  <c r="A372" i="2"/>
  <c r="H359" i="2"/>
  <c r="H347" i="2"/>
  <c r="A360" i="2"/>
  <c r="H348" i="2"/>
  <c r="A361" i="2"/>
  <c r="J350" i="2"/>
  <c r="P350" i="2"/>
  <c r="N350" i="2"/>
  <c r="M350" i="2"/>
  <c r="G350" i="2"/>
  <c r="I350" i="2"/>
  <c r="F350" i="2"/>
  <c r="E350" i="2"/>
  <c r="D350" i="2"/>
  <c r="L350" i="2"/>
  <c r="K350" i="2"/>
  <c r="C350" i="2"/>
  <c r="B350" i="2"/>
  <c r="O350" i="2"/>
  <c r="A370" i="2"/>
  <c r="H357" i="2"/>
  <c r="G329" i="2"/>
  <c r="F329" i="2"/>
  <c r="E329" i="2"/>
  <c r="D329" i="2"/>
  <c r="C329" i="2"/>
  <c r="B329" i="2"/>
  <c r="P329" i="2"/>
  <c r="O329" i="2"/>
  <c r="N329" i="2"/>
  <c r="M329" i="2"/>
  <c r="L329" i="2"/>
  <c r="K329" i="2"/>
  <c r="J329" i="2"/>
  <c r="I329" i="2"/>
  <c r="H363" i="2"/>
  <c r="A376" i="2"/>
  <c r="P344" i="2"/>
  <c r="O344" i="2"/>
  <c r="N344" i="2"/>
  <c r="M344" i="2"/>
  <c r="K344" i="2"/>
  <c r="J344" i="2"/>
  <c r="E344" i="2"/>
  <c r="G344" i="2"/>
  <c r="F344" i="2"/>
  <c r="D344" i="2"/>
  <c r="C344" i="2"/>
  <c r="B344" i="2"/>
  <c r="L344" i="2"/>
  <c r="I344" i="2"/>
  <c r="A364" i="2"/>
  <c r="H351" i="2"/>
  <c r="C346" i="2"/>
  <c r="B346" i="2"/>
  <c r="L346" i="2"/>
  <c r="K346" i="2"/>
  <c r="J346" i="2"/>
  <c r="I346" i="2"/>
  <c r="G346" i="2"/>
  <c r="F346" i="2"/>
  <c r="E346" i="2"/>
  <c r="D346" i="2"/>
  <c r="P346" i="2"/>
  <c r="O346" i="2"/>
  <c r="N346" i="2"/>
  <c r="M346" i="2"/>
  <c r="G335" i="2"/>
  <c r="F335" i="2"/>
  <c r="L335" i="2"/>
  <c r="P335" i="2"/>
  <c r="O335" i="2"/>
  <c r="N335" i="2"/>
  <c r="M335" i="2"/>
  <c r="C335" i="2"/>
  <c r="K335" i="2"/>
  <c r="J335" i="2"/>
  <c r="I335" i="2"/>
  <c r="E335" i="2"/>
  <c r="D335" i="2"/>
  <c r="B335" i="2"/>
  <c r="J315" i="2"/>
  <c r="I315" i="2"/>
  <c r="B315" i="2"/>
  <c r="P315" i="2"/>
  <c r="G315" i="2"/>
  <c r="K315" i="2"/>
  <c r="E315" i="2"/>
  <c r="F315" i="2"/>
  <c r="O315" i="2"/>
  <c r="N315" i="2"/>
  <c r="M315" i="2"/>
  <c r="L315" i="2"/>
  <c r="D315" i="2"/>
  <c r="C315" i="2"/>
  <c r="G362" i="2"/>
  <c r="P362" i="2"/>
  <c r="N362" i="2"/>
  <c r="M362" i="2"/>
  <c r="L362" i="2"/>
  <c r="K362" i="2"/>
  <c r="I362" i="2"/>
  <c r="F362" i="2"/>
  <c r="O362" i="2"/>
  <c r="J362" i="2"/>
  <c r="C362" i="2"/>
  <c r="D362" i="2"/>
  <c r="B362" i="2"/>
  <c r="E362" i="2"/>
  <c r="P338" i="2"/>
  <c r="O338" i="2"/>
  <c r="N338" i="2"/>
  <c r="M338" i="2"/>
  <c r="L338" i="2"/>
  <c r="K338" i="2"/>
  <c r="J338" i="2"/>
  <c r="G338" i="2"/>
  <c r="F338" i="2"/>
  <c r="E338" i="2"/>
  <c r="D338" i="2"/>
  <c r="C338" i="2"/>
  <c r="B338" i="2"/>
  <c r="I338" i="2"/>
  <c r="H342" i="2"/>
  <c r="A355" i="2"/>
  <c r="H328" i="2"/>
  <c r="A341" i="2"/>
  <c r="G358" i="2"/>
  <c r="J358" i="2"/>
  <c r="I358" i="2"/>
  <c r="F358" i="2"/>
  <c r="E358" i="2"/>
  <c r="D358" i="2"/>
  <c r="L358" i="2"/>
  <c r="K358" i="2"/>
  <c r="C358" i="2"/>
  <c r="B358" i="2"/>
  <c r="O358" i="2"/>
  <c r="M358" i="2"/>
  <c r="P358" i="2"/>
  <c r="N358" i="2"/>
  <c r="H371" i="2"/>
  <c r="A384" i="2"/>
  <c r="H384" i="2" s="1"/>
  <c r="A388" i="2"/>
  <c r="H388" i="2" s="1"/>
  <c r="H375" i="2"/>
  <c r="P384" i="2" l="1"/>
  <c r="O384" i="2"/>
  <c r="N384" i="2"/>
  <c r="D384" i="2"/>
  <c r="C384" i="2"/>
  <c r="K384" i="2"/>
  <c r="J384" i="2"/>
  <c r="I384" i="2"/>
  <c r="G384" i="2"/>
  <c r="F384" i="2"/>
  <c r="E384" i="2"/>
  <c r="B384" i="2"/>
  <c r="M384" i="2"/>
  <c r="L384" i="2"/>
  <c r="H361" i="2"/>
  <c r="A374" i="2"/>
  <c r="P388" i="2"/>
  <c r="O388" i="2"/>
  <c r="N388" i="2"/>
  <c r="D388" i="2"/>
  <c r="C388" i="2"/>
  <c r="F388" i="2"/>
  <c r="E388" i="2"/>
  <c r="B388" i="2"/>
  <c r="G388" i="2"/>
  <c r="M388" i="2"/>
  <c r="L388" i="2"/>
  <c r="K388" i="2"/>
  <c r="J388" i="2"/>
  <c r="I388" i="2"/>
  <c r="B375" i="2"/>
  <c r="D375" i="2"/>
  <c r="C375" i="2"/>
  <c r="J375" i="2"/>
  <c r="I375" i="2"/>
  <c r="G375" i="2"/>
  <c r="F375" i="2"/>
  <c r="N375" i="2"/>
  <c r="P375" i="2"/>
  <c r="O375" i="2"/>
  <c r="M375" i="2"/>
  <c r="E375" i="2"/>
  <c r="L375" i="2"/>
  <c r="K375" i="2"/>
  <c r="A389" i="2"/>
  <c r="H389" i="2" s="1"/>
  <c r="H376" i="2"/>
  <c r="H372" i="2"/>
  <c r="A385" i="2"/>
  <c r="H385" i="2" s="1"/>
  <c r="B328" i="2"/>
  <c r="K328" i="2"/>
  <c r="J328" i="2"/>
  <c r="I328" i="2"/>
  <c r="G328" i="2"/>
  <c r="D328" i="2"/>
  <c r="C328" i="2"/>
  <c r="N328" i="2"/>
  <c r="L328" i="2"/>
  <c r="M328" i="2"/>
  <c r="F328" i="2"/>
  <c r="P328" i="2"/>
  <c r="O328" i="2"/>
  <c r="E328" i="2"/>
  <c r="F351" i="2"/>
  <c r="E351" i="2"/>
  <c r="D351" i="2"/>
  <c r="P351" i="2"/>
  <c r="O351" i="2"/>
  <c r="N351" i="2"/>
  <c r="G351" i="2"/>
  <c r="C351" i="2"/>
  <c r="B351" i="2"/>
  <c r="K351" i="2"/>
  <c r="J351" i="2"/>
  <c r="I351" i="2"/>
  <c r="L351" i="2"/>
  <c r="M351" i="2"/>
  <c r="D363" i="2"/>
  <c r="C363" i="2"/>
  <c r="B363" i="2"/>
  <c r="G363" i="2"/>
  <c r="F363" i="2"/>
  <c r="E363" i="2"/>
  <c r="P363" i="2"/>
  <c r="O363" i="2"/>
  <c r="L363" i="2"/>
  <c r="J363" i="2"/>
  <c r="N363" i="2"/>
  <c r="K363" i="2"/>
  <c r="I363" i="2"/>
  <c r="M363" i="2"/>
  <c r="D359" i="2"/>
  <c r="C359" i="2"/>
  <c r="B359" i="2"/>
  <c r="M359" i="2"/>
  <c r="L359" i="2"/>
  <c r="K359" i="2"/>
  <c r="J359" i="2"/>
  <c r="G359" i="2"/>
  <c r="F359" i="2"/>
  <c r="P359" i="2"/>
  <c r="O359" i="2"/>
  <c r="N359" i="2"/>
  <c r="I359" i="2"/>
  <c r="E359" i="2"/>
  <c r="H370" i="2"/>
  <c r="A383" i="2"/>
  <c r="H383" i="2" s="1"/>
  <c r="K348" i="2"/>
  <c r="J348" i="2"/>
  <c r="I348" i="2"/>
  <c r="G348" i="2"/>
  <c r="E348" i="2"/>
  <c r="D348" i="2"/>
  <c r="C348" i="2"/>
  <c r="B348" i="2"/>
  <c r="F348" i="2"/>
  <c r="O348" i="2"/>
  <c r="L348" i="2"/>
  <c r="P348" i="2"/>
  <c r="N348" i="2"/>
  <c r="M348" i="2"/>
  <c r="F347" i="2"/>
  <c r="E347" i="2"/>
  <c r="D347" i="2"/>
  <c r="K347" i="2"/>
  <c r="J347" i="2"/>
  <c r="I347" i="2"/>
  <c r="G347" i="2"/>
  <c r="P347" i="2"/>
  <c r="O347" i="2"/>
  <c r="B347" i="2"/>
  <c r="N347" i="2"/>
  <c r="M347" i="2"/>
  <c r="L347" i="2"/>
  <c r="C347" i="2"/>
  <c r="H355" i="2"/>
  <c r="A368" i="2"/>
  <c r="P342" i="2"/>
  <c r="O342" i="2"/>
  <c r="N342" i="2"/>
  <c r="C342" i="2"/>
  <c r="B342" i="2"/>
  <c r="K342" i="2"/>
  <c r="J342" i="2"/>
  <c r="I342" i="2"/>
  <c r="G342" i="2"/>
  <c r="M342" i="2"/>
  <c r="L342" i="2"/>
  <c r="F342" i="2"/>
  <c r="D342" i="2"/>
  <c r="E342" i="2"/>
  <c r="D357" i="2"/>
  <c r="C357" i="2"/>
  <c r="B357" i="2"/>
  <c r="N357" i="2"/>
  <c r="P357" i="2"/>
  <c r="O357" i="2"/>
  <c r="M357" i="2"/>
  <c r="L357" i="2"/>
  <c r="K357" i="2"/>
  <c r="E357" i="2"/>
  <c r="F357" i="2"/>
  <c r="J357" i="2"/>
  <c r="I357" i="2"/>
  <c r="G357" i="2"/>
  <c r="B371" i="2"/>
  <c r="P371" i="2"/>
  <c r="O371" i="2"/>
  <c r="I371" i="2"/>
  <c r="G371" i="2"/>
  <c r="F371" i="2"/>
  <c r="E371" i="2"/>
  <c r="K371" i="2"/>
  <c r="J371" i="2"/>
  <c r="D371" i="2"/>
  <c r="C371" i="2"/>
  <c r="N371" i="2"/>
  <c r="L371" i="2"/>
  <c r="M371" i="2"/>
  <c r="A373" i="2"/>
  <c r="H360" i="2"/>
  <c r="H341" i="2"/>
  <c r="A354" i="2"/>
  <c r="A377" i="2"/>
  <c r="H364" i="2"/>
  <c r="G364" i="2" l="1"/>
  <c r="C364" i="2"/>
  <c r="B364" i="2"/>
  <c r="O364" i="2"/>
  <c r="N364" i="2"/>
  <c r="M364" i="2"/>
  <c r="L364" i="2"/>
  <c r="K364" i="2"/>
  <c r="P364" i="2"/>
  <c r="J364" i="2"/>
  <c r="I364" i="2"/>
  <c r="F364" i="2"/>
  <c r="E364" i="2"/>
  <c r="D364" i="2"/>
  <c r="G360" i="2"/>
  <c r="O360" i="2"/>
  <c r="N360" i="2"/>
  <c r="M360" i="2"/>
  <c r="L360" i="2"/>
  <c r="K360" i="2"/>
  <c r="J360" i="2"/>
  <c r="I360" i="2"/>
  <c r="F360" i="2"/>
  <c r="E360" i="2"/>
  <c r="D360" i="2"/>
  <c r="C360" i="2"/>
  <c r="B360" i="2"/>
  <c r="P360" i="2"/>
  <c r="D361" i="2"/>
  <c r="C361" i="2"/>
  <c r="B361" i="2"/>
  <c r="I361" i="2"/>
  <c r="G361" i="2"/>
  <c r="F361" i="2"/>
  <c r="E361" i="2"/>
  <c r="M361" i="2"/>
  <c r="O361" i="2"/>
  <c r="P361" i="2"/>
  <c r="N361" i="2"/>
  <c r="J361" i="2"/>
  <c r="L361" i="2"/>
  <c r="K361" i="2"/>
  <c r="P370" i="2"/>
  <c r="F370" i="2"/>
  <c r="E370" i="2"/>
  <c r="N370" i="2"/>
  <c r="M370" i="2"/>
  <c r="L370" i="2"/>
  <c r="K370" i="2"/>
  <c r="J370" i="2"/>
  <c r="I370" i="2"/>
  <c r="G370" i="2"/>
  <c r="B370" i="2"/>
  <c r="O370" i="2"/>
  <c r="D370" i="2"/>
  <c r="C370" i="2"/>
  <c r="D355" i="2"/>
  <c r="C355" i="2"/>
  <c r="B355" i="2"/>
  <c r="P355" i="2"/>
  <c r="L355" i="2"/>
  <c r="K355" i="2"/>
  <c r="J355" i="2"/>
  <c r="I355" i="2"/>
  <c r="O355" i="2"/>
  <c r="E355" i="2"/>
  <c r="G355" i="2"/>
  <c r="N355" i="2"/>
  <c r="M355" i="2"/>
  <c r="F355" i="2"/>
  <c r="A367" i="2"/>
  <c r="H354" i="2"/>
  <c r="P372" i="2"/>
  <c r="F372" i="2"/>
  <c r="E372" i="2"/>
  <c r="C372" i="2"/>
  <c r="B372" i="2"/>
  <c r="J372" i="2"/>
  <c r="I372" i="2"/>
  <c r="G372" i="2"/>
  <c r="D372" i="2"/>
  <c r="O372" i="2"/>
  <c r="K372" i="2"/>
  <c r="N372" i="2"/>
  <c r="M372" i="2"/>
  <c r="L372" i="2"/>
  <c r="P376" i="2"/>
  <c r="F376" i="2"/>
  <c r="E376" i="2"/>
  <c r="O376" i="2"/>
  <c r="N376" i="2"/>
  <c r="M376" i="2"/>
  <c r="L376" i="2"/>
  <c r="K376" i="2"/>
  <c r="J376" i="2"/>
  <c r="I376" i="2"/>
  <c r="G376" i="2"/>
  <c r="D376" i="2"/>
  <c r="B376" i="2"/>
  <c r="C376" i="2"/>
  <c r="F341" i="2"/>
  <c r="E341" i="2"/>
  <c r="D341" i="2"/>
  <c r="P341" i="2"/>
  <c r="N341" i="2"/>
  <c r="M341" i="2"/>
  <c r="I341" i="2"/>
  <c r="J341" i="2"/>
  <c r="L341" i="2"/>
  <c r="C341" i="2"/>
  <c r="G341" i="2"/>
  <c r="O341" i="2"/>
  <c r="K341" i="2"/>
  <c r="B341" i="2"/>
  <c r="O385" i="2"/>
  <c r="N385" i="2"/>
  <c r="M385" i="2"/>
  <c r="L385" i="2"/>
  <c r="K385" i="2"/>
  <c r="I385" i="2"/>
  <c r="F385" i="2"/>
  <c r="E385" i="2"/>
  <c r="D385" i="2"/>
  <c r="C385" i="2"/>
  <c r="B385" i="2"/>
  <c r="J385" i="2"/>
  <c r="P385" i="2"/>
  <c r="G385" i="2"/>
  <c r="J383" i="2"/>
  <c r="I383" i="2"/>
  <c r="G383" i="2"/>
  <c r="F383" i="2"/>
  <c r="E383" i="2"/>
  <c r="D383" i="2"/>
  <c r="C383" i="2"/>
  <c r="B383" i="2"/>
  <c r="P383" i="2"/>
  <c r="O383" i="2"/>
  <c r="N383" i="2"/>
  <c r="M383" i="2"/>
  <c r="L383" i="2"/>
  <c r="K383" i="2"/>
  <c r="A390" i="2"/>
  <c r="H390" i="2" s="1"/>
  <c r="H377" i="2"/>
  <c r="H373" i="2"/>
  <c r="A386" i="2"/>
  <c r="H386" i="2" s="1"/>
  <c r="H374" i="2"/>
  <c r="A387" i="2"/>
  <c r="H387" i="2" s="1"/>
  <c r="P389" i="2"/>
  <c r="G389" i="2"/>
  <c r="O389" i="2"/>
  <c r="N389" i="2"/>
  <c r="M389" i="2"/>
  <c r="L389" i="2"/>
  <c r="K389" i="2"/>
  <c r="I389" i="2"/>
  <c r="B389" i="2"/>
  <c r="J389" i="2"/>
  <c r="F389" i="2"/>
  <c r="E389" i="2"/>
  <c r="D389" i="2"/>
  <c r="C389" i="2"/>
  <c r="A381" i="2"/>
  <c r="H381" i="2" s="1"/>
  <c r="H368" i="2"/>
  <c r="N354" i="2" l="1"/>
  <c r="K354" i="2"/>
  <c r="J354" i="2"/>
  <c r="I354" i="2"/>
  <c r="G354" i="2"/>
  <c r="F354" i="2"/>
  <c r="E354" i="2"/>
  <c r="O354" i="2"/>
  <c r="P354" i="2"/>
  <c r="B354" i="2"/>
  <c r="L354" i="2"/>
  <c r="D354" i="2"/>
  <c r="C354" i="2"/>
  <c r="M354" i="2"/>
  <c r="P390" i="2"/>
  <c r="O390" i="2"/>
  <c r="N390" i="2"/>
  <c r="E390" i="2"/>
  <c r="D390" i="2"/>
  <c r="C390" i="2"/>
  <c r="M390" i="2"/>
  <c r="L390" i="2"/>
  <c r="K390" i="2"/>
  <c r="J390" i="2"/>
  <c r="I390" i="2"/>
  <c r="G390" i="2"/>
  <c r="F390" i="2"/>
  <c r="B390" i="2"/>
  <c r="P386" i="2"/>
  <c r="O386" i="2"/>
  <c r="N386" i="2"/>
  <c r="D386" i="2"/>
  <c r="C386" i="2"/>
  <c r="K386" i="2"/>
  <c r="J386" i="2"/>
  <c r="I386" i="2"/>
  <c r="F386" i="2"/>
  <c r="E386" i="2"/>
  <c r="L386" i="2"/>
  <c r="G386" i="2"/>
  <c r="B386" i="2"/>
  <c r="M386" i="2"/>
  <c r="E381" i="2"/>
  <c r="D381" i="2"/>
  <c r="C381" i="2"/>
  <c r="B381" i="2"/>
  <c r="O381" i="2"/>
  <c r="N381" i="2"/>
  <c r="M381" i="2"/>
  <c r="L381" i="2"/>
  <c r="K381" i="2"/>
  <c r="F381" i="2"/>
  <c r="P381" i="2"/>
  <c r="J381" i="2"/>
  <c r="I381" i="2"/>
  <c r="G381" i="2"/>
  <c r="P387" i="2"/>
  <c r="G387" i="2"/>
  <c r="F387" i="2"/>
  <c r="E387" i="2"/>
  <c r="D387" i="2"/>
  <c r="K387" i="2"/>
  <c r="O387" i="2"/>
  <c r="N387" i="2"/>
  <c r="M387" i="2"/>
  <c r="L387" i="2"/>
  <c r="J387" i="2"/>
  <c r="I387" i="2"/>
  <c r="C387" i="2"/>
  <c r="B387" i="2"/>
  <c r="P374" i="2"/>
  <c r="F374" i="2"/>
  <c r="E374" i="2"/>
  <c r="J374" i="2"/>
  <c r="I374" i="2"/>
  <c r="G374" i="2"/>
  <c r="D374" i="2"/>
  <c r="C374" i="2"/>
  <c r="B374" i="2"/>
  <c r="O374" i="2"/>
  <c r="N374" i="2"/>
  <c r="L374" i="2"/>
  <c r="K374" i="2"/>
  <c r="M374" i="2"/>
  <c r="B373" i="2"/>
  <c r="P373" i="2"/>
  <c r="O373" i="2"/>
  <c r="J373" i="2"/>
  <c r="G373" i="2"/>
  <c r="F373" i="2"/>
  <c r="E373" i="2"/>
  <c r="D373" i="2"/>
  <c r="C373" i="2"/>
  <c r="K373" i="2"/>
  <c r="I373" i="2"/>
  <c r="L373" i="2"/>
  <c r="M373" i="2"/>
  <c r="N373" i="2"/>
  <c r="P368" i="2"/>
  <c r="F368" i="2"/>
  <c r="E368" i="2"/>
  <c r="L368" i="2"/>
  <c r="K368" i="2"/>
  <c r="J368" i="2"/>
  <c r="I368" i="2"/>
  <c r="B368" i="2"/>
  <c r="D368" i="2"/>
  <c r="C368" i="2"/>
  <c r="G368" i="2"/>
  <c r="O368" i="2"/>
  <c r="N368" i="2"/>
  <c r="M368" i="2"/>
  <c r="B377" i="2"/>
  <c r="G377" i="2"/>
  <c r="F377" i="2"/>
  <c r="E377" i="2"/>
  <c r="D377" i="2"/>
  <c r="C377" i="2"/>
  <c r="P377" i="2"/>
  <c r="N377" i="2"/>
  <c r="M377" i="2"/>
  <c r="I377" i="2"/>
  <c r="O377" i="2"/>
  <c r="J377" i="2"/>
  <c r="K377" i="2"/>
  <c r="L377" i="2"/>
  <c r="H367" i="2"/>
  <c r="A380" i="2"/>
  <c r="H380" i="2" s="1"/>
  <c r="P380" i="2" l="1"/>
  <c r="O380" i="2"/>
  <c r="N380" i="2"/>
  <c r="D380" i="2"/>
  <c r="C380" i="2"/>
  <c r="M380" i="2"/>
  <c r="L380" i="2"/>
  <c r="K380" i="2"/>
  <c r="J380" i="2"/>
  <c r="I380" i="2"/>
  <c r="G380" i="2"/>
  <c r="F380" i="2"/>
  <c r="E380" i="2"/>
  <c r="B380" i="2"/>
  <c r="B367" i="2"/>
  <c r="I367" i="2"/>
  <c r="G367" i="2"/>
  <c r="F367" i="2"/>
  <c r="E367" i="2"/>
  <c r="P367" i="2"/>
  <c r="O367" i="2"/>
  <c r="M367" i="2"/>
  <c r="L367" i="2"/>
  <c r="J367" i="2"/>
  <c r="D367" i="2"/>
  <c r="C367" i="2"/>
  <c r="N367" i="2"/>
  <c r="K367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<sst xmlns="http://schemas.openxmlformats.org/spreadsheetml/2006/main" count="528" uniqueCount="35">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</sst>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AA9" activePane="bottomRight" state="frozen"/>
      <selection pane="topRight" activeCell="B1" sqref="B1"/>
      <selection pane="bottomLeft" activeCell="A11" sqref="A11"/>
      <selection pane="bottomRight" activeCell="AI22" sqref="AI22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45870</v>
      </c>
      <c r="C6" s="2"/>
      <c r="D6" s="38">
        <v>45872</v>
      </c>
      <c r="E6" s="2"/>
      <c r="F6" s="38">
        <v>45877</v>
      </c>
      <c r="G6" s="2"/>
      <c r="H6" s="38">
        <v>45882</v>
      </c>
      <c r="I6" s="2"/>
      <c r="J6" s="38">
        <v>45884</v>
      </c>
      <c r="K6" s="2"/>
      <c r="L6" s="38">
        <v>45886</v>
      </c>
      <c r="M6" s="2"/>
      <c r="N6" s="40">
        <v>45889</v>
      </c>
      <c r="O6" s="2"/>
      <c r="P6" s="38">
        <v>45890</v>
      </c>
      <c r="Q6" s="2"/>
      <c r="R6" s="38">
        <v>45891</v>
      </c>
      <c r="S6" s="2"/>
      <c r="T6" s="38">
        <v>45893</v>
      </c>
      <c r="U6" s="2"/>
      <c r="V6" s="38">
        <v>45898</v>
      </c>
      <c r="W6" s="2"/>
      <c r="X6" s="38">
        <v>45900</v>
      </c>
      <c r="Y6" s="2"/>
      <c r="Z6" s="38">
        <v>45901</v>
      </c>
      <c r="AA6" s="2"/>
      <c r="AB6" s="38">
        <v>45931</v>
      </c>
      <c r="AC6" s="2"/>
      <c r="AD6" s="38">
        <v>45962</v>
      </c>
      <c r="AE6" s="2"/>
      <c r="AF6" s="38">
        <v>46007</v>
      </c>
      <c r="AG6" s="2"/>
      <c r="AH6" s="38">
        <v>46023</v>
      </c>
      <c r="AI6" s="2"/>
      <c r="AJ6" s="38">
        <v>46024</v>
      </c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45871</v>
      </c>
      <c r="C7" s="4"/>
      <c r="D7" s="38">
        <v>45876</v>
      </c>
      <c r="E7" s="4"/>
      <c r="F7" s="38">
        <v>45881</v>
      </c>
      <c r="G7" s="4"/>
      <c r="H7" s="38">
        <v>45883</v>
      </c>
      <c r="I7" s="4"/>
      <c r="J7" s="38">
        <v>45885</v>
      </c>
      <c r="K7" s="4"/>
      <c r="L7" s="38">
        <v>45888</v>
      </c>
      <c r="M7" s="4"/>
      <c r="N7" s="38">
        <v>45889</v>
      </c>
      <c r="O7" s="4"/>
      <c r="P7" s="38">
        <v>45890</v>
      </c>
      <c r="Q7" s="4"/>
      <c r="R7" s="38">
        <v>45892</v>
      </c>
      <c r="S7" s="4"/>
      <c r="T7" s="38">
        <v>45897</v>
      </c>
      <c r="U7" s="4"/>
      <c r="V7" s="38">
        <v>45899</v>
      </c>
      <c r="W7" s="4"/>
      <c r="X7" s="38">
        <v>45900</v>
      </c>
      <c r="Y7" s="4"/>
      <c r="Z7" s="38">
        <v>45930</v>
      </c>
      <c r="AA7" s="4"/>
      <c r="AB7" s="38">
        <v>45961</v>
      </c>
      <c r="AC7" s="4"/>
      <c r="AD7" s="38">
        <v>46006</v>
      </c>
      <c r="AE7" s="4"/>
      <c r="AF7" s="38">
        <v>46022</v>
      </c>
      <c r="AG7" s="4"/>
      <c r="AH7" s="38">
        <v>46023</v>
      </c>
      <c r="AI7" s="4"/>
      <c r="AJ7" s="38">
        <v>46173</v>
      </c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361.90000000000003</v>
      </c>
      <c r="C8" s="6" t="s">
        <v>9</v>
      </c>
      <c r="D8" s="39">
        <v>361.90000000000003</v>
      </c>
      <c r="E8" s="6" t="s">
        <v>9</v>
      </c>
      <c r="F8" s="39">
        <v>361.90000000000003</v>
      </c>
      <c r="G8" s="6" t="s">
        <v>9</v>
      </c>
      <c r="H8" s="39">
        <v>361.90000000000003</v>
      </c>
      <c r="I8" s="6" t="s">
        <v>9</v>
      </c>
      <c r="J8" s="39">
        <v>361.90000000000003</v>
      </c>
      <c r="K8" s="6" t="s">
        <v>9</v>
      </c>
      <c r="L8" s="39">
        <v>361.90000000000003</v>
      </c>
      <c r="M8" s="6" t="s">
        <v>9</v>
      </c>
      <c r="N8" s="39">
        <v>361.90000000000003</v>
      </c>
      <c r="O8" s="6" t="s">
        <v>9</v>
      </c>
      <c r="P8" s="39">
        <v>331.8</v>
      </c>
      <c r="Q8" s="6" t="s">
        <v>9</v>
      </c>
      <c r="R8" s="39">
        <v>331.8</v>
      </c>
      <c r="S8" s="6" t="s">
        <v>9</v>
      </c>
      <c r="T8" s="39">
        <v>256.90000000000003</v>
      </c>
      <c r="U8" s="6" t="s">
        <v>9</v>
      </c>
      <c r="V8" s="39">
        <v>256.90000000000003</v>
      </c>
      <c r="W8" s="6" t="s">
        <v>9</v>
      </c>
      <c r="X8" s="39">
        <v>256.90000000000003</v>
      </c>
      <c r="Y8" s="6" t="s">
        <v>9</v>
      </c>
      <c r="Z8" s="39">
        <v>192.5</v>
      </c>
      <c r="AA8" s="6" t="s">
        <v>9</v>
      </c>
      <c r="AB8" s="39">
        <v>207.9</v>
      </c>
      <c r="AC8" s="6" t="s">
        <v>9</v>
      </c>
      <c r="AD8" s="39">
        <v>207.9</v>
      </c>
      <c r="AE8" s="6" t="s">
        <v>9</v>
      </c>
      <c r="AF8" s="39">
        <v>317.8</v>
      </c>
      <c r="AG8" s="6" t="s">
        <v>9</v>
      </c>
      <c r="AH8" s="39">
        <v>317.8</v>
      </c>
      <c r="AI8" s="6" t="s">
        <v>9</v>
      </c>
      <c r="AJ8" s="39">
        <v>241.5</v>
      </c>
      <c r="AK8" s="6" t="s">
        <v>9</v>
      </c>
      <c r="AL8" s="24"/>
      <c r="AM8" s="6" t="s">
        <v>9</v>
      </c>
      <c r="AN8" s="24"/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452.19999999999993</v>
      </c>
      <c r="C9" s="42">
        <v>0.24951644100580239</v>
      </c>
      <c r="D9" s="41">
        <v>621.6</v>
      </c>
      <c r="E9" s="42">
        <v>0.71760154738878124</v>
      </c>
      <c r="F9" s="41">
        <v>371.7</v>
      </c>
      <c r="G9" s="42">
        <v>2.7079303675048228E-2</v>
      </c>
      <c r="H9" s="41">
        <v>371.7</v>
      </c>
      <c r="I9" s="42">
        <v>2.7079303675048228E-2</v>
      </c>
      <c r="J9" s="41">
        <v>340.2</v>
      </c>
      <c r="K9" s="42">
        <v>-5.9961315280464333E-2</v>
      </c>
      <c r="L9" s="41">
        <v>274.40000000000003</v>
      </c>
      <c r="M9" s="42">
        <v>-0.24177949709864602</v>
      </c>
      <c r="N9" s="41">
        <v>274.40000000000003</v>
      </c>
      <c r="O9" s="42">
        <v>-0.24177949709864602</v>
      </c>
      <c r="P9" s="41">
        <v>274.40000000000003</v>
      </c>
      <c r="Q9" s="42">
        <v>-0.17299578059071721</v>
      </c>
      <c r="R9" s="41">
        <v>274.40000000000003</v>
      </c>
      <c r="S9" s="42">
        <v>-0.17299578059071721</v>
      </c>
      <c r="T9" s="41">
        <v>274.40000000000003</v>
      </c>
      <c r="U9" s="42">
        <v>6.811989100817438E-2</v>
      </c>
      <c r="V9" s="41">
        <v>274.40000000000003</v>
      </c>
      <c r="W9" s="42">
        <v>6.811989100817438E-2</v>
      </c>
      <c r="X9" s="41">
        <v>274.40000000000003</v>
      </c>
      <c r="Y9" s="42">
        <v>6.811989100817438E-2</v>
      </c>
      <c r="Z9" s="41">
        <v>218.4</v>
      </c>
      <c r="AA9" s="42">
        <v>0.13454545454545458</v>
      </c>
      <c r="AB9" s="41">
        <v>218.4</v>
      </c>
      <c r="AC9" s="42">
        <v>5.0505050505050504E-2</v>
      </c>
      <c r="AD9" s="41">
        <v>218.4</v>
      </c>
      <c r="AE9" s="42">
        <v>5.0505050505050504E-2</v>
      </c>
      <c r="AF9" s="41">
        <v>339.5</v>
      </c>
      <c r="AG9" s="42">
        <v>6.8281938325991151E-2</v>
      </c>
      <c r="AH9" s="41">
        <v>252.70000000000002</v>
      </c>
      <c r="AI9" s="42">
        <v>-0.20484581497797355</v>
      </c>
      <c r="AJ9" s="41">
        <v>252.70000000000002</v>
      </c>
      <c r="AK9" s="42">
        <v>4.6376811594202969E-2</v>
      </c>
      <c r="AL9" s="7">
        <f t="shared" ref="AL9:AL18" si="0">($AL$8*(1+AM9))</f>
        <v>0</v>
      </c>
      <c r="AM9" s="6">
        <v>0</v>
      </c>
      <c r="AN9" s="7">
        <f t="shared" ref="AN9:AN18" si="1">($AN$8*(1+AO9))</f>
        <v>0</v>
      </c>
      <c r="AO9" s="6">
        <v>0</v>
      </c>
      <c r="AP9" s="7">
        <f t="shared" ref="AP9:AP18" si="2">($AP$8*(1+AQ9))</f>
        <v>0</v>
      </c>
      <c r="AQ9" s="6">
        <v>0</v>
      </c>
      <c r="AR9" s="7">
        <f t="shared" ref="AR9:AR18" si="3">($AR$8*(1+AS9))</f>
        <v>0</v>
      </c>
      <c r="AS9" s="6">
        <v>0</v>
      </c>
      <c r="AT9" s="7">
        <f t="shared" ref="AT9:AT18" si="4">($AT$8*(1+AU9))</f>
        <v>0</v>
      </c>
      <c r="AU9" s="6">
        <v>0</v>
      </c>
      <c r="AV9" s="7">
        <f t="shared" ref="AV9:AV18" si="5">($AV$8*(1+AW9))</f>
        <v>0</v>
      </c>
      <c r="AW9" s="6">
        <v>0</v>
      </c>
      <c r="AX9" s="7">
        <f t="shared" ref="AX9:AX18" si="6">($AX$8*(1+AY9))</f>
        <v>0</v>
      </c>
      <c r="AY9" s="6">
        <v>0</v>
      </c>
      <c r="AZ9" s="7">
        <f t="shared" ref="AZ9:AZ18" si="7">($AZ$8*(1+BA9))</f>
        <v>0</v>
      </c>
      <c r="BA9" s="6">
        <v>0</v>
      </c>
      <c r="BB9" s="7">
        <f t="shared" ref="BB9:BB18" si="8">($BB$8*(1+BC9))</f>
        <v>0</v>
      </c>
      <c r="BC9" s="6">
        <v>0</v>
      </c>
      <c r="BD9" s="7">
        <f t="shared" ref="BD9:BD18" si="9">($BD$8*(1+BE9))</f>
        <v>0</v>
      </c>
      <c r="BE9" s="6">
        <v>0</v>
      </c>
      <c r="BF9" s="7">
        <f t="shared" ref="BF9:BF18" si="10">($BF$8*(1+BG9))</f>
        <v>0</v>
      </c>
      <c r="BG9" s="6">
        <v>0</v>
      </c>
      <c r="BH9" s="7">
        <f t="shared" ref="BH9:BH18" si="11">($BH$8*(1+BI9))</f>
        <v>0</v>
      </c>
      <c r="BI9" s="6">
        <v>0</v>
      </c>
    </row>
    <row r="10" spans="1:61" outlineLevel="1" x14ac:dyDescent="0.3">
      <c r="A10" s="27" t="s">
        <v>11</v>
      </c>
      <c r="B10" s="41">
        <v>541.80000000000007</v>
      </c>
      <c r="C10" s="42">
        <v>0.49709864603481629</v>
      </c>
      <c r="D10" s="41">
        <v>541.80000000000007</v>
      </c>
      <c r="E10" s="42">
        <v>0.49709864603481629</v>
      </c>
      <c r="F10" s="41">
        <v>541.80000000000007</v>
      </c>
      <c r="G10" s="42">
        <v>0.49709864603481629</v>
      </c>
      <c r="H10" s="41">
        <v>377.3</v>
      </c>
      <c r="I10" s="42">
        <v>4.2553191489361639E-2</v>
      </c>
      <c r="J10" s="41">
        <v>377.3</v>
      </c>
      <c r="K10" s="42">
        <v>4.2553191489361639E-2</v>
      </c>
      <c r="L10" s="41">
        <v>363.3</v>
      </c>
      <c r="M10" s="42">
        <v>3.8684719535782728E-3</v>
      </c>
      <c r="N10" s="41">
        <v>363.3</v>
      </c>
      <c r="O10" s="42">
        <v>3.8684719535782728E-3</v>
      </c>
      <c r="P10" s="41">
        <v>347.2</v>
      </c>
      <c r="Q10" s="42">
        <v>4.6413502109704574E-2</v>
      </c>
      <c r="R10" s="41">
        <v>347.2</v>
      </c>
      <c r="S10" s="42">
        <v>4.6413502109704574E-2</v>
      </c>
      <c r="T10" s="41">
        <v>347.2</v>
      </c>
      <c r="U10" s="42">
        <v>0.35149863760217959</v>
      </c>
      <c r="V10" s="41">
        <v>347.2</v>
      </c>
      <c r="W10" s="42">
        <v>0.35149863760217959</v>
      </c>
      <c r="X10" s="41">
        <v>347.2</v>
      </c>
      <c r="Y10" s="42">
        <v>0.35149863760217959</v>
      </c>
      <c r="Z10" s="41">
        <v>210</v>
      </c>
      <c r="AA10" s="42">
        <v>9.0909090909090912E-2</v>
      </c>
      <c r="AB10" s="41">
        <v>210</v>
      </c>
      <c r="AC10" s="42">
        <v>1.0101010101010076E-2</v>
      </c>
      <c r="AD10" s="41">
        <v>210</v>
      </c>
      <c r="AE10" s="42">
        <v>1.0101010101010076E-2</v>
      </c>
      <c r="AF10" s="41">
        <v>449.40000000000003</v>
      </c>
      <c r="AG10" s="42">
        <v>0.41409691629955953</v>
      </c>
      <c r="AH10" s="41">
        <v>339.5</v>
      </c>
      <c r="AI10" s="42">
        <v>6.8281938325991151E-2</v>
      </c>
      <c r="AJ10" s="41">
        <v>339.5</v>
      </c>
      <c r="AK10" s="42">
        <v>0.40579710144927539</v>
      </c>
      <c r="AL10" s="7">
        <f t="shared" si="0"/>
        <v>0</v>
      </c>
      <c r="AM10" s="6">
        <v>0</v>
      </c>
      <c r="AN10" s="7">
        <f t="shared" si="1"/>
        <v>0</v>
      </c>
      <c r="AO10" s="6">
        <v>0</v>
      </c>
      <c r="AP10" s="7">
        <f t="shared" si="2"/>
        <v>0</v>
      </c>
      <c r="AQ10" s="6">
        <v>0</v>
      </c>
      <c r="AR10" s="7">
        <f t="shared" si="3"/>
        <v>0</v>
      </c>
      <c r="AS10" s="6">
        <v>0</v>
      </c>
      <c r="AT10" s="7">
        <f t="shared" si="4"/>
        <v>0</v>
      </c>
      <c r="AU10" s="6">
        <v>0</v>
      </c>
      <c r="AV10" s="7">
        <f t="shared" si="5"/>
        <v>0</v>
      </c>
      <c r="AW10" s="6">
        <v>0</v>
      </c>
      <c r="AX10" s="7">
        <f t="shared" si="6"/>
        <v>0</v>
      </c>
      <c r="AY10" s="6">
        <v>0</v>
      </c>
      <c r="AZ10" s="7">
        <f t="shared" si="7"/>
        <v>0</v>
      </c>
      <c r="BA10" s="6">
        <v>0</v>
      </c>
      <c r="BB10" s="7">
        <f t="shared" si="8"/>
        <v>0</v>
      </c>
      <c r="BC10" s="6">
        <v>0</v>
      </c>
      <c r="BD10" s="7">
        <f t="shared" si="9"/>
        <v>0</v>
      </c>
      <c r="BE10" s="6">
        <v>0</v>
      </c>
      <c r="BF10" s="7">
        <f t="shared" si="10"/>
        <v>0</v>
      </c>
      <c r="BG10" s="6">
        <v>0</v>
      </c>
      <c r="BH10" s="7">
        <f t="shared" si="11"/>
        <v>0</v>
      </c>
      <c r="BI10" s="6">
        <v>0</v>
      </c>
    </row>
    <row r="11" spans="1:61" outlineLevel="1" x14ac:dyDescent="0.3">
      <c r="A11" s="27" t="s">
        <v>12</v>
      </c>
      <c r="B11" s="41">
        <v>586.6</v>
      </c>
      <c r="C11" s="42">
        <v>0.62088974854932288</v>
      </c>
      <c r="D11" s="41">
        <v>586.6</v>
      </c>
      <c r="E11" s="42">
        <v>0.62088974854932288</v>
      </c>
      <c r="F11" s="41">
        <v>586.6</v>
      </c>
      <c r="G11" s="42">
        <v>0.62088974854932288</v>
      </c>
      <c r="H11" s="41">
        <v>444.5</v>
      </c>
      <c r="I11" s="42">
        <v>0.22823984526112173</v>
      </c>
      <c r="J11" s="41">
        <v>444.5</v>
      </c>
      <c r="K11" s="42">
        <v>0.22823984526112173</v>
      </c>
      <c r="L11" s="41">
        <v>444.5</v>
      </c>
      <c r="M11" s="42">
        <v>0.22823984526112173</v>
      </c>
      <c r="N11" s="41">
        <v>444.5</v>
      </c>
      <c r="O11" s="42">
        <v>0.22823984526112173</v>
      </c>
      <c r="P11" s="41">
        <v>444.5</v>
      </c>
      <c r="Q11" s="42">
        <v>0.33966244725738393</v>
      </c>
      <c r="R11" s="41">
        <v>444.5</v>
      </c>
      <c r="S11" s="42">
        <v>0.33966244725738393</v>
      </c>
      <c r="T11" s="41">
        <v>444.5</v>
      </c>
      <c r="U11" s="42">
        <v>0.73024523160762922</v>
      </c>
      <c r="V11" s="41">
        <v>432.59999999999997</v>
      </c>
      <c r="W11" s="42">
        <v>0.68392370572207062</v>
      </c>
      <c r="X11" s="41">
        <v>432.59999999999997</v>
      </c>
      <c r="Y11" s="42">
        <v>0.68392370572207062</v>
      </c>
      <c r="Z11" s="41">
        <v>282.8</v>
      </c>
      <c r="AA11" s="42">
        <v>0.46909090909090911</v>
      </c>
      <c r="AB11" s="41">
        <v>296.09999999999997</v>
      </c>
      <c r="AC11" s="42">
        <v>0.42424242424242403</v>
      </c>
      <c r="AD11" s="41">
        <v>296.09999999999997</v>
      </c>
      <c r="AE11" s="42">
        <v>0.42424242424242403</v>
      </c>
      <c r="AF11" s="41">
        <v>548.80000000000007</v>
      </c>
      <c r="AG11" s="42">
        <v>0.72687224669603534</v>
      </c>
      <c r="AH11" s="41">
        <v>548.80000000000007</v>
      </c>
      <c r="AI11" s="42">
        <v>0.72687224669603534</v>
      </c>
      <c r="AJ11" s="41">
        <v>415.09999999999997</v>
      </c>
      <c r="AK11" s="42">
        <v>0.71884057971014481</v>
      </c>
      <c r="AL11" s="7">
        <f t="shared" si="0"/>
        <v>0</v>
      </c>
      <c r="AM11" s="6">
        <v>0</v>
      </c>
      <c r="AN11" s="7">
        <f t="shared" si="1"/>
        <v>0</v>
      </c>
      <c r="AO11" s="6">
        <v>0</v>
      </c>
      <c r="AP11" s="7">
        <f t="shared" si="2"/>
        <v>0</v>
      </c>
      <c r="AQ11" s="6">
        <v>0</v>
      </c>
      <c r="AR11" s="7">
        <f t="shared" si="3"/>
        <v>0</v>
      </c>
      <c r="AS11" s="6">
        <v>0</v>
      </c>
      <c r="AT11" s="7">
        <f t="shared" si="4"/>
        <v>0</v>
      </c>
      <c r="AU11" s="6">
        <v>0</v>
      </c>
      <c r="AV11" s="7">
        <f t="shared" si="5"/>
        <v>0</v>
      </c>
      <c r="AW11" s="6">
        <v>0</v>
      </c>
      <c r="AX11" s="7">
        <f t="shared" si="6"/>
        <v>0</v>
      </c>
      <c r="AY11" s="6">
        <v>0</v>
      </c>
      <c r="AZ11" s="7">
        <f t="shared" si="7"/>
        <v>0</v>
      </c>
      <c r="BA11" s="6">
        <v>0</v>
      </c>
      <c r="BB11" s="7">
        <f t="shared" si="8"/>
        <v>0</v>
      </c>
      <c r="BC11" s="6">
        <v>0</v>
      </c>
      <c r="BD11" s="7">
        <f t="shared" si="9"/>
        <v>0</v>
      </c>
      <c r="BE11" s="6">
        <v>0</v>
      </c>
      <c r="BF11" s="7">
        <f t="shared" si="10"/>
        <v>0</v>
      </c>
      <c r="BG11" s="6">
        <v>0</v>
      </c>
      <c r="BH11" s="7">
        <f t="shared" si="11"/>
        <v>0</v>
      </c>
      <c r="BI11" s="6">
        <v>0</v>
      </c>
    </row>
    <row r="12" spans="1:61" outlineLevel="1" x14ac:dyDescent="0.3">
      <c r="A12" s="27" t="s">
        <v>13</v>
      </c>
      <c r="B12" s="41">
        <v>267.40000000000003</v>
      </c>
      <c r="C12" s="42">
        <v>-0.26112185686653772</v>
      </c>
      <c r="D12" s="41">
        <v>267.40000000000003</v>
      </c>
      <c r="E12" s="42">
        <v>-0.26112185686653772</v>
      </c>
      <c r="F12" s="41">
        <v>267.40000000000003</v>
      </c>
      <c r="G12" s="42">
        <v>-0.26112185686653772</v>
      </c>
      <c r="H12" s="41">
        <v>267.40000000000003</v>
      </c>
      <c r="I12" s="42">
        <v>-0.26112185686653772</v>
      </c>
      <c r="J12" s="41">
        <v>267.40000000000003</v>
      </c>
      <c r="K12" s="42">
        <v>-0.26112185686653772</v>
      </c>
      <c r="L12" s="41">
        <v>267.40000000000003</v>
      </c>
      <c r="M12" s="42">
        <v>-0.26112185686653772</v>
      </c>
      <c r="N12" s="41">
        <v>267.40000000000003</v>
      </c>
      <c r="O12" s="42">
        <v>-0.26112185686653772</v>
      </c>
      <c r="P12" s="41">
        <v>267.40000000000003</v>
      </c>
      <c r="Q12" s="42">
        <v>-0.19409282700421934</v>
      </c>
      <c r="R12" s="41">
        <v>267.40000000000003</v>
      </c>
      <c r="S12" s="42">
        <v>-0.19409282700421934</v>
      </c>
      <c r="T12" s="41">
        <v>267.40000000000003</v>
      </c>
      <c r="U12" s="42">
        <v>4.0871934604904625E-2</v>
      </c>
      <c r="V12" s="41">
        <v>267.40000000000003</v>
      </c>
      <c r="W12" s="42">
        <v>4.0871934604904625E-2</v>
      </c>
      <c r="X12" s="41">
        <v>267.40000000000003</v>
      </c>
      <c r="Y12" s="42">
        <v>4.0871934604904625E-2</v>
      </c>
      <c r="Z12" s="41">
        <v>267.40000000000003</v>
      </c>
      <c r="AA12" s="42">
        <v>0.38909090909090926</v>
      </c>
      <c r="AB12" s="41">
        <v>280</v>
      </c>
      <c r="AC12" s="42">
        <v>0.34680134680134678</v>
      </c>
      <c r="AD12" s="41">
        <v>280</v>
      </c>
      <c r="AE12" s="42">
        <v>0.34680134680134678</v>
      </c>
      <c r="AF12" s="41">
        <v>280</v>
      </c>
      <c r="AG12" s="42">
        <v>-0.11894273127753309</v>
      </c>
      <c r="AH12" s="41">
        <v>280</v>
      </c>
      <c r="AI12" s="42">
        <v>-0.11894273127753309</v>
      </c>
      <c r="AJ12" s="41">
        <v>280</v>
      </c>
      <c r="AK12" s="42">
        <v>0.15942028985507245</v>
      </c>
      <c r="AL12" s="7">
        <f t="shared" si="0"/>
        <v>0</v>
      </c>
      <c r="AM12" s="6">
        <v>0</v>
      </c>
      <c r="AN12" s="7">
        <f t="shared" si="1"/>
        <v>0</v>
      </c>
      <c r="AO12" s="6">
        <v>0</v>
      </c>
      <c r="AP12" s="7">
        <f t="shared" si="2"/>
        <v>0</v>
      </c>
      <c r="AQ12" s="6">
        <v>0</v>
      </c>
      <c r="AR12" s="7">
        <f t="shared" si="3"/>
        <v>0</v>
      </c>
      <c r="AS12" s="6">
        <v>0</v>
      </c>
      <c r="AT12" s="7">
        <f t="shared" si="4"/>
        <v>0</v>
      </c>
      <c r="AU12" s="6">
        <v>0</v>
      </c>
      <c r="AV12" s="7">
        <f t="shared" si="5"/>
        <v>0</v>
      </c>
      <c r="AW12" s="6">
        <v>0</v>
      </c>
      <c r="AX12" s="7">
        <f t="shared" si="6"/>
        <v>0</v>
      </c>
      <c r="AY12" s="6">
        <v>0</v>
      </c>
      <c r="AZ12" s="7">
        <f t="shared" si="7"/>
        <v>0</v>
      </c>
      <c r="BA12" s="6">
        <v>0</v>
      </c>
      <c r="BB12" s="7">
        <f t="shared" si="8"/>
        <v>0</v>
      </c>
      <c r="BC12" s="6">
        <v>0</v>
      </c>
      <c r="BD12" s="7">
        <f t="shared" si="9"/>
        <v>0</v>
      </c>
      <c r="BE12" s="6">
        <v>0</v>
      </c>
      <c r="BF12" s="7">
        <f t="shared" si="10"/>
        <v>0</v>
      </c>
      <c r="BG12" s="6">
        <v>0</v>
      </c>
      <c r="BH12" s="7">
        <f t="shared" si="11"/>
        <v>0</v>
      </c>
      <c r="BI12" s="6">
        <v>0</v>
      </c>
    </row>
    <row r="13" spans="1:61" x14ac:dyDescent="0.3">
      <c r="A13" s="27" t="s">
        <v>14</v>
      </c>
      <c r="B13" s="41">
        <v>621.6</v>
      </c>
      <c r="C13" s="42">
        <v>0.71760154738878124</v>
      </c>
      <c r="D13" s="41">
        <v>621.6</v>
      </c>
      <c r="E13" s="42">
        <v>0.71760154738878124</v>
      </c>
      <c r="F13" s="41">
        <v>621.6</v>
      </c>
      <c r="G13" s="42">
        <v>0.71760154738878124</v>
      </c>
      <c r="H13" s="41">
        <v>621.6</v>
      </c>
      <c r="I13" s="42">
        <v>0.71760154738878124</v>
      </c>
      <c r="J13" s="41">
        <v>621.6</v>
      </c>
      <c r="K13" s="42">
        <v>0.71760154738878124</v>
      </c>
      <c r="L13" s="41">
        <v>621.6</v>
      </c>
      <c r="M13" s="42">
        <v>0.71760154738878124</v>
      </c>
      <c r="N13" s="41">
        <v>460.59999999999997</v>
      </c>
      <c r="O13" s="42">
        <v>0.27272727272727254</v>
      </c>
      <c r="P13" s="41">
        <v>460.59999999999997</v>
      </c>
      <c r="Q13" s="42">
        <v>0.38818565400843869</v>
      </c>
      <c r="R13" s="41">
        <v>460.59999999999997</v>
      </c>
      <c r="S13" s="42">
        <v>0.38818565400843869</v>
      </c>
      <c r="T13" s="41">
        <v>460.59999999999997</v>
      </c>
      <c r="U13" s="42">
        <v>0.79291553133514947</v>
      </c>
      <c r="V13" s="41">
        <v>296.8</v>
      </c>
      <c r="W13" s="42">
        <v>0.15531335149863748</v>
      </c>
      <c r="X13" s="41">
        <v>326.2</v>
      </c>
      <c r="Y13" s="42">
        <v>0.26975476839237034</v>
      </c>
      <c r="Z13" s="41">
        <v>326.2</v>
      </c>
      <c r="AA13" s="42">
        <v>0.69454545454545458</v>
      </c>
      <c r="AB13" s="41">
        <v>529.9</v>
      </c>
      <c r="AC13" s="42">
        <v>1.5488215488215489</v>
      </c>
      <c r="AD13" s="41">
        <v>529.9</v>
      </c>
      <c r="AE13" s="42">
        <v>1.5488215488215489</v>
      </c>
      <c r="AF13" s="41">
        <v>529.9</v>
      </c>
      <c r="AG13" s="42">
        <v>0.66740088105726858</v>
      </c>
      <c r="AH13" s="41">
        <v>529.9</v>
      </c>
      <c r="AI13" s="42">
        <v>0.66740088105726858</v>
      </c>
      <c r="AJ13" s="41">
        <v>529.9</v>
      </c>
      <c r="AK13" s="42">
        <v>1.1942028985507245</v>
      </c>
      <c r="AL13" s="7">
        <f t="shared" si="0"/>
        <v>0</v>
      </c>
      <c r="AM13" s="6">
        <v>0</v>
      </c>
      <c r="AN13" s="7">
        <f t="shared" si="1"/>
        <v>0</v>
      </c>
      <c r="AO13" s="6">
        <v>0</v>
      </c>
      <c r="AP13" s="7">
        <f t="shared" si="2"/>
        <v>0</v>
      </c>
      <c r="AQ13" s="6">
        <v>0</v>
      </c>
      <c r="AR13" s="7">
        <f t="shared" si="3"/>
        <v>0</v>
      </c>
      <c r="AS13" s="6">
        <v>0</v>
      </c>
      <c r="AT13" s="7">
        <f t="shared" si="4"/>
        <v>0</v>
      </c>
      <c r="AU13" s="6">
        <v>0</v>
      </c>
      <c r="AV13" s="7">
        <f t="shared" si="5"/>
        <v>0</v>
      </c>
      <c r="AW13" s="6">
        <v>0</v>
      </c>
      <c r="AX13" s="7">
        <f t="shared" si="6"/>
        <v>0</v>
      </c>
      <c r="AY13" s="6">
        <v>0</v>
      </c>
      <c r="AZ13" s="7">
        <f t="shared" si="7"/>
        <v>0</v>
      </c>
      <c r="BA13" s="6">
        <v>0</v>
      </c>
      <c r="BB13" s="7">
        <f t="shared" si="8"/>
        <v>0</v>
      </c>
      <c r="BC13" s="6">
        <v>0</v>
      </c>
      <c r="BD13" s="7">
        <f t="shared" si="9"/>
        <v>0</v>
      </c>
      <c r="BE13" s="6">
        <v>0</v>
      </c>
      <c r="BF13" s="7">
        <f t="shared" si="10"/>
        <v>0</v>
      </c>
      <c r="BG13" s="6">
        <v>0</v>
      </c>
      <c r="BH13" s="7">
        <f t="shared" si="11"/>
        <v>0</v>
      </c>
      <c r="BI13" s="6">
        <v>0</v>
      </c>
    </row>
    <row r="14" spans="1:61" outlineLevel="1" x14ac:dyDescent="0.3">
      <c r="A14" s="27" t="s">
        <v>15</v>
      </c>
      <c r="B14" s="41">
        <v>481.59999999999997</v>
      </c>
      <c r="C14" s="42">
        <v>0.33075435203094755</v>
      </c>
      <c r="D14" s="41">
        <v>481.59999999999997</v>
      </c>
      <c r="E14" s="42">
        <v>0.33075435203094755</v>
      </c>
      <c r="F14" s="41">
        <v>481.59999999999997</v>
      </c>
      <c r="G14" s="42">
        <v>0.33075435203094755</v>
      </c>
      <c r="H14" s="41">
        <v>481.59999999999997</v>
      </c>
      <c r="I14" s="42">
        <v>0.33075435203094755</v>
      </c>
      <c r="J14" s="41">
        <v>481.59999999999997</v>
      </c>
      <c r="K14" s="42">
        <v>0.33075435203094755</v>
      </c>
      <c r="L14" s="41">
        <v>481.59999999999997</v>
      </c>
      <c r="M14" s="42">
        <v>0.33075435203094755</v>
      </c>
      <c r="N14" s="41">
        <v>481.59999999999997</v>
      </c>
      <c r="O14" s="42">
        <v>0.33075435203094755</v>
      </c>
      <c r="P14" s="41">
        <v>481.59999999999997</v>
      </c>
      <c r="Q14" s="42">
        <v>0.45147679324894502</v>
      </c>
      <c r="R14" s="41">
        <v>481.59999999999997</v>
      </c>
      <c r="S14" s="42">
        <v>0.45147679324894502</v>
      </c>
      <c r="T14" s="41">
        <v>481.59999999999997</v>
      </c>
      <c r="U14" s="42">
        <v>0.87465940054495872</v>
      </c>
      <c r="V14" s="41">
        <v>481.59999999999997</v>
      </c>
      <c r="W14" s="42">
        <v>0.87465940054495872</v>
      </c>
      <c r="X14" s="41">
        <v>481.59999999999997</v>
      </c>
      <c r="Y14" s="42">
        <v>0.87465940054495872</v>
      </c>
      <c r="Z14" s="41">
        <v>291.2</v>
      </c>
      <c r="AA14" s="42">
        <v>0.5127272727272727</v>
      </c>
      <c r="AB14" s="41">
        <v>304.5</v>
      </c>
      <c r="AC14" s="42">
        <v>0.46464646464646459</v>
      </c>
      <c r="AD14" s="41">
        <v>304.5</v>
      </c>
      <c r="AE14" s="42">
        <v>0.46464646464646459</v>
      </c>
      <c r="AF14" s="41">
        <v>304.5</v>
      </c>
      <c r="AG14" s="42">
        <v>-4.1850220264317214E-2</v>
      </c>
      <c r="AH14" s="41">
        <v>304.5</v>
      </c>
      <c r="AI14" s="42">
        <v>-4.1850220264317214E-2</v>
      </c>
      <c r="AJ14" s="41">
        <v>304.5</v>
      </c>
      <c r="AK14" s="42">
        <v>0.2608695652173913</v>
      </c>
      <c r="AL14" s="7">
        <f t="shared" si="0"/>
        <v>0</v>
      </c>
      <c r="AM14" s="6">
        <v>0</v>
      </c>
      <c r="AN14" s="7">
        <f t="shared" si="1"/>
        <v>0</v>
      </c>
      <c r="AO14" s="6">
        <v>0</v>
      </c>
      <c r="AP14" s="7">
        <f t="shared" si="2"/>
        <v>0</v>
      </c>
      <c r="AQ14" s="6">
        <v>0</v>
      </c>
      <c r="AR14" s="7">
        <f t="shared" si="3"/>
        <v>0</v>
      </c>
      <c r="AS14" s="6">
        <v>0</v>
      </c>
      <c r="AT14" s="7">
        <f t="shared" si="4"/>
        <v>0</v>
      </c>
      <c r="AU14" s="6">
        <v>0</v>
      </c>
      <c r="AV14" s="7">
        <f t="shared" si="5"/>
        <v>0</v>
      </c>
      <c r="AW14" s="6">
        <v>0</v>
      </c>
      <c r="AX14" s="7">
        <f t="shared" si="6"/>
        <v>0</v>
      </c>
      <c r="AY14" s="6">
        <v>0</v>
      </c>
      <c r="AZ14" s="7">
        <f t="shared" si="7"/>
        <v>0</v>
      </c>
      <c r="BA14" s="6">
        <v>0</v>
      </c>
      <c r="BB14" s="7">
        <f t="shared" si="8"/>
        <v>0</v>
      </c>
      <c r="BC14" s="6">
        <v>0</v>
      </c>
      <c r="BD14" s="7">
        <f t="shared" si="9"/>
        <v>0</v>
      </c>
      <c r="BE14" s="6">
        <v>0</v>
      </c>
      <c r="BF14" s="7">
        <f t="shared" si="10"/>
        <v>0</v>
      </c>
      <c r="BG14" s="6">
        <v>0</v>
      </c>
      <c r="BH14" s="7">
        <f t="shared" si="11"/>
        <v>0</v>
      </c>
      <c r="BI14" s="6">
        <v>0</v>
      </c>
    </row>
    <row r="15" spans="1:61" outlineLevel="1" x14ac:dyDescent="0.3">
      <c r="A15" s="27" t="s">
        <v>16</v>
      </c>
      <c r="B15" s="41">
        <v>669.19999999999993</v>
      </c>
      <c r="C15" s="42">
        <v>0.84912959381044439</v>
      </c>
      <c r="D15" s="41">
        <v>669.19999999999993</v>
      </c>
      <c r="E15" s="42">
        <v>0.84912959381044439</v>
      </c>
      <c r="F15" s="41">
        <v>669.19999999999993</v>
      </c>
      <c r="G15" s="42">
        <v>0.84912959381044439</v>
      </c>
      <c r="H15" s="41">
        <v>669.19999999999993</v>
      </c>
      <c r="I15" s="42">
        <v>0.84912959381044439</v>
      </c>
      <c r="J15" s="41">
        <v>611.80000000000007</v>
      </c>
      <c r="K15" s="42">
        <v>0.69052224371373294</v>
      </c>
      <c r="L15" s="41">
        <v>504.69999999999993</v>
      </c>
      <c r="M15" s="42">
        <v>0.39458413926499003</v>
      </c>
      <c r="N15" s="41">
        <v>504.69999999999993</v>
      </c>
      <c r="O15" s="42">
        <v>0.39458413926499003</v>
      </c>
      <c r="P15" s="41">
        <v>504.69999999999993</v>
      </c>
      <c r="Q15" s="42">
        <v>0.52109704641350185</v>
      </c>
      <c r="R15" s="41">
        <v>504.69999999999993</v>
      </c>
      <c r="S15" s="42">
        <v>0.52109704641350185</v>
      </c>
      <c r="T15" s="41">
        <v>504.69999999999993</v>
      </c>
      <c r="U15" s="42">
        <v>0.9645776566757488</v>
      </c>
      <c r="V15" s="41">
        <v>492.80000000000007</v>
      </c>
      <c r="W15" s="42">
        <v>0.91825613079019075</v>
      </c>
      <c r="X15" s="41">
        <v>542.5</v>
      </c>
      <c r="Y15" s="42">
        <v>1.1117166212534058</v>
      </c>
      <c r="Z15" s="41">
        <v>542.5</v>
      </c>
      <c r="AA15" s="42">
        <v>1.8181818181818181</v>
      </c>
      <c r="AB15" s="41">
        <v>515.19999999999993</v>
      </c>
      <c r="AC15" s="42">
        <v>1.4781144781144782</v>
      </c>
      <c r="AD15" s="41">
        <v>446.59999999999997</v>
      </c>
      <c r="AE15" s="42">
        <v>1.1481481481481479</v>
      </c>
      <c r="AF15" s="41">
        <v>626.5</v>
      </c>
      <c r="AG15" s="42">
        <v>0.97136563876651971</v>
      </c>
      <c r="AH15" s="41">
        <v>626.5</v>
      </c>
      <c r="AI15" s="42">
        <v>0.97136563876651971</v>
      </c>
      <c r="AJ15" s="41">
        <v>473.19999999999993</v>
      </c>
      <c r="AK15" s="42">
        <v>0.95942028985507222</v>
      </c>
      <c r="AL15" s="7">
        <f t="shared" si="0"/>
        <v>0</v>
      </c>
      <c r="AM15" s="6">
        <v>0</v>
      </c>
      <c r="AN15" s="7">
        <f t="shared" si="1"/>
        <v>0</v>
      </c>
      <c r="AO15" s="6">
        <v>0</v>
      </c>
      <c r="AP15" s="7">
        <f t="shared" si="2"/>
        <v>0</v>
      </c>
      <c r="AQ15" s="6">
        <v>0</v>
      </c>
      <c r="AR15" s="7">
        <f t="shared" si="3"/>
        <v>0</v>
      </c>
      <c r="AS15" s="6">
        <v>0</v>
      </c>
      <c r="AT15" s="7">
        <f t="shared" si="4"/>
        <v>0</v>
      </c>
      <c r="AU15" s="6">
        <v>0</v>
      </c>
      <c r="AV15" s="7">
        <f t="shared" si="5"/>
        <v>0</v>
      </c>
      <c r="AW15" s="6">
        <v>0</v>
      </c>
      <c r="AX15" s="7">
        <f t="shared" si="6"/>
        <v>0</v>
      </c>
      <c r="AY15" s="6">
        <v>0</v>
      </c>
      <c r="AZ15" s="7">
        <f t="shared" si="7"/>
        <v>0</v>
      </c>
      <c r="BA15" s="6">
        <v>0</v>
      </c>
      <c r="BB15" s="7">
        <f t="shared" si="8"/>
        <v>0</v>
      </c>
      <c r="BC15" s="6">
        <v>0</v>
      </c>
      <c r="BD15" s="7">
        <f t="shared" si="9"/>
        <v>0</v>
      </c>
      <c r="BE15" s="6">
        <v>0</v>
      </c>
      <c r="BF15" s="7">
        <f t="shared" si="10"/>
        <v>0</v>
      </c>
      <c r="BG15" s="6">
        <v>0</v>
      </c>
      <c r="BH15" s="7">
        <f t="shared" si="11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1085.7</v>
      </c>
      <c r="C16" s="44">
        <v>1.9999999999999998</v>
      </c>
      <c r="D16" s="43">
        <v>1085.7</v>
      </c>
      <c r="E16" s="44">
        <v>1.9999999999999998</v>
      </c>
      <c r="F16" s="43">
        <v>1085.7</v>
      </c>
      <c r="G16" s="44">
        <v>1.9999999999999998</v>
      </c>
      <c r="H16" s="43">
        <v>1085.7</v>
      </c>
      <c r="I16" s="44">
        <v>1.9999999999999998</v>
      </c>
      <c r="J16" s="43">
        <v>1085.7</v>
      </c>
      <c r="K16" s="44">
        <v>1.9999999999999998</v>
      </c>
      <c r="L16" s="43">
        <v>1085.7</v>
      </c>
      <c r="M16" s="44">
        <v>1.9999999999999998</v>
      </c>
      <c r="N16" s="43">
        <v>1085.7</v>
      </c>
      <c r="O16" s="44">
        <v>1.9999999999999998</v>
      </c>
      <c r="P16" s="43">
        <v>995.40000000000009</v>
      </c>
      <c r="Q16" s="44">
        <v>2.0000000000000004</v>
      </c>
      <c r="R16" s="43">
        <v>995.40000000000009</v>
      </c>
      <c r="S16" s="44">
        <v>2.0000000000000004</v>
      </c>
      <c r="T16" s="43">
        <v>770.7</v>
      </c>
      <c r="U16" s="44">
        <v>1.9999999999999993</v>
      </c>
      <c r="V16" s="43">
        <v>770.7</v>
      </c>
      <c r="W16" s="44">
        <v>1.9999999999999993</v>
      </c>
      <c r="X16" s="43">
        <v>770.7</v>
      </c>
      <c r="Y16" s="44">
        <v>1.9999999999999993</v>
      </c>
      <c r="Z16" s="43">
        <v>577.5</v>
      </c>
      <c r="AA16" s="44">
        <v>2</v>
      </c>
      <c r="AB16" s="43">
        <v>623.70000000000005</v>
      </c>
      <c r="AC16" s="44">
        <v>2.0000000000000004</v>
      </c>
      <c r="AD16" s="43">
        <v>623.70000000000005</v>
      </c>
      <c r="AE16" s="44">
        <v>2.0000000000000004</v>
      </c>
      <c r="AF16" s="43">
        <v>953.40000000000009</v>
      </c>
      <c r="AG16" s="44">
        <v>2.0000000000000004</v>
      </c>
      <c r="AH16" s="43">
        <v>953.40000000000009</v>
      </c>
      <c r="AI16" s="44">
        <v>2.0000000000000004</v>
      </c>
      <c r="AJ16" s="43">
        <v>724.5</v>
      </c>
      <c r="AK16" s="44">
        <v>2</v>
      </c>
      <c r="AL16" s="35">
        <f t="shared" si="0"/>
        <v>0</v>
      </c>
      <c r="AM16" s="36">
        <v>0</v>
      </c>
      <c r="AN16" s="35">
        <f t="shared" si="1"/>
        <v>0</v>
      </c>
      <c r="AO16" s="36">
        <v>0</v>
      </c>
      <c r="AP16" s="35">
        <f t="shared" si="2"/>
        <v>0</v>
      </c>
      <c r="AQ16" s="36">
        <v>0</v>
      </c>
      <c r="AR16" s="35">
        <f t="shared" si="3"/>
        <v>0</v>
      </c>
      <c r="AS16" s="36">
        <v>0</v>
      </c>
      <c r="AT16" s="35">
        <f t="shared" si="4"/>
        <v>0</v>
      </c>
      <c r="AU16" s="36">
        <v>0</v>
      </c>
      <c r="AV16" s="35">
        <f t="shared" si="5"/>
        <v>0</v>
      </c>
      <c r="AW16" s="36">
        <v>0</v>
      </c>
      <c r="AX16" s="35">
        <f t="shared" si="6"/>
        <v>0</v>
      </c>
      <c r="AY16" s="36">
        <v>0</v>
      </c>
      <c r="AZ16" s="35">
        <f t="shared" si="7"/>
        <v>0</v>
      </c>
      <c r="BA16" s="36">
        <v>0</v>
      </c>
      <c r="BB16" s="35">
        <f t="shared" si="8"/>
        <v>0</v>
      </c>
      <c r="BC16" s="36">
        <v>0</v>
      </c>
      <c r="BD16" s="35">
        <f t="shared" si="9"/>
        <v>0</v>
      </c>
      <c r="BE16" s="36">
        <v>0</v>
      </c>
      <c r="BF16" s="35">
        <f t="shared" si="10"/>
        <v>0</v>
      </c>
      <c r="BG16" s="36">
        <v>0</v>
      </c>
      <c r="BH16" s="35">
        <f t="shared" si="11"/>
        <v>0</v>
      </c>
      <c r="BI16" s="36">
        <v>0</v>
      </c>
    </row>
    <row r="17" spans="1:61" x14ac:dyDescent="0.3">
      <c r="A17" s="27" t="s">
        <v>18</v>
      </c>
      <c r="B17" s="41">
        <v>917</v>
      </c>
      <c r="C17" s="42">
        <v>1.5338491295938101</v>
      </c>
      <c r="D17" s="41">
        <v>917</v>
      </c>
      <c r="E17" s="42">
        <v>1.5338491295938101</v>
      </c>
      <c r="F17" s="41">
        <v>917</v>
      </c>
      <c r="G17" s="42">
        <v>1.5338491295938101</v>
      </c>
      <c r="H17" s="41">
        <v>917</v>
      </c>
      <c r="I17" s="42">
        <v>1.5338491295938101</v>
      </c>
      <c r="J17" s="41">
        <v>837.9</v>
      </c>
      <c r="K17" s="42">
        <v>1.3152804642166342</v>
      </c>
      <c r="L17" s="41">
        <v>690.9</v>
      </c>
      <c r="M17" s="42">
        <v>0.90909090909090873</v>
      </c>
      <c r="N17" s="41">
        <v>690.9</v>
      </c>
      <c r="O17" s="42">
        <v>0.90909090909090873</v>
      </c>
      <c r="P17" s="41">
        <v>690.9</v>
      </c>
      <c r="Q17" s="42">
        <v>1.082278481012658</v>
      </c>
      <c r="R17" s="41">
        <v>690.9</v>
      </c>
      <c r="S17" s="42">
        <v>1.082278481012658</v>
      </c>
      <c r="T17" s="41">
        <v>690.9</v>
      </c>
      <c r="U17" s="42">
        <v>1.6893732970027244</v>
      </c>
      <c r="V17" s="41">
        <v>674.80000000000007</v>
      </c>
      <c r="W17" s="42">
        <v>1.6267029972752041</v>
      </c>
      <c r="X17" s="41">
        <v>742</v>
      </c>
      <c r="Y17" s="42">
        <v>1.8882833787465936</v>
      </c>
      <c r="Z17" s="41">
        <v>742</v>
      </c>
      <c r="AA17" s="42">
        <v>2.8545454545454545</v>
      </c>
      <c r="AB17" s="41">
        <v>704.9</v>
      </c>
      <c r="AC17" s="42">
        <v>2.3905723905723906</v>
      </c>
      <c r="AD17" s="41">
        <v>609.69999999999993</v>
      </c>
      <c r="AE17" s="42">
        <v>1.9326599326599321</v>
      </c>
      <c r="AF17" s="41">
        <v>847</v>
      </c>
      <c r="AG17" s="42">
        <v>1.6651982378854626</v>
      </c>
      <c r="AH17" s="41">
        <v>847</v>
      </c>
      <c r="AI17" s="42">
        <v>1.6651982378854626</v>
      </c>
      <c r="AJ17" s="41">
        <v>646.80000000000007</v>
      </c>
      <c r="AK17" s="42">
        <v>1.6782608695652177</v>
      </c>
      <c r="AL17" s="7">
        <f t="shared" si="0"/>
        <v>0</v>
      </c>
      <c r="AM17" s="6">
        <v>0</v>
      </c>
      <c r="AN17" s="7">
        <f t="shared" si="1"/>
        <v>0</v>
      </c>
      <c r="AO17" s="6">
        <v>0</v>
      </c>
      <c r="AP17" s="7">
        <f t="shared" si="2"/>
        <v>0</v>
      </c>
      <c r="AQ17" s="6">
        <v>0</v>
      </c>
      <c r="AR17" s="7">
        <f t="shared" si="3"/>
        <v>0</v>
      </c>
      <c r="AS17" s="6">
        <v>0</v>
      </c>
      <c r="AT17" s="7">
        <f t="shared" si="4"/>
        <v>0</v>
      </c>
      <c r="AU17" s="6">
        <v>0</v>
      </c>
      <c r="AV17" s="7">
        <f t="shared" si="5"/>
        <v>0</v>
      </c>
      <c r="AW17" s="6">
        <v>0</v>
      </c>
      <c r="AX17" s="7">
        <f t="shared" si="6"/>
        <v>0</v>
      </c>
      <c r="AY17" s="6">
        <v>0</v>
      </c>
      <c r="AZ17" s="7">
        <f t="shared" si="7"/>
        <v>0</v>
      </c>
      <c r="BA17" s="6">
        <v>0</v>
      </c>
      <c r="BB17" s="7">
        <f t="shared" si="8"/>
        <v>0</v>
      </c>
      <c r="BC17" s="6">
        <v>0</v>
      </c>
      <c r="BD17" s="7">
        <f t="shared" si="9"/>
        <v>0</v>
      </c>
      <c r="BE17" s="6">
        <v>0</v>
      </c>
      <c r="BF17" s="7">
        <f t="shared" si="10"/>
        <v>0</v>
      </c>
      <c r="BG17" s="6">
        <v>0</v>
      </c>
      <c r="BH17" s="7">
        <f t="shared" si="11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1447.6000000000001</v>
      </c>
      <c r="C18" s="44">
        <v>3</v>
      </c>
      <c r="D18" s="43">
        <v>1447.6000000000001</v>
      </c>
      <c r="E18" s="44">
        <v>3</v>
      </c>
      <c r="F18" s="43">
        <v>1447.6000000000001</v>
      </c>
      <c r="G18" s="44">
        <v>3</v>
      </c>
      <c r="H18" s="43">
        <v>1447.6000000000001</v>
      </c>
      <c r="I18" s="44">
        <v>3</v>
      </c>
      <c r="J18" s="43">
        <v>1447.6000000000001</v>
      </c>
      <c r="K18" s="44">
        <v>3</v>
      </c>
      <c r="L18" s="43">
        <v>1447.6000000000001</v>
      </c>
      <c r="M18" s="44">
        <v>3</v>
      </c>
      <c r="N18" s="43">
        <v>1447.6000000000001</v>
      </c>
      <c r="O18" s="44">
        <v>3</v>
      </c>
      <c r="P18" s="43">
        <v>1327.2</v>
      </c>
      <c r="Q18" s="44">
        <v>3</v>
      </c>
      <c r="R18" s="43">
        <v>1327.2</v>
      </c>
      <c r="S18" s="44">
        <v>3</v>
      </c>
      <c r="T18" s="43">
        <v>1027.6000000000001</v>
      </c>
      <c r="U18" s="44">
        <v>3</v>
      </c>
      <c r="V18" s="43">
        <v>1027.6000000000001</v>
      </c>
      <c r="W18" s="44">
        <v>3</v>
      </c>
      <c r="X18" s="43">
        <v>1027.6000000000001</v>
      </c>
      <c r="Y18" s="44">
        <v>3</v>
      </c>
      <c r="Z18" s="43">
        <v>770</v>
      </c>
      <c r="AA18" s="44">
        <v>3</v>
      </c>
      <c r="AB18" s="43">
        <v>831.6</v>
      </c>
      <c r="AC18" s="44">
        <v>3</v>
      </c>
      <c r="AD18" s="43">
        <v>831.6</v>
      </c>
      <c r="AE18" s="44">
        <v>3</v>
      </c>
      <c r="AF18" s="43">
        <v>1271.2</v>
      </c>
      <c r="AG18" s="44">
        <v>3</v>
      </c>
      <c r="AH18" s="43">
        <v>1271.2</v>
      </c>
      <c r="AI18" s="44">
        <v>3</v>
      </c>
      <c r="AJ18" s="43">
        <v>966</v>
      </c>
      <c r="AK18" s="44">
        <v>3</v>
      </c>
      <c r="AL18" s="35">
        <f t="shared" si="0"/>
        <v>0</v>
      </c>
      <c r="AM18" s="36">
        <v>0</v>
      </c>
      <c r="AN18" s="35">
        <f t="shared" si="1"/>
        <v>0</v>
      </c>
      <c r="AO18" s="36">
        <v>0</v>
      </c>
      <c r="AP18" s="35">
        <f t="shared" si="2"/>
        <v>0</v>
      </c>
      <c r="AQ18" s="36">
        <v>0</v>
      </c>
      <c r="AR18" s="35">
        <f t="shared" si="3"/>
        <v>0</v>
      </c>
      <c r="AS18" s="36">
        <v>0</v>
      </c>
      <c r="AT18" s="35">
        <f t="shared" si="4"/>
        <v>0</v>
      </c>
      <c r="AU18" s="36">
        <v>0</v>
      </c>
      <c r="AV18" s="35">
        <f t="shared" si="5"/>
        <v>0</v>
      </c>
      <c r="AW18" s="36">
        <v>0</v>
      </c>
      <c r="AX18" s="35">
        <f t="shared" si="6"/>
        <v>0</v>
      </c>
      <c r="AY18" s="36">
        <v>0</v>
      </c>
      <c r="AZ18" s="35">
        <f t="shared" si="7"/>
        <v>0</v>
      </c>
      <c r="BA18" s="36">
        <v>0</v>
      </c>
      <c r="BB18" s="35">
        <f t="shared" si="8"/>
        <v>0</v>
      </c>
      <c r="BC18" s="36">
        <v>0</v>
      </c>
      <c r="BD18" s="35">
        <f t="shared" si="9"/>
        <v>0</v>
      </c>
      <c r="BE18" s="36">
        <v>0</v>
      </c>
      <c r="BF18" s="35">
        <f t="shared" si="10"/>
        <v>0</v>
      </c>
      <c r="BG18" s="36">
        <v>0</v>
      </c>
      <c r="BH18" s="35">
        <f t="shared" si="11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45870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45871</v>
      </c>
      <c r="B2" s="33">
        <v>1</v>
      </c>
      <c r="C2" s="33">
        <v>1</v>
      </c>
      <c r="D2" s="33">
        <v>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51.7</v>
      </c>
      <c r="C3" s="28">
        <f t="shared" ref="C3:C13" si="1">($H3/7)*2*$C$2</f>
        <v>103.4</v>
      </c>
      <c r="D3" s="28">
        <f>($H3/7)*3*$D$2</f>
        <v>155.10000000000002</v>
      </c>
      <c r="E3" s="28">
        <f>($H3/7)*4*$E$2</f>
        <v>206.8</v>
      </c>
      <c r="F3" s="28">
        <f>($H3/7)*5*$F$2</f>
        <v>258.5</v>
      </c>
      <c r="G3" s="28">
        <f>($H3/7)*6*$G$2</f>
        <v>310.20000000000005</v>
      </c>
      <c r="H3" s="28">
        <f>VLOOKUP(A3,PRICING!$A$8:$BI$31,2,FALSE)</f>
        <v>361.90000000000003</v>
      </c>
      <c r="I3" s="28">
        <f>($H3/7)*8*$I$2</f>
        <v>413.6</v>
      </c>
      <c r="J3" s="28">
        <f>($H3/7)*9*$J$2</f>
        <v>465.3</v>
      </c>
      <c r="K3" s="28">
        <f>($H3/7)*10*$K$2</f>
        <v>517</v>
      </c>
      <c r="L3" s="28">
        <f>($H3/7)*11*$L$2</f>
        <v>568.70000000000005</v>
      </c>
      <c r="M3" s="28">
        <f>($H3/7)*12*$M$2</f>
        <v>620.40000000000009</v>
      </c>
      <c r="N3" s="28">
        <f>($H3/7)*13*$N$2</f>
        <v>672.1</v>
      </c>
      <c r="O3" s="28">
        <f>($H3/7)*14*$O$2</f>
        <v>723.80000000000007</v>
      </c>
      <c r="P3" s="28">
        <f>($H3/7)*15*$P$2</f>
        <v>775.5</v>
      </c>
    </row>
    <row r="4" spans="1:16" x14ac:dyDescent="0.3">
      <c r="A4" s="31" t="str">
        <f>PRICING!A9</f>
        <v>EMMS</v>
      </c>
      <c r="B4" s="28">
        <f t="shared" si="0"/>
        <v>64.599999999999994</v>
      </c>
      <c r="C4" s="28">
        <f t="shared" si="1"/>
        <v>129.19999999999999</v>
      </c>
      <c r="D4" s="28">
        <f t="shared" ref="D4:D13" si="2">($H4/7)*3*$D$2</f>
        <v>193.79999999999998</v>
      </c>
      <c r="E4" s="28">
        <f t="shared" ref="E4:E13" si="3">($H4/7)*4*$E$2</f>
        <v>258.39999999999998</v>
      </c>
      <c r="F4" s="28">
        <f t="shared" ref="F4:F13" si="4">($H4/7)*5*$F$2</f>
        <v>323</v>
      </c>
      <c r="G4" s="28">
        <f t="shared" ref="G4:G13" si="5">($H4/7)*6*$G$2</f>
        <v>387.59999999999997</v>
      </c>
      <c r="H4" s="28">
        <f>VLOOKUP(A4,PRICING!$A$8:$BI$31,2,FALSE)</f>
        <v>452.19999999999993</v>
      </c>
      <c r="I4" s="28">
        <f t="shared" ref="I4:I13" si="6">($H4/7)*8*$I$2</f>
        <v>516.79999999999995</v>
      </c>
      <c r="J4" s="28">
        <f t="shared" ref="J4:J13" si="7">($H4/7)*9*$J$2</f>
        <v>581.4</v>
      </c>
      <c r="K4" s="28">
        <f t="shared" ref="K4:K13" si="8">($H4/7)*10*$K$2</f>
        <v>646</v>
      </c>
      <c r="L4" s="28">
        <f t="shared" ref="L4:L13" si="9">($H4/7)*11*$L$2</f>
        <v>710.59999999999991</v>
      </c>
      <c r="M4" s="28">
        <f t="shared" ref="M4:M13" si="10">($H4/7)*12*$M$2</f>
        <v>775.19999999999993</v>
      </c>
      <c r="N4" s="28">
        <f t="shared" ref="N4:N13" si="11">($H4/7)*13*$N$2</f>
        <v>839.8</v>
      </c>
      <c r="O4" s="28">
        <f t="shared" ref="O4:O13" si="12">($H4/7)*14*$O$2</f>
        <v>904.39999999999986</v>
      </c>
      <c r="P4" s="28">
        <f t="shared" ref="P4:P13" si="13">($H4/7)*15*$P$2</f>
        <v>968.99999999999989</v>
      </c>
    </row>
    <row r="5" spans="1:16" x14ac:dyDescent="0.3">
      <c r="A5" s="31" t="str">
        <f>PRICING!A10</f>
        <v>PSMS</v>
      </c>
      <c r="B5" s="28">
        <f t="shared" si="0"/>
        <v>77.400000000000006</v>
      </c>
      <c r="C5" s="28">
        <f t="shared" si="1"/>
        <v>154.80000000000001</v>
      </c>
      <c r="D5" s="28">
        <f t="shared" si="2"/>
        <v>232.20000000000002</v>
      </c>
      <c r="E5" s="28">
        <f t="shared" si="3"/>
        <v>309.60000000000002</v>
      </c>
      <c r="F5" s="28">
        <f t="shared" si="4"/>
        <v>387</v>
      </c>
      <c r="G5" s="28">
        <f t="shared" si="5"/>
        <v>464.40000000000003</v>
      </c>
      <c r="H5" s="28">
        <f>VLOOKUP(A5,PRICING!$A$8:$BI$31,2,FALSE)</f>
        <v>541.80000000000007</v>
      </c>
      <c r="I5" s="28">
        <f t="shared" si="6"/>
        <v>619.20000000000005</v>
      </c>
      <c r="J5" s="28">
        <f t="shared" si="7"/>
        <v>696.6</v>
      </c>
      <c r="K5" s="28">
        <f t="shared" si="8"/>
        <v>774</v>
      </c>
      <c r="L5" s="28">
        <f t="shared" si="9"/>
        <v>851.40000000000009</v>
      </c>
      <c r="M5" s="28">
        <f t="shared" si="10"/>
        <v>928.80000000000007</v>
      </c>
      <c r="N5" s="28">
        <f t="shared" si="11"/>
        <v>1006.2</v>
      </c>
      <c r="O5" s="28">
        <f t="shared" si="12"/>
        <v>1083.6000000000001</v>
      </c>
      <c r="P5" s="28">
        <f t="shared" si="13"/>
        <v>1161</v>
      </c>
    </row>
    <row r="6" spans="1:16" x14ac:dyDescent="0.3">
      <c r="A6" s="31" t="str">
        <f>PRICING!A11</f>
        <v>SSMS</v>
      </c>
      <c r="B6" s="28">
        <f t="shared" si="0"/>
        <v>83.8</v>
      </c>
      <c r="C6" s="28">
        <f t="shared" si="1"/>
        <v>167.6</v>
      </c>
      <c r="D6" s="28">
        <f t="shared" si="2"/>
        <v>251.39999999999998</v>
      </c>
      <c r="E6" s="28">
        <f t="shared" si="3"/>
        <v>335.2</v>
      </c>
      <c r="F6" s="28">
        <f t="shared" si="4"/>
        <v>419</v>
      </c>
      <c r="G6" s="28">
        <f t="shared" si="5"/>
        <v>502.79999999999995</v>
      </c>
      <c r="H6" s="28">
        <f>VLOOKUP(A6,PRICING!$A$8:$BI$31,2,FALSE)</f>
        <v>586.6</v>
      </c>
      <c r="I6" s="28">
        <f t="shared" si="6"/>
        <v>670.4</v>
      </c>
      <c r="J6" s="28">
        <f t="shared" si="7"/>
        <v>754.19999999999993</v>
      </c>
      <c r="K6" s="28">
        <f t="shared" si="8"/>
        <v>838</v>
      </c>
      <c r="L6" s="28">
        <f t="shared" si="9"/>
        <v>921.8</v>
      </c>
      <c r="M6" s="28">
        <f t="shared" si="10"/>
        <v>1005.5999999999999</v>
      </c>
      <c r="N6" s="28">
        <f t="shared" si="11"/>
        <v>1089.3999999999999</v>
      </c>
      <c r="O6" s="28">
        <f t="shared" si="12"/>
        <v>1173.2</v>
      </c>
      <c r="P6" s="28">
        <f t="shared" si="13"/>
        <v>1257</v>
      </c>
    </row>
    <row r="7" spans="1:16" x14ac:dyDescent="0.3">
      <c r="A7" s="31" t="str">
        <f>PRICING!A12</f>
        <v>PMMS</v>
      </c>
      <c r="B7" s="28">
        <f t="shared" si="0"/>
        <v>38.200000000000003</v>
      </c>
      <c r="C7" s="28">
        <f t="shared" si="1"/>
        <v>76.400000000000006</v>
      </c>
      <c r="D7" s="28">
        <f t="shared" si="2"/>
        <v>114.60000000000001</v>
      </c>
      <c r="E7" s="28">
        <f t="shared" si="3"/>
        <v>152.80000000000001</v>
      </c>
      <c r="F7" s="28">
        <f t="shared" si="4"/>
        <v>191</v>
      </c>
      <c r="G7" s="28">
        <f t="shared" si="5"/>
        <v>229.20000000000002</v>
      </c>
      <c r="H7" s="28">
        <f>VLOOKUP(A7,PRICING!$A$8:$BI$31,2,FALSE)</f>
        <v>267.40000000000003</v>
      </c>
      <c r="I7" s="28">
        <f t="shared" si="6"/>
        <v>305.60000000000002</v>
      </c>
      <c r="J7" s="28">
        <f t="shared" si="7"/>
        <v>343.8</v>
      </c>
      <c r="K7" s="28">
        <f t="shared" si="8"/>
        <v>382</v>
      </c>
      <c r="L7" s="28">
        <f t="shared" si="9"/>
        <v>420.20000000000005</v>
      </c>
      <c r="M7" s="28">
        <f t="shared" si="10"/>
        <v>458.40000000000003</v>
      </c>
      <c r="N7" s="28">
        <f t="shared" si="11"/>
        <v>496.6</v>
      </c>
      <c r="O7" s="28">
        <f t="shared" si="12"/>
        <v>534.80000000000007</v>
      </c>
      <c r="P7" s="28">
        <f t="shared" si="13"/>
        <v>573</v>
      </c>
    </row>
    <row r="8" spans="1:16" x14ac:dyDescent="0.3">
      <c r="A8" s="31" t="str">
        <f>PRICING!A13</f>
        <v>EMAS</v>
      </c>
      <c r="B8" s="28">
        <f t="shared" si="0"/>
        <v>88.8</v>
      </c>
      <c r="C8" s="28">
        <f t="shared" si="1"/>
        <v>177.6</v>
      </c>
      <c r="D8" s="28">
        <f t="shared" si="2"/>
        <v>266.39999999999998</v>
      </c>
      <c r="E8" s="28">
        <f t="shared" si="3"/>
        <v>355.2</v>
      </c>
      <c r="F8" s="28">
        <f t="shared" si="4"/>
        <v>444</v>
      </c>
      <c r="G8" s="28">
        <f t="shared" si="5"/>
        <v>532.79999999999995</v>
      </c>
      <c r="H8" s="28">
        <f>VLOOKUP(A8,PRICING!$A$8:$BI$31,2,FALSE)</f>
        <v>621.6</v>
      </c>
      <c r="I8" s="28">
        <f t="shared" si="6"/>
        <v>710.4</v>
      </c>
      <c r="J8" s="28">
        <f t="shared" si="7"/>
        <v>799.19999999999993</v>
      </c>
      <c r="K8" s="28">
        <f t="shared" si="8"/>
        <v>888</v>
      </c>
      <c r="L8" s="28">
        <f t="shared" si="9"/>
        <v>976.8</v>
      </c>
      <c r="M8" s="28">
        <f t="shared" si="10"/>
        <v>1065.5999999999999</v>
      </c>
      <c r="N8" s="28">
        <f t="shared" si="11"/>
        <v>1154.3999999999999</v>
      </c>
      <c r="O8" s="28">
        <f t="shared" si="12"/>
        <v>1243.2</v>
      </c>
      <c r="P8" s="28">
        <f t="shared" si="13"/>
        <v>1332</v>
      </c>
    </row>
    <row r="9" spans="1:16" x14ac:dyDescent="0.3">
      <c r="A9" s="31" t="str">
        <f>PRICING!A14</f>
        <v>PSAS</v>
      </c>
      <c r="B9" s="28">
        <f t="shared" si="0"/>
        <v>68.8</v>
      </c>
      <c r="C9" s="28">
        <f t="shared" si="1"/>
        <v>137.6</v>
      </c>
      <c r="D9" s="28">
        <f t="shared" si="2"/>
        <v>206.39999999999998</v>
      </c>
      <c r="E9" s="28">
        <f t="shared" si="3"/>
        <v>275.2</v>
      </c>
      <c r="F9" s="28">
        <f t="shared" si="4"/>
        <v>344</v>
      </c>
      <c r="G9" s="28">
        <f t="shared" si="5"/>
        <v>412.79999999999995</v>
      </c>
      <c r="H9" s="28">
        <f>VLOOKUP(A9,PRICING!$A$8:$BI$31,2,FALSE)</f>
        <v>481.59999999999997</v>
      </c>
      <c r="I9" s="28">
        <f t="shared" si="6"/>
        <v>550.4</v>
      </c>
      <c r="J9" s="28">
        <f t="shared" si="7"/>
        <v>619.19999999999993</v>
      </c>
      <c r="K9" s="28">
        <f t="shared" si="8"/>
        <v>688</v>
      </c>
      <c r="L9" s="28">
        <f t="shared" si="9"/>
        <v>756.8</v>
      </c>
      <c r="M9" s="28">
        <f t="shared" si="10"/>
        <v>825.59999999999991</v>
      </c>
      <c r="N9" s="28">
        <f t="shared" si="11"/>
        <v>894.4</v>
      </c>
      <c r="O9" s="28">
        <f t="shared" si="12"/>
        <v>963.19999999999993</v>
      </c>
      <c r="P9" s="28">
        <f t="shared" si="13"/>
        <v>1032</v>
      </c>
    </row>
    <row r="10" spans="1:16" x14ac:dyDescent="0.3">
      <c r="A10" s="31" t="str">
        <f>PRICING!A15</f>
        <v>SSAS</v>
      </c>
      <c r="B10" s="28">
        <f t="shared" si="0"/>
        <v>95.6</v>
      </c>
      <c r="C10" s="28">
        <f t="shared" si="1"/>
        <v>191.2</v>
      </c>
      <c r="D10" s="28">
        <f t="shared" si="2"/>
        <v>286.79999999999995</v>
      </c>
      <c r="E10" s="28">
        <f t="shared" si="3"/>
        <v>382.4</v>
      </c>
      <c r="F10" s="28">
        <f t="shared" si="4"/>
        <v>478</v>
      </c>
      <c r="G10" s="28">
        <f t="shared" si="5"/>
        <v>573.59999999999991</v>
      </c>
      <c r="H10" s="28">
        <f>VLOOKUP(A10,PRICING!$A$8:$BI$31,2,FALSE)</f>
        <v>669.19999999999993</v>
      </c>
      <c r="I10" s="28">
        <f t="shared" si="6"/>
        <v>764.8</v>
      </c>
      <c r="J10" s="28">
        <f t="shared" si="7"/>
        <v>860.4</v>
      </c>
      <c r="K10" s="28">
        <f t="shared" si="8"/>
        <v>956</v>
      </c>
      <c r="L10" s="28">
        <f t="shared" si="9"/>
        <v>1051.5999999999999</v>
      </c>
      <c r="M10" s="28">
        <f t="shared" si="10"/>
        <v>1147.1999999999998</v>
      </c>
      <c r="N10" s="28">
        <f t="shared" si="11"/>
        <v>1242.8</v>
      </c>
      <c r="O10" s="28">
        <f t="shared" si="12"/>
        <v>1338.3999999999999</v>
      </c>
      <c r="P10" s="28">
        <f t="shared" si="13"/>
        <v>1434</v>
      </c>
    </row>
    <row r="11" spans="1:16" x14ac:dyDescent="0.3">
      <c r="A11" s="31" t="str">
        <f>PRICING!A16</f>
        <v>PMAS</v>
      </c>
      <c r="B11" s="28">
        <f t="shared" si="0"/>
        <v>155.1</v>
      </c>
      <c r="C11" s="28">
        <f t="shared" si="1"/>
        <v>310.2</v>
      </c>
      <c r="D11" s="28">
        <f t="shared" si="2"/>
        <v>465.29999999999995</v>
      </c>
      <c r="E11" s="28">
        <f t="shared" si="3"/>
        <v>620.4</v>
      </c>
      <c r="F11" s="28">
        <f t="shared" si="4"/>
        <v>775.5</v>
      </c>
      <c r="G11" s="28">
        <f t="shared" si="5"/>
        <v>930.59999999999991</v>
      </c>
      <c r="H11" s="28">
        <f>VLOOKUP(A11,PRICING!$A$8:$BI$31,2,FALSE)</f>
        <v>1085.7</v>
      </c>
      <c r="I11" s="28">
        <f t="shared" si="6"/>
        <v>1240.8</v>
      </c>
      <c r="J11" s="28">
        <f t="shared" si="7"/>
        <v>1395.8999999999999</v>
      </c>
      <c r="K11" s="28">
        <f t="shared" si="8"/>
        <v>1551</v>
      </c>
      <c r="L11" s="28">
        <f t="shared" si="9"/>
        <v>1706.1</v>
      </c>
      <c r="M11" s="28">
        <f t="shared" si="10"/>
        <v>1861.1999999999998</v>
      </c>
      <c r="N11" s="28">
        <f t="shared" si="11"/>
        <v>2016.3</v>
      </c>
      <c r="O11" s="28">
        <f t="shared" si="12"/>
        <v>2171.4</v>
      </c>
      <c r="P11" s="28">
        <f t="shared" si="13"/>
        <v>2326.5</v>
      </c>
    </row>
    <row r="12" spans="1:16" x14ac:dyDescent="0.3">
      <c r="A12" s="31" t="str">
        <f>PRICING!A17</f>
        <v>CMAS</v>
      </c>
      <c r="B12" s="28">
        <f t="shared" si="0"/>
        <v>131</v>
      </c>
      <c r="C12" s="28">
        <f t="shared" si="1"/>
        <v>262</v>
      </c>
      <c r="D12" s="28">
        <f t="shared" si="2"/>
        <v>393</v>
      </c>
      <c r="E12" s="28">
        <f t="shared" si="3"/>
        <v>524</v>
      </c>
      <c r="F12" s="28">
        <f t="shared" si="4"/>
        <v>655</v>
      </c>
      <c r="G12" s="28">
        <f t="shared" si="5"/>
        <v>786</v>
      </c>
      <c r="H12" s="28">
        <f>VLOOKUP(A12,PRICING!$A$8:$BI$31,2,FALSE)</f>
        <v>917</v>
      </c>
      <c r="I12" s="28">
        <f t="shared" si="6"/>
        <v>1048</v>
      </c>
      <c r="J12" s="28">
        <f t="shared" si="7"/>
        <v>1179</v>
      </c>
      <c r="K12" s="28">
        <f t="shared" si="8"/>
        <v>1310</v>
      </c>
      <c r="L12" s="28">
        <f t="shared" si="9"/>
        <v>1441</v>
      </c>
      <c r="M12" s="28">
        <f t="shared" si="10"/>
        <v>1572</v>
      </c>
      <c r="N12" s="28">
        <f t="shared" si="11"/>
        <v>1703</v>
      </c>
      <c r="O12" s="28">
        <f t="shared" si="12"/>
        <v>1834</v>
      </c>
      <c r="P12" s="28">
        <f t="shared" si="13"/>
        <v>1965</v>
      </c>
    </row>
    <row r="13" spans="1:16" x14ac:dyDescent="0.3">
      <c r="A13" s="31" t="str">
        <f>PRICING!A18</f>
        <v>SMAS</v>
      </c>
      <c r="B13" s="28">
        <f t="shared" si="0"/>
        <v>206.8</v>
      </c>
      <c r="C13" s="28">
        <f t="shared" si="1"/>
        <v>413.6</v>
      </c>
      <c r="D13" s="28">
        <f t="shared" si="2"/>
        <v>620.40000000000009</v>
      </c>
      <c r="E13" s="28">
        <f t="shared" si="3"/>
        <v>827.2</v>
      </c>
      <c r="F13" s="28">
        <f t="shared" si="4"/>
        <v>1034</v>
      </c>
      <c r="G13" s="28">
        <f t="shared" si="5"/>
        <v>1240.8000000000002</v>
      </c>
      <c r="H13" s="28">
        <f>VLOOKUP(A13,PRICING!$A$8:$BI$31,2,FALSE)</f>
        <v>1447.6000000000001</v>
      </c>
      <c r="I13" s="28">
        <f t="shared" si="6"/>
        <v>1654.4</v>
      </c>
      <c r="J13" s="28">
        <f t="shared" si="7"/>
        <v>1861.2</v>
      </c>
      <c r="K13" s="28">
        <f t="shared" si="8"/>
        <v>2068</v>
      </c>
      <c r="L13" s="28">
        <f t="shared" si="9"/>
        <v>2274.8000000000002</v>
      </c>
      <c r="M13" s="28">
        <f t="shared" si="10"/>
        <v>2481.6000000000004</v>
      </c>
      <c r="N13" s="28">
        <f t="shared" si="11"/>
        <v>2688.4</v>
      </c>
      <c r="O13" s="28">
        <f t="shared" si="12"/>
        <v>2895.2000000000003</v>
      </c>
      <c r="P13" s="28">
        <f t="shared" si="13"/>
        <v>3102</v>
      </c>
    </row>
    <row r="14" spans="1:16" x14ac:dyDescent="0.3">
      <c r="A14" s="32">
        <f>PRICING!D6</f>
        <v>45872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45876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51.7</v>
      </c>
      <c r="C16" s="28">
        <f t="shared" ref="C16:C26" si="15">($H16/7)*2*$C$15</f>
        <v>103.4</v>
      </c>
      <c r="D16" s="28">
        <f t="shared" ref="D16:D26" si="16">($H16/7)*3*$D$15</f>
        <v>155.10000000000002</v>
      </c>
      <c r="E16" s="28">
        <f t="shared" ref="E16:E26" si="17">($H16/7)*4*$E$15</f>
        <v>206.8</v>
      </c>
      <c r="F16" s="28">
        <f t="shared" ref="F16:F26" si="18">($H16/7)*5*$F$15</f>
        <v>258.5</v>
      </c>
      <c r="G16" s="28">
        <f t="shared" ref="G16:G26" si="19">($H16/7)*6*$G$15</f>
        <v>310.20000000000005</v>
      </c>
      <c r="H16" s="28">
        <f>VLOOKUP(A16,PRICING!$A$8:$BI$31,4,FALSE)</f>
        <v>361.90000000000003</v>
      </c>
      <c r="I16" s="28">
        <f t="shared" ref="I16:I26" si="20">($H16/7)*8*$I$15</f>
        <v>413.6</v>
      </c>
      <c r="J16" s="28">
        <f t="shared" ref="J16:J26" si="21">($H16/7)*9*$J$15</f>
        <v>465.3</v>
      </c>
      <c r="K16" s="28">
        <f t="shared" ref="K16:K26" si="22">($H16/7)*10*$K$15</f>
        <v>517</v>
      </c>
      <c r="L16" s="28">
        <f t="shared" ref="L16:L26" si="23">($H16/7)*11*$L$15</f>
        <v>568.70000000000005</v>
      </c>
      <c r="M16" s="28">
        <f t="shared" ref="M16:M26" si="24">($H16/7)*12*$M$15</f>
        <v>620.40000000000009</v>
      </c>
      <c r="N16" s="28">
        <f t="shared" ref="N16:N26" si="25">($H16/7)*13*$N$15</f>
        <v>672.1</v>
      </c>
      <c r="O16" s="28">
        <f t="shared" ref="O16:O26" si="26">($H16/7)*14*$O$15</f>
        <v>723.80000000000007</v>
      </c>
      <c r="P16" s="28">
        <f t="shared" ref="P16:P26" si="27">($H16/7)*15*$P$15</f>
        <v>775.5</v>
      </c>
    </row>
    <row r="17" spans="1:16" x14ac:dyDescent="0.3">
      <c r="A17" s="31" t="str">
        <f t="shared" ref="A17:A26" si="28">A4</f>
        <v>EMMS</v>
      </c>
      <c r="B17" s="28">
        <f t="shared" si="14"/>
        <v>88.8</v>
      </c>
      <c r="C17" s="28">
        <f t="shared" si="15"/>
        <v>177.6</v>
      </c>
      <c r="D17" s="28">
        <f t="shared" si="16"/>
        <v>266.39999999999998</v>
      </c>
      <c r="E17" s="28">
        <f t="shared" si="17"/>
        <v>355.2</v>
      </c>
      <c r="F17" s="28">
        <f t="shared" si="18"/>
        <v>444</v>
      </c>
      <c r="G17" s="28">
        <f t="shared" si="19"/>
        <v>532.79999999999995</v>
      </c>
      <c r="H17" s="28">
        <f>VLOOKUP(A17,PRICING!$A$8:$BI$31,4,FALSE)</f>
        <v>621.6</v>
      </c>
      <c r="I17" s="28">
        <f t="shared" si="20"/>
        <v>710.4</v>
      </c>
      <c r="J17" s="28">
        <f t="shared" si="21"/>
        <v>799.19999999999993</v>
      </c>
      <c r="K17" s="28">
        <f t="shared" si="22"/>
        <v>888</v>
      </c>
      <c r="L17" s="28">
        <f t="shared" si="23"/>
        <v>976.8</v>
      </c>
      <c r="M17" s="28">
        <f t="shared" si="24"/>
        <v>1065.5999999999999</v>
      </c>
      <c r="N17" s="28">
        <f t="shared" si="25"/>
        <v>1154.3999999999999</v>
      </c>
      <c r="O17" s="28">
        <f t="shared" si="26"/>
        <v>1243.2</v>
      </c>
      <c r="P17" s="28">
        <f t="shared" si="27"/>
        <v>1332</v>
      </c>
    </row>
    <row r="18" spans="1:16" x14ac:dyDescent="0.3">
      <c r="A18" s="31" t="str">
        <f t="shared" si="28"/>
        <v>PSMS</v>
      </c>
      <c r="B18" s="28">
        <f t="shared" si="14"/>
        <v>77.400000000000006</v>
      </c>
      <c r="C18" s="28">
        <f t="shared" si="15"/>
        <v>154.80000000000001</v>
      </c>
      <c r="D18" s="28">
        <f t="shared" si="16"/>
        <v>232.20000000000002</v>
      </c>
      <c r="E18" s="28">
        <f t="shared" si="17"/>
        <v>309.60000000000002</v>
      </c>
      <c r="F18" s="28">
        <f t="shared" si="18"/>
        <v>387</v>
      </c>
      <c r="G18" s="28">
        <f t="shared" si="19"/>
        <v>464.40000000000003</v>
      </c>
      <c r="H18" s="28">
        <f>VLOOKUP(A18,PRICING!$A$8:$BI$31,4,FALSE)</f>
        <v>541.80000000000007</v>
      </c>
      <c r="I18" s="28">
        <f t="shared" si="20"/>
        <v>619.20000000000005</v>
      </c>
      <c r="J18" s="28">
        <f t="shared" si="21"/>
        <v>696.6</v>
      </c>
      <c r="K18" s="28">
        <f t="shared" si="22"/>
        <v>774</v>
      </c>
      <c r="L18" s="28">
        <f t="shared" si="23"/>
        <v>851.40000000000009</v>
      </c>
      <c r="M18" s="28">
        <f t="shared" si="24"/>
        <v>928.80000000000007</v>
      </c>
      <c r="N18" s="28">
        <f t="shared" si="25"/>
        <v>1006.2</v>
      </c>
      <c r="O18" s="28">
        <f t="shared" si="26"/>
        <v>1083.6000000000001</v>
      </c>
      <c r="P18" s="28">
        <f t="shared" si="27"/>
        <v>1161</v>
      </c>
    </row>
    <row r="19" spans="1:16" x14ac:dyDescent="0.3">
      <c r="A19" s="31" t="str">
        <f t="shared" si="28"/>
        <v>SSMS</v>
      </c>
      <c r="B19" s="28">
        <f t="shared" si="14"/>
        <v>83.8</v>
      </c>
      <c r="C19" s="28">
        <f t="shared" si="15"/>
        <v>167.6</v>
      </c>
      <c r="D19" s="28">
        <f t="shared" si="16"/>
        <v>251.39999999999998</v>
      </c>
      <c r="E19" s="28">
        <f t="shared" si="17"/>
        <v>335.2</v>
      </c>
      <c r="F19" s="28">
        <f t="shared" si="18"/>
        <v>419</v>
      </c>
      <c r="G19" s="28">
        <f t="shared" si="19"/>
        <v>502.79999999999995</v>
      </c>
      <c r="H19" s="28">
        <f>VLOOKUP(A19,PRICING!$A$8:$BI$31,4,FALSE)</f>
        <v>586.6</v>
      </c>
      <c r="I19" s="28">
        <f t="shared" si="20"/>
        <v>670.4</v>
      </c>
      <c r="J19" s="28">
        <f t="shared" si="21"/>
        <v>754.19999999999993</v>
      </c>
      <c r="K19" s="28">
        <f t="shared" si="22"/>
        <v>838</v>
      </c>
      <c r="L19" s="28">
        <f t="shared" si="23"/>
        <v>921.8</v>
      </c>
      <c r="M19" s="28">
        <f t="shared" si="24"/>
        <v>1005.5999999999999</v>
      </c>
      <c r="N19" s="28">
        <f t="shared" si="25"/>
        <v>1089.3999999999999</v>
      </c>
      <c r="O19" s="28">
        <f t="shared" si="26"/>
        <v>1173.2</v>
      </c>
      <c r="P19" s="28">
        <f t="shared" si="27"/>
        <v>1257</v>
      </c>
    </row>
    <row r="20" spans="1:16" x14ac:dyDescent="0.3">
      <c r="A20" s="31" t="str">
        <f t="shared" si="28"/>
        <v>PMMS</v>
      </c>
      <c r="B20" s="28">
        <f t="shared" si="14"/>
        <v>38.200000000000003</v>
      </c>
      <c r="C20" s="28">
        <f t="shared" si="15"/>
        <v>76.400000000000006</v>
      </c>
      <c r="D20" s="28">
        <f t="shared" si="16"/>
        <v>114.60000000000001</v>
      </c>
      <c r="E20" s="28">
        <f t="shared" si="17"/>
        <v>152.80000000000001</v>
      </c>
      <c r="F20" s="28">
        <f t="shared" si="18"/>
        <v>191</v>
      </c>
      <c r="G20" s="28">
        <f t="shared" si="19"/>
        <v>229.20000000000002</v>
      </c>
      <c r="H20" s="28">
        <f>VLOOKUP(A20,PRICING!$A$8:$BI$31,4,FALSE)</f>
        <v>267.40000000000003</v>
      </c>
      <c r="I20" s="28">
        <f t="shared" si="20"/>
        <v>305.60000000000002</v>
      </c>
      <c r="J20" s="28">
        <f t="shared" si="21"/>
        <v>343.8</v>
      </c>
      <c r="K20" s="28">
        <f t="shared" si="22"/>
        <v>382</v>
      </c>
      <c r="L20" s="28">
        <f t="shared" si="23"/>
        <v>420.20000000000005</v>
      </c>
      <c r="M20" s="28">
        <f t="shared" si="24"/>
        <v>458.40000000000003</v>
      </c>
      <c r="N20" s="28">
        <f t="shared" si="25"/>
        <v>496.6</v>
      </c>
      <c r="O20" s="28">
        <f t="shared" si="26"/>
        <v>534.80000000000007</v>
      </c>
      <c r="P20" s="28">
        <f t="shared" si="27"/>
        <v>573</v>
      </c>
    </row>
    <row r="21" spans="1:16" x14ac:dyDescent="0.3">
      <c r="A21" s="31" t="str">
        <f t="shared" si="28"/>
        <v>EMAS</v>
      </c>
      <c r="B21" s="28">
        <f t="shared" si="14"/>
        <v>88.8</v>
      </c>
      <c r="C21" s="28">
        <f t="shared" si="15"/>
        <v>177.6</v>
      </c>
      <c r="D21" s="28">
        <f t="shared" si="16"/>
        <v>266.39999999999998</v>
      </c>
      <c r="E21" s="28">
        <f t="shared" si="17"/>
        <v>355.2</v>
      </c>
      <c r="F21" s="28">
        <f t="shared" si="18"/>
        <v>444</v>
      </c>
      <c r="G21" s="28">
        <f t="shared" si="19"/>
        <v>532.79999999999995</v>
      </c>
      <c r="H21" s="28">
        <f>VLOOKUP(A21,PRICING!$A$8:$BI$31,4,FALSE)</f>
        <v>621.6</v>
      </c>
      <c r="I21" s="28">
        <f t="shared" si="20"/>
        <v>710.4</v>
      </c>
      <c r="J21" s="28">
        <f t="shared" si="21"/>
        <v>799.19999999999993</v>
      </c>
      <c r="K21" s="28">
        <f t="shared" si="22"/>
        <v>888</v>
      </c>
      <c r="L21" s="28">
        <f t="shared" si="23"/>
        <v>976.8</v>
      </c>
      <c r="M21" s="28">
        <f t="shared" si="24"/>
        <v>1065.5999999999999</v>
      </c>
      <c r="N21" s="28">
        <f t="shared" si="25"/>
        <v>1154.3999999999999</v>
      </c>
      <c r="O21" s="28">
        <f t="shared" si="26"/>
        <v>1243.2</v>
      </c>
      <c r="P21" s="28">
        <f t="shared" si="27"/>
        <v>1332</v>
      </c>
    </row>
    <row r="22" spans="1:16" x14ac:dyDescent="0.3">
      <c r="A22" s="31" t="str">
        <f t="shared" si="28"/>
        <v>PSAS</v>
      </c>
      <c r="B22" s="28">
        <f t="shared" si="14"/>
        <v>68.8</v>
      </c>
      <c r="C22" s="28">
        <f t="shared" si="15"/>
        <v>137.6</v>
      </c>
      <c r="D22" s="28">
        <f t="shared" si="16"/>
        <v>206.39999999999998</v>
      </c>
      <c r="E22" s="28">
        <f t="shared" si="17"/>
        <v>275.2</v>
      </c>
      <c r="F22" s="28">
        <f t="shared" si="18"/>
        <v>344</v>
      </c>
      <c r="G22" s="28">
        <f t="shared" si="19"/>
        <v>412.79999999999995</v>
      </c>
      <c r="H22" s="28">
        <f>VLOOKUP(A22,PRICING!$A$8:$BI$31,4,FALSE)</f>
        <v>481.59999999999997</v>
      </c>
      <c r="I22" s="28">
        <f t="shared" si="20"/>
        <v>550.4</v>
      </c>
      <c r="J22" s="28">
        <f t="shared" si="21"/>
        <v>619.19999999999993</v>
      </c>
      <c r="K22" s="28">
        <f t="shared" si="22"/>
        <v>688</v>
      </c>
      <c r="L22" s="28">
        <f t="shared" si="23"/>
        <v>756.8</v>
      </c>
      <c r="M22" s="28">
        <f t="shared" si="24"/>
        <v>825.59999999999991</v>
      </c>
      <c r="N22" s="28">
        <f t="shared" si="25"/>
        <v>894.4</v>
      </c>
      <c r="O22" s="28">
        <f t="shared" si="26"/>
        <v>963.19999999999993</v>
      </c>
      <c r="P22" s="28">
        <f t="shared" si="27"/>
        <v>1032</v>
      </c>
    </row>
    <row r="23" spans="1:16" x14ac:dyDescent="0.3">
      <c r="A23" s="31" t="str">
        <f t="shared" si="28"/>
        <v>SSAS</v>
      </c>
      <c r="B23" s="28">
        <f t="shared" si="14"/>
        <v>95.6</v>
      </c>
      <c r="C23" s="28">
        <f t="shared" si="15"/>
        <v>191.2</v>
      </c>
      <c r="D23" s="28">
        <f t="shared" si="16"/>
        <v>286.79999999999995</v>
      </c>
      <c r="E23" s="28">
        <f t="shared" si="17"/>
        <v>382.4</v>
      </c>
      <c r="F23" s="28">
        <f t="shared" si="18"/>
        <v>478</v>
      </c>
      <c r="G23" s="28">
        <f t="shared" si="19"/>
        <v>573.59999999999991</v>
      </c>
      <c r="H23" s="28">
        <f>VLOOKUP(A23,PRICING!$A$8:$BI$31,4,FALSE)</f>
        <v>669.19999999999993</v>
      </c>
      <c r="I23" s="28">
        <f t="shared" si="20"/>
        <v>764.8</v>
      </c>
      <c r="J23" s="28">
        <f t="shared" si="21"/>
        <v>860.4</v>
      </c>
      <c r="K23" s="28">
        <f t="shared" si="22"/>
        <v>956</v>
      </c>
      <c r="L23" s="28">
        <f t="shared" si="23"/>
        <v>1051.5999999999999</v>
      </c>
      <c r="M23" s="28">
        <f t="shared" si="24"/>
        <v>1147.1999999999998</v>
      </c>
      <c r="N23" s="28">
        <f t="shared" si="25"/>
        <v>1242.8</v>
      </c>
      <c r="O23" s="28">
        <f t="shared" si="26"/>
        <v>1338.3999999999999</v>
      </c>
      <c r="P23" s="28">
        <f t="shared" si="27"/>
        <v>1434</v>
      </c>
    </row>
    <row r="24" spans="1:16" x14ac:dyDescent="0.3">
      <c r="A24" s="31" t="str">
        <f t="shared" si="28"/>
        <v>PMAS</v>
      </c>
      <c r="B24" s="28">
        <f t="shared" si="14"/>
        <v>155.1</v>
      </c>
      <c r="C24" s="28">
        <f t="shared" si="15"/>
        <v>310.2</v>
      </c>
      <c r="D24" s="28">
        <f t="shared" si="16"/>
        <v>465.29999999999995</v>
      </c>
      <c r="E24" s="28">
        <f t="shared" si="17"/>
        <v>620.4</v>
      </c>
      <c r="F24" s="28">
        <f t="shared" si="18"/>
        <v>775.5</v>
      </c>
      <c r="G24" s="28">
        <f t="shared" si="19"/>
        <v>930.59999999999991</v>
      </c>
      <c r="H24" s="28">
        <f>VLOOKUP(A24,PRICING!$A$8:$BI$31,4,FALSE)</f>
        <v>1085.7</v>
      </c>
      <c r="I24" s="28">
        <f t="shared" si="20"/>
        <v>1240.8</v>
      </c>
      <c r="J24" s="28">
        <f t="shared" si="21"/>
        <v>1395.8999999999999</v>
      </c>
      <c r="K24" s="28">
        <f t="shared" si="22"/>
        <v>1551</v>
      </c>
      <c r="L24" s="28">
        <f t="shared" si="23"/>
        <v>1706.1</v>
      </c>
      <c r="M24" s="28">
        <f t="shared" si="24"/>
        <v>1861.1999999999998</v>
      </c>
      <c r="N24" s="28">
        <f t="shared" si="25"/>
        <v>2016.3</v>
      </c>
      <c r="O24" s="28">
        <f t="shared" si="26"/>
        <v>2171.4</v>
      </c>
      <c r="P24" s="28">
        <f t="shared" si="27"/>
        <v>2326.5</v>
      </c>
    </row>
    <row r="25" spans="1:16" x14ac:dyDescent="0.3">
      <c r="A25" s="31" t="str">
        <f t="shared" si="28"/>
        <v>CMAS</v>
      </c>
      <c r="B25" s="28">
        <f t="shared" si="14"/>
        <v>131</v>
      </c>
      <c r="C25" s="28">
        <f t="shared" si="15"/>
        <v>262</v>
      </c>
      <c r="D25" s="28">
        <f t="shared" si="16"/>
        <v>393</v>
      </c>
      <c r="E25" s="28">
        <f t="shared" si="17"/>
        <v>524</v>
      </c>
      <c r="F25" s="28">
        <f t="shared" si="18"/>
        <v>655</v>
      </c>
      <c r="G25" s="28">
        <f t="shared" si="19"/>
        <v>786</v>
      </c>
      <c r="H25" s="28">
        <f>VLOOKUP(A25,PRICING!$A$8:$BI$31,4,FALSE)</f>
        <v>917</v>
      </c>
      <c r="I25" s="28">
        <f t="shared" si="20"/>
        <v>1048</v>
      </c>
      <c r="J25" s="28">
        <f t="shared" si="21"/>
        <v>1179</v>
      </c>
      <c r="K25" s="28">
        <f t="shared" si="22"/>
        <v>1310</v>
      </c>
      <c r="L25" s="28">
        <f t="shared" si="23"/>
        <v>1441</v>
      </c>
      <c r="M25" s="28">
        <f t="shared" si="24"/>
        <v>1572</v>
      </c>
      <c r="N25" s="28">
        <f t="shared" si="25"/>
        <v>1703</v>
      </c>
      <c r="O25" s="28">
        <f t="shared" si="26"/>
        <v>1834</v>
      </c>
      <c r="P25" s="28">
        <f t="shared" si="27"/>
        <v>1965</v>
      </c>
    </row>
    <row r="26" spans="1:16" x14ac:dyDescent="0.3">
      <c r="A26" s="31" t="str">
        <f t="shared" si="28"/>
        <v>SMAS</v>
      </c>
      <c r="B26" s="28">
        <f t="shared" si="14"/>
        <v>206.8</v>
      </c>
      <c r="C26" s="28">
        <f t="shared" si="15"/>
        <v>413.6</v>
      </c>
      <c r="D26" s="28">
        <f t="shared" si="16"/>
        <v>620.40000000000009</v>
      </c>
      <c r="E26" s="28">
        <f t="shared" si="17"/>
        <v>827.2</v>
      </c>
      <c r="F26" s="28">
        <f t="shared" si="18"/>
        <v>1034</v>
      </c>
      <c r="G26" s="28">
        <f t="shared" si="19"/>
        <v>1240.8000000000002</v>
      </c>
      <c r="H26" s="28">
        <f>VLOOKUP(A26,PRICING!$A$8:$BI$31,4,FALSE)</f>
        <v>1447.6000000000001</v>
      </c>
      <c r="I26" s="28">
        <f t="shared" si="20"/>
        <v>1654.4</v>
      </c>
      <c r="J26" s="28">
        <f t="shared" si="21"/>
        <v>1861.2</v>
      </c>
      <c r="K26" s="28">
        <f t="shared" si="22"/>
        <v>2068</v>
      </c>
      <c r="L26" s="28">
        <f t="shared" si="23"/>
        <v>2274.8000000000002</v>
      </c>
      <c r="M26" s="28">
        <f t="shared" si="24"/>
        <v>2481.6000000000004</v>
      </c>
      <c r="N26" s="28">
        <f t="shared" si="25"/>
        <v>2688.4</v>
      </c>
      <c r="O26" s="28">
        <f t="shared" si="26"/>
        <v>2895.2000000000003</v>
      </c>
      <c r="P26" s="28">
        <f t="shared" si="27"/>
        <v>3102</v>
      </c>
    </row>
    <row r="27" spans="1:16" x14ac:dyDescent="0.3">
      <c r="A27" s="32">
        <f>PRICING!F6</f>
        <v>45877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45881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51.7</v>
      </c>
      <c r="C29" s="28">
        <f t="shared" ref="C29:C39" si="30">($H29/7)*2*$C$28</f>
        <v>103.4</v>
      </c>
      <c r="D29" s="28">
        <f t="shared" ref="D29:D39" si="31">($H29/7)*3*$D$28</f>
        <v>155.10000000000002</v>
      </c>
      <c r="E29" s="28">
        <f t="shared" ref="E29:E39" si="32">($H29/7)*4*$E$28</f>
        <v>206.8</v>
      </c>
      <c r="F29" s="28">
        <f t="shared" ref="F29:F39" si="33">($H29/7)*5*$F$28</f>
        <v>258.5</v>
      </c>
      <c r="G29" s="28">
        <f t="shared" ref="G29:G39" si="34">($H29/7)*6*$G$28</f>
        <v>310.20000000000005</v>
      </c>
      <c r="H29" s="28">
        <f>VLOOKUP(A29,PRICING!$A$8:$BI$31,6,FALSE)</f>
        <v>361.90000000000003</v>
      </c>
      <c r="I29" s="28">
        <f t="shared" ref="I29:I39" si="35">($H29/7)*8*$I$28</f>
        <v>413.6</v>
      </c>
      <c r="J29" s="28">
        <f t="shared" ref="J29:J39" si="36">($H29/7)*9*$J$28</f>
        <v>465.3</v>
      </c>
      <c r="K29" s="28">
        <f t="shared" ref="K29:K39" si="37">($H29/7)*10*$K$28</f>
        <v>517</v>
      </c>
      <c r="L29" s="28">
        <f t="shared" ref="L29:L39" si="38">($H29/7)*11*$L$28</f>
        <v>568.70000000000005</v>
      </c>
      <c r="M29" s="28">
        <f t="shared" ref="M29:M39" si="39">($H29/7)*12*$M$28</f>
        <v>620.40000000000009</v>
      </c>
      <c r="N29" s="28">
        <f t="shared" ref="N29:N39" si="40">($H29/7)*13*$N$28</f>
        <v>672.1</v>
      </c>
      <c r="O29" s="28">
        <f t="shared" ref="O29:O39" si="41">($H29/7)*14*$O$28</f>
        <v>723.80000000000007</v>
      </c>
      <c r="P29" s="28">
        <f t="shared" ref="P29:P39" si="42">($H29/7)*15*$P$28</f>
        <v>775.5</v>
      </c>
    </row>
    <row r="30" spans="1:16" x14ac:dyDescent="0.3">
      <c r="A30" s="31" t="str">
        <f t="shared" ref="A30:A39" si="43">A17</f>
        <v>EMMS</v>
      </c>
      <c r="B30" s="28">
        <f t="shared" si="29"/>
        <v>53.1</v>
      </c>
      <c r="C30" s="28">
        <f t="shared" si="30"/>
        <v>106.2</v>
      </c>
      <c r="D30" s="28">
        <f t="shared" si="31"/>
        <v>159.30000000000001</v>
      </c>
      <c r="E30" s="28">
        <f t="shared" si="32"/>
        <v>212.4</v>
      </c>
      <c r="F30" s="28">
        <f t="shared" si="33"/>
        <v>265.5</v>
      </c>
      <c r="G30" s="28">
        <f t="shared" si="34"/>
        <v>318.60000000000002</v>
      </c>
      <c r="H30" s="28">
        <f>VLOOKUP(A30,PRICING!$A$8:$BI$31,6,FALSE)</f>
        <v>371.7</v>
      </c>
      <c r="I30" s="28">
        <f t="shared" si="35"/>
        <v>424.8</v>
      </c>
      <c r="J30" s="28">
        <f t="shared" si="36"/>
        <v>477.90000000000003</v>
      </c>
      <c r="K30" s="28">
        <f t="shared" si="37"/>
        <v>531</v>
      </c>
      <c r="L30" s="28">
        <f t="shared" si="38"/>
        <v>584.1</v>
      </c>
      <c r="M30" s="28">
        <f t="shared" si="39"/>
        <v>637.20000000000005</v>
      </c>
      <c r="N30" s="28">
        <f t="shared" si="40"/>
        <v>690.30000000000007</v>
      </c>
      <c r="O30" s="28">
        <f t="shared" si="41"/>
        <v>743.4</v>
      </c>
      <c r="P30" s="28">
        <f t="shared" si="42"/>
        <v>796.5</v>
      </c>
    </row>
    <row r="31" spans="1:16" x14ac:dyDescent="0.3">
      <c r="A31" s="31" t="str">
        <f t="shared" si="43"/>
        <v>PSMS</v>
      </c>
      <c r="B31" s="28">
        <f t="shared" si="29"/>
        <v>77.400000000000006</v>
      </c>
      <c r="C31" s="28">
        <f t="shared" si="30"/>
        <v>154.80000000000001</v>
      </c>
      <c r="D31" s="28">
        <f t="shared" si="31"/>
        <v>232.20000000000002</v>
      </c>
      <c r="E31" s="28">
        <f t="shared" si="32"/>
        <v>309.60000000000002</v>
      </c>
      <c r="F31" s="28">
        <f t="shared" si="33"/>
        <v>387</v>
      </c>
      <c r="G31" s="28">
        <f t="shared" si="34"/>
        <v>464.40000000000003</v>
      </c>
      <c r="H31" s="28">
        <f>VLOOKUP(A31,PRICING!$A$8:$BI$31,6,FALSE)</f>
        <v>541.80000000000007</v>
      </c>
      <c r="I31" s="28">
        <f t="shared" si="35"/>
        <v>619.20000000000005</v>
      </c>
      <c r="J31" s="28">
        <f t="shared" si="36"/>
        <v>696.6</v>
      </c>
      <c r="K31" s="28">
        <f t="shared" si="37"/>
        <v>774</v>
      </c>
      <c r="L31" s="28">
        <f t="shared" si="38"/>
        <v>851.40000000000009</v>
      </c>
      <c r="M31" s="28">
        <f t="shared" si="39"/>
        <v>928.80000000000007</v>
      </c>
      <c r="N31" s="28">
        <f t="shared" si="40"/>
        <v>1006.2</v>
      </c>
      <c r="O31" s="28">
        <f t="shared" si="41"/>
        <v>1083.6000000000001</v>
      </c>
      <c r="P31" s="28">
        <f t="shared" si="42"/>
        <v>1161</v>
      </c>
    </row>
    <row r="32" spans="1:16" x14ac:dyDescent="0.3">
      <c r="A32" s="31" t="str">
        <f t="shared" si="43"/>
        <v>SSMS</v>
      </c>
      <c r="B32" s="28">
        <f t="shared" si="29"/>
        <v>83.8</v>
      </c>
      <c r="C32" s="28">
        <f t="shared" si="30"/>
        <v>167.6</v>
      </c>
      <c r="D32" s="28">
        <f t="shared" si="31"/>
        <v>251.39999999999998</v>
      </c>
      <c r="E32" s="28">
        <f t="shared" si="32"/>
        <v>335.2</v>
      </c>
      <c r="F32" s="28">
        <f t="shared" si="33"/>
        <v>419</v>
      </c>
      <c r="G32" s="28">
        <f t="shared" si="34"/>
        <v>502.79999999999995</v>
      </c>
      <c r="H32" s="28">
        <f>VLOOKUP(A32,PRICING!$A$8:$BI$31,6,FALSE)</f>
        <v>586.6</v>
      </c>
      <c r="I32" s="28">
        <f t="shared" si="35"/>
        <v>670.4</v>
      </c>
      <c r="J32" s="28">
        <f t="shared" si="36"/>
        <v>754.19999999999993</v>
      </c>
      <c r="K32" s="28">
        <f t="shared" si="37"/>
        <v>838</v>
      </c>
      <c r="L32" s="28">
        <f t="shared" si="38"/>
        <v>921.8</v>
      </c>
      <c r="M32" s="28">
        <f t="shared" si="39"/>
        <v>1005.5999999999999</v>
      </c>
      <c r="N32" s="28">
        <f t="shared" si="40"/>
        <v>1089.3999999999999</v>
      </c>
      <c r="O32" s="28">
        <f t="shared" si="41"/>
        <v>1173.2</v>
      </c>
      <c r="P32" s="28">
        <f t="shared" si="42"/>
        <v>1257</v>
      </c>
    </row>
    <row r="33" spans="1:16" x14ac:dyDescent="0.3">
      <c r="A33" s="31" t="str">
        <f t="shared" si="43"/>
        <v>PMMS</v>
      </c>
      <c r="B33" s="28">
        <f t="shared" si="29"/>
        <v>38.200000000000003</v>
      </c>
      <c r="C33" s="28">
        <f t="shared" si="30"/>
        <v>76.400000000000006</v>
      </c>
      <c r="D33" s="28">
        <f t="shared" si="31"/>
        <v>114.60000000000001</v>
      </c>
      <c r="E33" s="28">
        <f t="shared" si="32"/>
        <v>152.80000000000001</v>
      </c>
      <c r="F33" s="28">
        <f t="shared" si="33"/>
        <v>191</v>
      </c>
      <c r="G33" s="28">
        <f t="shared" si="34"/>
        <v>229.20000000000002</v>
      </c>
      <c r="H33" s="28">
        <f>VLOOKUP(A33,PRICING!$A$8:$BI$31,6,FALSE)</f>
        <v>267.40000000000003</v>
      </c>
      <c r="I33" s="28">
        <f t="shared" si="35"/>
        <v>305.60000000000002</v>
      </c>
      <c r="J33" s="28">
        <f t="shared" si="36"/>
        <v>343.8</v>
      </c>
      <c r="K33" s="28">
        <f t="shared" si="37"/>
        <v>382</v>
      </c>
      <c r="L33" s="28">
        <f t="shared" si="38"/>
        <v>420.20000000000005</v>
      </c>
      <c r="M33" s="28">
        <f t="shared" si="39"/>
        <v>458.40000000000003</v>
      </c>
      <c r="N33" s="28">
        <f t="shared" si="40"/>
        <v>496.6</v>
      </c>
      <c r="O33" s="28">
        <f t="shared" si="41"/>
        <v>534.80000000000007</v>
      </c>
      <c r="P33" s="28">
        <f t="shared" si="42"/>
        <v>573</v>
      </c>
    </row>
    <row r="34" spans="1:16" x14ac:dyDescent="0.3">
      <c r="A34" s="31" t="str">
        <f t="shared" si="43"/>
        <v>EMAS</v>
      </c>
      <c r="B34" s="28">
        <f t="shared" si="29"/>
        <v>88.8</v>
      </c>
      <c r="C34" s="28">
        <f t="shared" si="30"/>
        <v>177.6</v>
      </c>
      <c r="D34" s="28">
        <f t="shared" si="31"/>
        <v>266.39999999999998</v>
      </c>
      <c r="E34" s="28">
        <f t="shared" si="32"/>
        <v>355.2</v>
      </c>
      <c r="F34" s="28">
        <f t="shared" si="33"/>
        <v>444</v>
      </c>
      <c r="G34" s="28">
        <f t="shared" si="34"/>
        <v>532.79999999999995</v>
      </c>
      <c r="H34" s="28">
        <f>VLOOKUP(A34,PRICING!$A$8:$BI$31,6,FALSE)</f>
        <v>621.6</v>
      </c>
      <c r="I34" s="28">
        <f t="shared" si="35"/>
        <v>710.4</v>
      </c>
      <c r="J34" s="28">
        <f t="shared" si="36"/>
        <v>799.19999999999993</v>
      </c>
      <c r="K34" s="28">
        <f t="shared" si="37"/>
        <v>888</v>
      </c>
      <c r="L34" s="28">
        <f t="shared" si="38"/>
        <v>976.8</v>
      </c>
      <c r="M34" s="28">
        <f t="shared" si="39"/>
        <v>1065.5999999999999</v>
      </c>
      <c r="N34" s="28">
        <f t="shared" si="40"/>
        <v>1154.3999999999999</v>
      </c>
      <c r="O34" s="28">
        <f t="shared" si="41"/>
        <v>1243.2</v>
      </c>
      <c r="P34" s="28">
        <f t="shared" si="42"/>
        <v>1332</v>
      </c>
    </row>
    <row r="35" spans="1:16" x14ac:dyDescent="0.3">
      <c r="A35" s="31" t="str">
        <f t="shared" si="43"/>
        <v>PSAS</v>
      </c>
      <c r="B35" s="28">
        <f t="shared" si="29"/>
        <v>68.8</v>
      </c>
      <c r="C35" s="28">
        <f t="shared" si="30"/>
        <v>137.6</v>
      </c>
      <c r="D35" s="28">
        <f t="shared" si="31"/>
        <v>206.39999999999998</v>
      </c>
      <c r="E35" s="28">
        <f t="shared" si="32"/>
        <v>275.2</v>
      </c>
      <c r="F35" s="28">
        <f t="shared" si="33"/>
        <v>344</v>
      </c>
      <c r="G35" s="28">
        <f t="shared" si="34"/>
        <v>412.79999999999995</v>
      </c>
      <c r="H35" s="28">
        <f>VLOOKUP(A35,PRICING!$A$8:$BI$31,6,FALSE)</f>
        <v>481.59999999999997</v>
      </c>
      <c r="I35" s="28">
        <f t="shared" si="35"/>
        <v>550.4</v>
      </c>
      <c r="J35" s="28">
        <f t="shared" si="36"/>
        <v>619.19999999999993</v>
      </c>
      <c r="K35" s="28">
        <f t="shared" si="37"/>
        <v>688</v>
      </c>
      <c r="L35" s="28">
        <f t="shared" si="38"/>
        <v>756.8</v>
      </c>
      <c r="M35" s="28">
        <f t="shared" si="39"/>
        <v>825.59999999999991</v>
      </c>
      <c r="N35" s="28">
        <f t="shared" si="40"/>
        <v>894.4</v>
      </c>
      <c r="O35" s="28">
        <f t="shared" si="41"/>
        <v>963.19999999999993</v>
      </c>
      <c r="P35" s="28">
        <f t="shared" si="42"/>
        <v>1032</v>
      </c>
    </row>
    <row r="36" spans="1:16" x14ac:dyDescent="0.3">
      <c r="A36" s="31" t="str">
        <f t="shared" si="43"/>
        <v>SSAS</v>
      </c>
      <c r="B36" s="28">
        <f t="shared" si="29"/>
        <v>95.6</v>
      </c>
      <c r="C36" s="28">
        <f t="shared" si="30"/>
        <v>191.2</v>
      </c>
      <c r="D36" s="28">
        <f t="shared" si="31"/>
        <v>286.79999999999995</v>
      </c>
      <c r="E36" s="28">
        <f t="shared" si="32"/>
        <v>382.4</v>
      </c>
      <c r="F36" s="28">
        <f t="shared" si="33"/>
        <v>478</v>
      </c>
      <c r="G36" s="28">
        <f t="shared" si="34"/>
        <v>573.59999999999991</v>
      </c>
      <c r="H36" s="28">
        <f>VLOOKUP(A36,PRICING!$A$8:$BI$31,6,FALSE)</f>
        <v>669.19999999999993</v>
      </c>
      <c r="I36" s="28">
        <f t="shared" si="35"/>
        <v>764.8</v>
      </c>
      <c r="J36" s="28">
        <f t="shared" si="36"/>
        <v>860.4</v>
      </c>
      <c r="K36" s="28">
        <f t="shared" si="37"/>
        <v>956</v>
      </c>
      <c r="L36" s="28">
        <f t="shared" si="38"/>
        <v>1051.5999999999999</v>
      </c>
      <c r="M36" s="28">
        <f t="shared" si="39"/>
        <v>1147.1999999999998</v>
      </c>
      <c r="N36" s="28">
        <f t="shared" si="40"/>
        <v>1242.8</v>
      </c>
      <c r="O36" s="28">
        <f t="shared" si="41"/>
        <v>1338.3999999999999</v>
      </c>
      <c r="P36" s="28">
        <f t="shared" si="42"/>
        <v>1434</v>
      </c>
    </row>
    <row r="37" spans="1:16" x14ac:dyDescent="0.3">
      <c r="A37" s="31" t="str">
        <f t="shared" si="43"/>
        <v>PMAS</v>
      </c>
      <c r="B37" s="28">
        <f t="shared" si="29"/>
        <v>155.1</v>
      </c>
      <c r="C37" s="28">
        <f t="shared" si="30"/>
        <v>310.2</v>
      </c>
      <c r="D37" s="28">
        <f t="shared" si="31"/>
        <v>465.29999999999995</v>
      </c>
      <c r="E37" s="28">
        <f t="shared" si="32"/>
        <v>620.4</v>
      </c>
      <c r="F37" s="28">
        <f t="shared" si="33"/>
        <v>775.5</v>
      </c>
      <c r="G37" s="28">
        <f t="shared" si="34"/>
        <v>930.59999999999991</v>
      </c>
      <c r="H37" s="28">
        <f>VLOOKUP(A37,PRICING!$A$8:$BI$31,6,FALSE)</f>
        <v>1085.7</v>
      </c>
      <c r="I37" s="28">
        <f t="shared" si="35"/>
        <v>1240.8</v>
      </c>
      <c r="J37" s="28">
        <f t="shared" si="36"/>
        <v>1395.8999999999999</v>
      </c>
      <c r="K37" s="28">
        <f t="shared" si="37"/>
        <v>1551</v>
      </c>
      <c r="L37" s="28">
        <f t="shared" si="38"/>
        <v>1706.1</v>
      </c>
      <c r="M37" s="28">
        <f t="shared" si="39"/>
        <v>1861.1999999999998</v>
      </c>
      <c r="N37" s="28">
        <f t="shared" si="40"/>
        <v>2016.3</v>
      </c>
      <c r="O37" s="28">
        <f t="shared" si="41"/>
        <v>2171.4</v>
      </c>
      <c r="P37" s="28">
        <f t="shared" si="42"/>
        <v>2326.5</v>
      </c>
    </row>
    <row r="38" spans="1:16" x14ac:dyDescent="0.3">
      <c r="A38" s="31" t="str">
        <f t="shared" si="43"/>
        <v>CMAS</v>
      </c>
      <c r="B38" s="28">
        <f t="shared" si="29"/>
        <v>131</v>
      </c>
      <c r="C38" s="28">
        <f t="shared" si="30"/>
        <v>262</v>
      </c>
      <c r="D38" s="28">
        <f t="shared" si="31"/>
        <v>393</v>
      </c>
      <c r="E38" s="28">
        <f t="shared" si="32"/>
        <v>524</v>
      </c>
      <c r="F38" s="28">
        <f t="shared" si="33"/>
        <v>655</v>
      </c>
      <c r="G38" s="28">
        <f t="shared" si="34"/>
        <v>786</v>
      </c>
      <c r="H38" s="28">
        <f>VLOOKUP(A38,PRICING!$A$8:$BI$31,6,FALSE)</f>
        <v>917</v>
      </c>
      <c r="I38" s="28">
        <f t="shared" si="35"/>
        <v>1048</v>
      </c>
      <c r="J38" s="28">
        <f t="shared" si="36"/>
        <v>1179</v>
      </c>
      <c r="K38" s="28">
        <f t="shared" si="37"/>
        <v>1310</v>
      </c>
      <c r="L38" s="28">
        <f t="shared" si="38"/>
        <v>1441</v>
      </c>
      <c r="M38" s="28">
        <f t="shared" si="39"/>
        <v>1572</v>
      </c>
      <c r="N38" s="28">
        <f t="shared" si="40"/>
        <v>1703</v>
      </c>
      <c r="O38" s="28">
        <f t="shared" si="41"/>
        <v>1834</v>
      </c>
      <c r="P38" s="28">
        <f t="shared" si="42"/>
        <v>1965</v>
      </c>
    </row>
    <row r="39" spans="1:16" x14ac:dyDescent="0.3">
      <c r="A39" s="31" t="str">
        <f t="shared" si="43"/>
        <v>SMAS</v>
      </c>
      <c r="B39" s="28">
        <f t="shared" si="29"/>
        <v>206.8</v>
      </c>
      <c r="C39" s="28">
        <f t="shared" si="30"/>
        <v>413.6</v>
      </c>
      <c r="D39" s="28">
        <f t="shared" si="31"/>
        <v>620.40000000000009</v>
      </c>
      <c r="E39" s="28">
        <f t="shared" si="32"/>
        <v>827.2</v>
      </c>
      <c r="F39" s="28">
        <f t="shared" si="33"/>
        <v>1034</v>
      </c>
      <c r="G39" s="28">
        <f t="shared" si="34"/>
        <v>1240.8000000000002</v>
      </c>
      <c r="H39" s="28">
        <f>VLOOKUP(A39,PRICING!$A$8:$BI$31,6,FALSE)</f>
        <v>1447.6000000000001</v>
      </c>
      <c r="I39" s="28">
        <f t="shared" si="35"/>
        <v>1654.4</v>
      </c>
      <c r="J39" s="28">
        <f t="shared" si="36"/>
        <v>1861.2</v>
      </c>
      <c r="K39" s="28">
        <f t="shared" si="37"/>
        <v>2068</v>
      </c>
      <c r="L39" s="28">
        <f t="shared" si="38"/>
        <v>2274.8000000000002</v>
      </c>
      <c r="M39" s="28">
        <f t="shared" si="39"/>
        <v>2481.6000000000004</v>
      </c>
      <c r="N39" s="28">
        <f t="shared" si="40"/>
        <v>2688.4</v>
      </c>
      <c r="O39" s="28">
        <f t="shared" si="41"/>
        <v>2895.2000000000003</v>
      </c>
      <c r="P39" s="28">
        <f t="shared" si="42"/>
        <v>3102</v>
      </c>
    </row>
    <row r="40" spans="1:16" x14ac:dyDescent="0.3">
      <c r="A40" s="32">
        <f>PRICING!H6</f>
        <v>45882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45883</v>
      </c>
      <c r="B41" s="33">
        <v>2.21</v>
      </c>
      <c r="C41" s="33">
        <v>2.0299999999999998</v>
      </c>
      <c r="D41" s="33">
        <v>1.88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114.25700000000001</v>
      </c>
      <c r="C42" s="28">
        <f t="shared" ref="C42:C52" si="45">($H42/7)*2*$C$41</f>
        <v>209.90199999999999</v>
      </c>
      <c r="D42" s="28">
        <f t="shared" ref="D42:D52" si="46">($H42/7)*3*$D$41</f>
        <v>291.58800000000002</v>
      </c>
      <c r="E42" s="28">
        <f t="shared" ref="E42:E52" si="47">($H42/7)*4*$E$41</f>
        <v>208.86800000000002</v>
      </c>
      <c r="F42" s="28">
        <f t="shared" ref="F42:F52" si="48">($H42/7)*5*$F$41</f>
        <v>261.08499999999998</v>
      </c>
      <c r="G42" s="28">
        <f t="shared" ref="G42:G52" si="49">($H42/7)*6*$G$41</f>
        <v>310.20000000000005</v>
      </c>
      <c r="H42" s="28">
        <f>VLOOKUP(A42,PRICING!$A$8:$BI$31,8,FALSE)</f>
        <v>361.90000000000003</v>
      </c>
      <c r="I42" s="28">
        <f t="shared" ref="I42:I52" si="50">($H42/7)*8*$I$41</f>
        <v>413.6</v>
      </c>
      <c r="J42" s="28">
        <f t="shared" ref="J42:J52" si="51">($H42/7)*9*$J$41</f>
        <v>465.3</v>
      </c>
      <c r="K42" s="28">
        <f t="shared" ref="K42:K52" si="52">($H42/7)*10*$K$41</f>
        <v>517</v>
      </c>
      <c r="L42" s="28">
        <f t="shared" ref="L42:L52" si="53">($H42/7)*11*$L$41</f>
        <v>568.70000000000005</v>
      </c>
      <c r="M42" s="28">
        <f t="shared" ref="M42:M52" si="54">($H42/7)*12*$M$41</f>
        <v>620.40000000000009</v>
      </c>
      <c r="N42" s="28">
        <f t="shared" ref="N42:N52" si="55">($H42/7)*13*$N$41</f>
        <v>672.1</v>
      </c>
      <c r="O42" s="28">
        <f t="shared" ref="O42:O52" si="56">($H42/7)*14*$O$41</f>
        <v>723.80000000000007</v>
      </c>
      <c r="P42" s="28">
        <f t="shared" ref="P42:P52" si="57">($H42/7)*15*$P$41</f>
        <v>775.5</v>
      </c>
    </row>
    <row r="43" spans="1:16" x14ac:dyDescent="0.3">
      <c r="A43" s="31" t="str">
        <f t="shared" ref="A43:A52" si="58">A30</f>
        <v>EMMS</v>
      </c>
      <c r="B43" s="28">
        <f t="shared" si="44"/>
        <v>117.351</v>
      </c>
      <c r="C43" s="28">
        <f t="shared" si="45"/>
        <v>215.58599999999998</v>
      </c>
      <c r="D43" s="28">
        <f t="shared" si="46"/>
        <v>299.48399999999998</v>
      </c>
      <c r="E43" s="28">
        <f t="shared" si="47"/>
        <v>214.524</v>
      </c>
      <c r="F43" s="28">
        <f t="shared" si="48"/>
        <v>268.15500000000003</v>
      </c>
      <c r="G43" s="28">
        <f t="shared" si="49"/>
        <v>318.60000000000002</v>
      </c>
      <c r="H43" s="28">
        <f>VLOOKUP(A43,PRICING!$A$8:$BI$31,8,FALSE)</f>
        <v>371.7</v>
      </c>
      <c r="I43" s="28">
        <f t="shared" si="50"/>
        <v>424.8</v>
      </c>
      <c r="J43" s="28">
        <f t="shared" si="51"/>
        <v>477.90000000000003</v>
      </c>
      <c r="K43" s="28">
        <f t="shared" si="52"/>
        <v>531</v>
      </c>
      <c r="L43" s="28">
        <f t="shared" si="53"/>
        <v>584.1</v>
      </c>
      <c r="M43" s="28">
        <f t="shared" si="54"/>
        <v>637.20000000000005</v>
      </c>
      <c r="N43" s="28">
        <f t="shared" si="55"/>
        <v>690.30000000000007</v>
      </c>
      <c r="O43" s="28">
        <f t="shared" si="56"/>
        <v>743.4</v>
      </c>
      <c r="P43" s="28">
        <f t="shared" si="57"/>
        <v>796.5</v>
      </c>
    </row>
    <row r="44" spans="1:16" x14ac:dyDescent="0.3">
      <c r="A44" s="31" t="str">
        <f t="shared" si="58"/>
        <v>PSMS</v>
      </c>
      <c r="B44" s="28">
        <f t="shared" si="44"/>
        <v>119.119</v>
      </c>
      <c r="C44" s="28">
        <f t="shared" si="45"/>
        <v>218.83399999999997</v>
      </c>
      <c r="D44" s="28">
        <f t="shared" si="46"/>
        <v>303.99599999999998</v>
      </c>
      <c r="E44" s="28">
        <f t="shared" si="47"/>
        <v>217.756</v>
      </c>
      <c r="F44" s="28">
        <f t="shared" si="48"/>
        <v>272.19499999999999</v>
      </c>
      <c r="G44" s="28">
        <f t="shared" si="49"/>
        <v>323.39999999999998</v>
      </c>
      <c r="H44" s="28">
        <f>VLOOKUP(A44,PRICING!$A$8:$BI$31,8,FALSE)</f>
        <v>377.3</v>
      </c>
      <c r="I44" s="28">
        <f t="shared" si="50"/>
        <v>431.2</v>
      </c>
      <c r="J44" s="28">
        <f t="shared" si="51"/>
        <v>485.09999999999997</v>
      </c>
      <c r="K44" s="28">
        <f t="shared" si="52"/>
        <v>539</v>
      </c>
      <c r="L44" s="28">
        <f t="shared" si="53"/>
        <v>592.9</v>
      </c>
      <c r="M44" s="28">
        <f t="shared" si="54"/>
        <v>646.79999999999995</v>
      </c>
      <c r="N44" s="28">
        <f t="shared" si="55"/>
        <v>700.69999999999993</v>
      </c>
      <c r="O44" s="28">
        <f t="shared" si="56"/>
        <v>754.6</v>
      </c>
      <c r="P44" s="28">
        <f t="shared" si="57"/>
        <v>808.5</v>
      </c>
    </row>
    <row r="45" spans="1:16" x14ac:dyDescent="0.3">
      <c r="A45" s="31" t="str">
        <f t="shared" si="58"/>
        <v>SSMS</v>
      </c>
      <c r="B45" s="28">
        <f t="shared" si="44"/>
        <v>140.33500000000001</v>
      </c>
      <c r="C45" s="28">
        <f t="shared" si="45"/>
        <v>257.81</v>
      </c>
      <c r="D45" s="28">
        <f t="shared" si="46"/>
        <v>358.14</v>
      </c>
      <c r="E45" s="28">
        <f t="shared" si="47"/>
        <v>256.54000000000002</v>
      </c>
      <c r="F45" s="28">
        <f t="shared" si="48"/>
        <v>320.67500000000001</v>
      </c>
      <c r="G45" s="28">
        <f t="shared" si="49"/>
        <v>381</v>
      </c>
      <c r="H45" s="28">
        <f>VLOOKUP(A45,PRICING!$A$8:$BI$31,8,FALSE)</f>
        <v>444.5</v>
      </c>
      <c r="I45" s="28">
        <f t="shared" si="50"/>
        <v>508</v>
      </c>
      <c r="J45" s="28">
        <f t="shared" si="51"/>
        <v>571.5</v>
      </c>
      <c r="K45" s="28">
        <f t="shared" si="52"/>
        <v>635</v>
      </c>
      <c r="L45" s="28">
        <f t="shared" si="53"/>
        <v>698.5</v>
      </c>
      <c r="M45" s="28">
        <f t="shared" si="54"/>
        <v>762</v>
      </c>
      <c r="N45" s="28">
        <f t="shared" si="55"/>
        <v>825.5</v>
      </c>
      <c r="O45" s="28">
        <f t="shared" si="56"/>
        <v>889</v>
      </c>
      <c r="P45" s="28">
        <f t="shared" si="57"/>
        <v>952.5</v>
      </c>
    </row>
    <row r="46" spans="1:16" x14ac:dyDescent="0.3">
      <c r="A46" s="31" t="str">
        <f t="shared" si="58"/>
        <v>PMMS</v>
      </c>
      <c r="B46" s="28">
        <f t="shared" si="44"/>
        <v>84.422000000000011</v>
      </c>
      <c r="C46" s="28">
        <f t="shared" si="45"/>
        <v>155.09199999999998</v>
      </c>
      <c r="D46" s="28">
        <f t="shared" si="46"/>
        <v>215.44800000000001</v>
      </c>
      <c r="E46" s="28">
        <f t="shared" si="47"/>
        <v>154.328</v>
      </c>
      <c r="F46" s="28">
        <f t="shared" si="48"/>
        <v>192.91</v>
      </c>
      <c r="G46" s="28">
        <f t="shared" si="49"/>
        <v>229.20000000000002</v>
      </c>
      <c r="H46" s="28">
        <f>VLOOKUP(A46,PRICING!$A$8:$BI$31,8,FALSE)</f>
        <v>267.40000000000003</v>
      </c>
      <c r="I46" s="28">
        <f t="shared" si="50"/>
        <v>305.60000000000002</v>
      </c>
      <c r="J46" s="28">
        <f t="shared" si="51"/>
        <v>343.8</v>
      </c>
      <c r="K46" s="28">
        <f t="shared" si="52"/>
        <v>382</v>
      </c>
      <c r="L46" s="28">
        <f t="shared" si="53"/>
        <v>420.20000000000005</v>
      </c>
      <c r="M46" s="28">
        <f t="shared" si="54"/>
        <v>458.40000000000003</v>
      </c>
      <c r="N46" s="28">
        <f t="shared" si="55"/>
        <v>496.6</v>
      </c>
      <c r="O46" s="28">
        <f t="shared" si="56"/>
        <v>534.80000000000007</v>
      </c>
      <c r="P46" s="28">
        <f t="shared" si="57"/>
        <v>573</v>
      </c>
    </row>
    <row r="47" spans="1:16" x14ac:dyDescent="0.3">
      <c r="A47" s="31" t="str">
        <f t="shared" si="58"/>
        <v>EMAS</v>
      </c>
      <c r="B47" s="28">
        <f t="shared" si="44"/>
        <v>196.24799999999999</v>
      </c>
      <c r="C47" s="28">
        <f t="shared" si="45"/>
        <v>360.52799999999996</v>
      </c>
      <c r="D47" s="28">
        <f t="shared" si="46"/>
        <v>500.83199999999994</v>
      </c>
      <c r="E47" s="28">
        <f t="shared" si="47"/>
        <v>358.75200000000001</v>
      </c>
      <c r="F47" s="28">
        <f t="shared" si="48"/>
        <v>448.44</v>
      </c>
      <c r="G47" s="28">
        <f t="shared" si="49"/>
        <v>532.79999999999995</v>
      </c>
      <c r="H47" s="28">
        <f>VLOOKUP(A47,PRICING!$A$8:$BI$31,8,FALSE)</f>
        <v>621.6</v>
      </c>
      <c r="I47" s="28">
        <f t="shared" si="50"/>
        <v>710.4</v>
      </c>
      <c r="J47" s="28">
        <f t="shared" si="51"/>
        <v>799.19999999999993</v>
      </c>
      <c r="K47" s="28">
        <f t="shared" si="52"/>
        <v>888</v>
      </c>
      <c r="L47" s="28">
        <f t="shared" si="53"/>
        <v>976.8</v>
      </c>
      <c r="M47" s="28">
        <f t="shared" si="54"/>
        <v>1065.5999999999999</v>
      </c>
      <c r="N47" s="28">
        <f t="shared" si="55"/>
        <v>1154.3999999999999</v>
      </c>
      <c r="O47" s="28">
        <f t="shared" si="56"/>
        <v>1243.2</v>
      </c>
      <c r="P47" s="28">
        <f t="shared" si="57"/>
        <v>1332</v>
      </c>
    </row>
    <row r="48" spans="1:16" x14ac:dyDescent="0.3">
      <c r="A48" s="31" t="str">
        <f t="shared" si="58"/>
        <v>PSAS</v>
      </c>
      <c r="B48" s="28">
        <f t="shared" si="44"/>
        <v>152.048</v>
      </c>
      <c r="C48" s="28">
        <f t="shared" si="45"/>
        <v>279.32799999999997</v>
      </c>
      <c r="D48" s="28">
        <f t="shared" si="46"/>
        <v>388.03199999999993</v>
      </c>
      <c r="E48" s="28">
        <f t="shared" si="47"/>
        <v>277.952</v>
      </c>
      <c r="F48" s="28">
        <f t="shared" si="48"/>
        <v>347.44</v>
      </c>
      <c r="G48" s="28">
        <f t="shared" si="49"/>
        <v>412.79999999999995</v>
      </c>
      <c r="H48" s="28">
        <f>VLOOKUP(A48,PRICING!$A$8:$BI$31,8,FALSE)</f>
        <v>481.59999999999997</v>
      </c>
      <c r="I48" s="28">
        <f t="shared" si="50"/>
        <v>550.4</v>
      </c>
      <c r="J48" s="28">
        <f t="shared" si="51"/>
        <v>619.19999999999993</v>
      </c>
      <c r="K48" s="28">
        <f t="shared" si="52"/>
        <v>688</v>
      </c>
      <c r="L48" s="28">
        <f t="shared" si="53"/>
        <v>756.8</v>
      </c>
      <c r="M48" s="28">
        <f t="shared" si="54"/>
        <v>825.59999999999991</v>
      </c>
      <c r="N48" s="28">
        <f t="shared" si="55"/>
        <v>894.4</v>
      </c>
      <c r="O48" s="28">
        <f t="shared" si="56"/>
        <v>963.19999999999993</v>
      </c>
      <c r="P48" s="28">
        <f t="shared" si="57"/>
        <v>1032</v>
      </c>
    </row>
    <row r="49" spans="1:16" x14ac:dyDescent="0.3">
      <c r="A49" s="31" t="str">
        <f t="shared" si="58"/>
        <v>SSAS</v>
      </c>
      <c r="B49" s="28">
        <f t="shared" si="44"/>
        <v>211.27599999999998</v>
      </c>
      <c r="C49" s="28">
        <f t="shared" si="45"/>
        <v>388.13599999999997</v>
      </c>
      <c r="D49" s="28">
        <f t="shared" si="46"/>
        <v>539.18399999999986</v>
      </c>
      <c r="E49" s="28">
        <f t="shared" si="47"/>
        <v>386.22399999999999</v>
      </c>
      <c r="F49" s="28">
        <f t="shared" si="48"/>
        <v>482.78000000000003</v>
      </c>
      <c r="G49" s="28">
        <f t="shared" si="49"/>
        <v>573.59999999999991</v>
      </c>
      <c r="H49" s="28">
        <f>VLOOKUP(A49,PRICING!$A$8:$BI$31,8,FALSE)</f>
        <v>669.19999999999993</v>
      </c>
      <c r="I49" s="28">
        <f t="shared" si="50"/>
        <v>764.8</v>
      </c>
      <c r="J49" s="28">
        <f t="shared" si="51"/>
        <v>860.4</v>
      </c>
      <c r="K49" s="28">
        <f t="shared" si="52"/>
        <v>956</v>
      </c>
      <c r="L49" s="28">
        <f t="shared" si="53"/>
        <v>1051.5999999999999</v>
      </c>
      <c r="M49" s="28">
        <f t="shared" si="54"/>
        <v>1147.1999999999998</v>
      </c>
      <c r="N49" s="28">
        <f t="shared" si="55"/>
        <v>1242.8</v>
      </c>
      <c r="O49" s="28">
        <f t="shared" si="56"/>
        <v>1338.3999999999999</v>
      </c>
      <c r="P49" s="28">
        <f t="shared" si="57"/>
        <v>1434</v>
      </c>
    </row>
    <row r="50" spans="1:16" x14ac:dyDescent="0.3">
      <c r="A50" s="31" t="str">
        <f t="shared" si="58"/>
        <v>PMAS</v>
      </c>
      <c r="B50" s="28">
        <f t="shared" si="44"/>
        <v>342.77099999999996</v>
      </c>
      <c r="C50" s="28">
        <f t="shared" si="45"/>
        <v>629.7059999999999</v>
      </c>
      <c r="D50" s="28">
        <f t="shared" si="46"/>
        <v>874.7639999999999</v>
      </c>
      <c r="E50" s="28">
        <f t="shared" si="47"/>
        <v>626.60399999999993</v>
      </c>
      <c r="F50" s="28">
        <f t="shared" si="48"/>
        <v>783.255</v>
      </c>
      <c r="G50" s="28">
        <f t="shared" si="49"/>
        <v>930.59999999999991</v>
      </c>
      <c r="H50" s="28">
        <f>VLOOKUP(A50,PRICING!$A$8:$BI$31,8,FALSE)</f>
        <v>1085.7</v>
      </c>
      <c r="I50" s="28">
        <f t="shared" si="50"/>
        <v>1240.8</v>
      </c>
      <c r="J50" s="28">
        <f t="shared" si="51"/>
        <v>1395.8999999999999</v>
      </c>
      <c r="K50" s="28">
        <f t="shared" si="52"/>
        <v>1551</v>
      </c>
      <c r="L50" s="28">
        <f t="shared" si="53"/>
        <v>1706.1</v>
      </c>
      <c r="M50" s="28">
        <f t="shared" si="54"/>
        <v>1861.1999999999998</v>
      </c>
      <c r="N50" s="28">
        <f t="shared" si="55"/>
        <v>2016.3</v>
      </c>
      <c r="O50" s="28">
        <f t="shared" si="56"/>
        <v>2171.4</v>
      </c>
      <c r="P50" s="28">
        <f t="shared" si="57"/>
        <v>2326.5</v>
      </c>
    </row>
    <row r="51" spans="1:16" x14ac:dyDescent="0.3">
      <c r="A51" s="31" t="str">
        <f t="shared" si="58"/>
        <v>CMAS</v>
      </c>
      <c r="B51" s="28">
        <f t="shared" si="44"/>
        <v>289.51</v>
      </c>
      <c r="C51" s="28">
        <f t="shared" si="45"/>
        <v>531.8599999999999</v>
      </c>
      <c r="D51" s="28">
        <f t="shared" si="46"/>
        <v>738.83999999999992</v>
      </c>
      <c r="E51" s="28">
        <f t="shared" si="47"/>
        <v>529.24</v>
      </c>
      <c r="F51" s="28">
        <f t="shared" si="48"/>
        <v>661.55</v>
      </c>
      <c r="G51" s="28">
        <f t="shared" si="49"/>
        <v>786</v>
      </c>
      <c r="H51" s="28">
        <f>VLOOKUP(A51,PRICING!$A$8:$BI$31,8,FALSE)</f>
        <v>917</v>
      </c>
      <c r="I51" s="28">
        <f t="shared" si="50"/>
        <v>1048</v>
      </c>
      <c r="J51" s="28">
        <f t="shared" si="51"/>
        <v>1179</v>
      </c>
      <c r="K51" s="28">
        <f t="shared" si="52"/>
        <v>1310</v>
      </c>
      <c r="L51" s="28">
        <f t="shared" si="53"/>
        <v>1441</v>
      </c>
      <c r="M51" s="28">
        <f t="shared" si="54"/>
        <v>1572</v>
      </c>
      <c r="N51" s="28">
        <f t="shared" si="55"/>
        <v>1703</v>
      </c>
      <c r="O51" s="28">
        <f t="shared" si="56"/>
        <v>1834</v>
      </c>
      <c r="P51" s="28">
        <f t="shared" si="57"/>
        <v>1965</v>
      </c>
    </row>
    <row r="52" spans="1:16" x14ac:dyDescent="0.3">
      <c r="A52" s="31" t="str">
        <f t="shared" si="58"/>
        <v>SMAS</v>
      </c>
      <c r="B52" s="28">
        <f t="shared" si="44"/>
        <v>457.02800000000002</v>
      </c>
      <c r="C52" s="28">
        <f t="shared" si="45"/>
        <v>839.60799999999995</v>
      </c>
      <c r="D52" s="28">
        <f t="shared" si="46"/>
        <v>1166.3520000000001</v>
      </c>
      <c r="E52" s="28">
        <f t="shared" si="47"/>
        <v>835.47200000000009</v>
      </c>
      <c r="F52" s="28">
        <f t="shared" si="48"/>
        <v>1044.3399999999999</v>
      </c>
      <c r="G52" s="28">
        <f t="shared" si="49"/>
        <v>1240.8000000000002</v>
      </c>
      <c r="H52" s="28">
        <f>VLOOKUP(A52,PRICING!$A$8:$BI$31,8,FALSE)</f>
        <v>1447.6000000000001</v>
      </c>
      <c r="I52" s="28">
        <f t="shared" si="50"/>
        <v>1654.4</v>
      </c>
      <c r="J52" s="28">
        <f t="shared" si="51"/>
        <v>1861.2</v>
      </c>
      <c r="K52" s="28">
        <f t="shared" si="52"/>
        <v>2068</v>
      </c>
      <c r="L52" s="28">
        <f t="shared" si="53"/>
        <v>2274.8000000000002</v>
      </c>
      <c r="M52" s="28">
        <f t="shared" si="54"/>
        <v>2481.6000000000004</v>
      </c>
      <c r="N52" s="28">
        <f t="shared" si="55"/>
        <v>2688.4</v>
      </c>
      <c r="O52" s="28">
        <f t="shared" si="56"/>
        <v>2895.2000000000003</v>
      </c>
      <c r="P52" s="28">
        <f t="shared" si="57"/>
        <v>3102</v>
      </c>
    </row>
    <row r="53" spans="1:16" x14ac:dyDescent="0.3">
      <c r="A53" s="32">
        <f>PRICING!J6</f>
        <v>45884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45885</v>
      </c>
      <c r="B54" s="33">
        <v>2.21</v>
      </c>
      <c r="C54" s="33">
        <v>2.0299999999999998</v>
      </c>
      <c r="D54" s="33">
        <v>1.88</v>
      </c>
      <c r="E54" s="33">
        <v>1.01</v>
      </c>
      <c r="F54" s="33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114.25700000000001</v>
      </c>
      <c r="C55" s="28">
        <f>($H55/7)*2*$C$54</f>
        <v>209.90199999999999</v>
      </c>
      <c r="D55" s="28">
        <f>($H55/7)*3*$D$54</f>
        <v>291.58800000000002</v>
      </c>
      <c r="E55" s="28">
        <f>($H55/7)*4*$E$54</f>
        <v>208.86800000000002</v>
      </c>
      <c r="F55" s="28">
        <f>($H55/7)*5*$F$54</f>
        <v>261.08499999999998</v>
      </c>
      <c r="G55" s="28">
        <f>($H55/7)*6*$G$54</f>
        <v>310.20000000000005</v>
      </c>
      <c r="H55" s="28">
        <f>VLOOKUP(A55,PRICING!$A$8:$BI$31,10,FALSE)</f>
        <v>361.90000000000003</v>
      </c>
      <c r="I55" s="28">
        <f>($H55/7)*8*$I$54</f>
        <v>413.6</v>
      </c>
      <c r="J55" s="28">
        <f>($H55/7)*9*$J$54</f>
        <v>465.3</v>
      </c>
      <c r="K55" s="28">
        <f>($H55/7)*10*$K$54</f>
        <v>517</v>
      </c>
      <c r="L55" s="28">
        <f>($H55/7)*11*$L$54</f>
        <v>568.70000000000005</v>
      </c>
      <c r="M55" s="28">
        <f>($H55/7)*12*$M$54</f>
        <v>620.40000000000009</v>
      </c>
      <c r="N55" s="28">
        <f>($H55/7)*13*$N$54</f>
        <v>672.1</v>
      </c>
      <c r="O55" s="28">
        <f>($H55/7)*14*$O$54</f>
        <v>723.80000000000007</v>
      </c>
      <c r="P55" s="28">
        <f>($H55/7)*15*$P$54</f>
        <v>775.5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107.40600000000001</v>
      </c>
      <c r="C56" s="28">
        <f t="shared" ref="C56:C65" si="61">($H56/7)*2*$C$54</f>
        <v>197.31599999999997</v>
      </c>
      <c r="D56" s="28">
        <f t="shared" ref="D56:D65" si="62">($H56/7)*3*$D$54</f>
        <v>274.10399999999998</v>
      </c>
      <c r="E56" s="28">
        <f t="shared" ref="E56:E65" si="63">($H56/7)*4*$E$54</f>
        <v>196.34399999999999</v>
      </c>
      <c r="F56" s="28">
        <f t="shared" ref="F56:F65" si="64">($H56/7)*5*$F$54</f>
        <v>245.43</v>
      </c>
      <c r="G56" s="28">
        <f t="shared" ref="G56:G65" si="65">($H56/7)*6*$G$54</f>
        <v>291.60000000000002</v>
      </c>
      <c r="H56" s="28">
        <f>VLOOKUP(A56,PRICING!$A$8:$BI$31,10,FALSE)</f>
        <v>340.2</v>
      </c>
      <c r="I56" s="28">
        <f t="shared" ref="I56:I65" si="66">($H56/7)*8*$I$54</f>
        <v>388.8</v>
      </c>
      <c r="J56" s="28">
        <f t="shared" ref="J56:J65" si="67">($H56/7)*9*$J$54</f>
        <v>437.40000000000003</v>
      </c>
      <c r="K56" s="28">
        <f t="shared" ref="K56:K65" si="68">($H56/7)*10*$K$54</f>
        <v>486</v>
      </c>
      <c r="L56" s="28">
        <f t="shared" ref="L56:L65" si="69">($H56/7)*11*$L$54</f>
        <v>534.6</v>
      </c>
      <c r="M56" s="28">
        <f t="shared" ref="M56:M65" si="70">($H56/7)*12*$M$54</f>
        <v>583.20000000000005</v>
      </c>
      <c r="N56" s="28">
        <f t="shared" ref="N56:N65" si="71">($H56/7)*13*$N$54</f>
        <v>631.80000000000007</v>
      </c>
      <c r="O56" s="28">
        <f t="shared" ref="O56:O65" si="72">($H56/7)*14*$O$54</f>
        <v>680.4</v>
      </c>
      <c r="P56" s="28">
        <f t="shared" ref="P56:P65" si="73">($H56/7)*15*$P$54</f>
        <v>729</v>
      </c>
    </row>
    <row r="57" spans="1:16" x14ac:dyDescent="0.3">
      <c r="A57" s="31" t="str">
        <f t="shared" si="59"/>
        <v>PSMS</v>
      </c>
      <c r="B57" s="28">
        <f t="shared" si="60"/>
        <v>119.119</v>
      </c>
      <c r="C57" s="28">
        <f t="shared" si="61"/>
        <v>218.83399999999997</v>
      </c>
      <c r="D57" s="28">
        <f t="shared" si="62"/>
        <v>303.99599999999998</v>
      </c>
      <c r="E57" s="28">
        <f t="shared" si="63"/>
        <v>217.756</v>
      </c>
      <c r="F57" s="28">
        <f t="shared" si="64"/>
        <v>272.19499999999999</v>
      </c>
      <c r="G57" s="28">
        <f t="shared" si="65"/>
        <v>323.39999999999998</v>
      </c>
      <c r="H57" s="28">
        <f>VLOOKUP(A57,PRICING!$A$8:$BI$31,10,FALSE)</f>
        <v>377.3</v>
      </c>
      <c r="I57" s="28">
        <f t="shared" si="66"/>
        <v>431.2</v>
      </c>
      <c r="J57" s="28">
        <f t="shared" si="67"/>
        <v>485.09999999999997</v>
      </c>
      <c r="K57" s="28">
        <f t="shared" si="68"/>
        <v>539</v>
      </c>
      <c r="L57" s="28">
        <f t="shared" si="69"/>
        <v>592.9</v>
      </c>
      <c r="M57" s="28">
        <f t="shared" si="70"/>
        <v>646.79999999999995</v>
      </c>
      <c r="N57" s="28">
        <f t="shared" si="71"/>
        <v>700.69999999999993</v>
      </c>
      <c r="O57" s="28">
        <f t="shared" si="72"/>
        <v>754.6</v>
      </c>
      <c r="P57" s="28">
        <f t="shared" si="73"/>
        <v>808.5</v>
      </c>
    </row>
    <row r="58" spans="1:16" x14ac:dyDescent="0.3">
      <c r="A58" s="31" t="str">
        <f t="shared" si="59"/>
        <v>SSMS</v>
      </c>
      <c r="B58" s="28">
        <f t="shared" si="60"/>
        <v>140.33500000000001</v>
      </c>
      <c r="C58" s="28">
        <f t="shared" si="61"/>
        <v>257.81</v>
      </c>
      <c r="D58" s="28">
        <f t="shared" si="62"/>
        <v>358.14</v>
      </c>
      <c r="E58" s="28">
        <f t="shared" si="63"/>
        <v>256.54000000000002</v>
      </c>
      <c r="F58" s="28">
        <f t="shared" si="64"/>
        <v>320.67500000000001</v>
      </c>
      <c r="G58" s="28">
        <f t="shared" si="65"/>
        <v>381</v>
      </c>
      <c r="H58" s="28">
        <f>VLOOKUP(A58,PRICING!$A$8:$BI$31,10,FALSE)</f>
        <v>444.5</v>
      </c>
      <c r="I58" s="28">
        <f t="shared" si="66"/>
        <v>508</v>
      </c>
      <c r="J58" s="28">
        <f t="shared" si="67"/>
        <v>571.5</v>
      </c>
      <c r="K58" s="28">
        <f t="shared" si="68"/>
        <v>635</v>
      </c>
      <c r="L58" s="28">
        <f t="shared" si="69"/>
        <v>698.5</v>
      </c>
      <c r="M58" s="28">
        <f t="shared" si="70"/>
        <v>762</v>
      </c>
      <c r="N58" s="28">
        <f t="shared" si="71"/>
        <v>825.5</v>
      </c>
      <c r="O58" s="28">
        <f t="shared" si="72"/>
        <v>889</v>
      </c>
      <c r="P58" s="28">
        <f t="shared" si="73"/>
        <v>952.5</v>
      </c>
    </row>
    <row r="59" spans="1:16" x14ac:dyDescent="0.3">
      <c r="A59" s="31" t="str">
        <f t="shared" si="59"/>
        <v>PMMS</v>
      </c>
      <c r="B59" s="28">
        <f t="shared" si="60"/>
        <v>84.422000000000011</v>
      </c>
      <c r="C59" s="28">
        <f t="shared" si="61"/>
        <v>155.09199999999998</v>
      </c>
      <c r="D59" s="28">
        <f t="shared" si="62"/>
        <v>215.44800000000001</v>
      </c>
      <c r="E59" s="28">
        <f t="shared" si="63"/>
        <v>154.328</v>
      </c>
      <c r="F59" s="28">
        <f t="shared" si="64"/>
        <v>192.91</v>
      </c>
      <c r="G59" s="28">
        <f t="shared" si="65"/>
        <v>229.20000000000002</v>
      </c>
      <c r="H59" s="28">
        <f>VLOOKUP(A59,PRICING!$A$8:$BI$31,10,FALSE)</f>
        <v>267.40000000000003</v>
      </c>
      <c r="I59" s="28">
        <f t="shared" si="66"/>
        <v>305.60000000000002</v>
      </c>
      <c r="J59" s="28">
        <f t="shared" si="67"/>
        <v>343.8</v>
      </c>
      <c r="K59" s="28">
        <f t="shared" si="68"/>
        <v>382</v>
      </c>
      <c r="L59" s="28">
        <f t="shared" si="69"/>
        <v>420.20000000000005</v>
      </c>
      <c r="M59" s="28">
        <f t="shared" si="70"/>
        <v>458.40000000000003</v>
      </c>
      <c r="N59" s="28">
        <f t="shared" si="71"/>
        <v>496.6</v>
      </c>
      <c r="O59" s="28">
        <f t="shared" si="72"/>
        <v>534.80000000000007</v>
      </c>
      <c r="P59" s="28">
        <f t="shared" si="73"/>
        <v>573</v>
      </c>
    </row>
    <row r="60" spans="1:16" x14ac:dyDescent="0.3">
      <c r="A60" s="31" t="str">
        <f t="shared" si="59"/>
        <v>EMAS</v>
      </c>
      <c r="B60" s="28">
        <f t="shared" si="60"/>
        <v>196.24799999999999</v>
      </c>
      <c r="C60" s="28">
        <f t="shared" si="61"/>
        <v>360.52799999999996</v>
      </c>
      <c r="D60" s="28">
        <f t="shared" si="62"/>
        <v>500.83199999999994</v>
      </c>
      <c r="E60" s="28">
        <f t="shared" si="63"/>
        <v>358.75200000000001</v>
      </c>
      <c r="F60" s="28">
        <f t="shared" si="64"/>
        <v>448.44</v>
      </c>
      <c r="G60" s="28">
        <f t="shared" si="65"/>
        <v>532.79999999999995</v>
      </c>
      <c r="H60" s="28">
        <f>VLOOKUP(A60,PRICING!$A$8:$BI$31,10,FALSE)</f>
        <v>621.6</v>
      </c>
      <c r="I60" s="28">
        <f t="shared" si="66"/>
        <v>710.4</v>
      </c>
      <c r="J60" s="28">
        <f t="shared" si="67"/>
        <v>799.19999999999993</v>
      </c>
      <c r="K60" s="28">
        <f t="shared" si="68"/>
        <v>888</v>
      </c>
      <c r="L60" s="28">
        <f t="shared" si="69"/>
        <v>976.8</v>
      </c>
      <c r="M60" s="28">
        <f t="shared" si="70"/>
        <v>1065.5999999999999</v>
      </c>
      <c r="N60" s="28">
        <f t="shared" si="71"/>
        <v>1154.3999999999999</v>
      </c>
      <c r="O60" s="28">
        <f t="shared" si="72"/>
        <v>1243.2</v>
      </c>
      <c r="P60" s="28">
        <f t="shared" si="73"/>
        <v>1332</v>
      </c>
    </row>
    <row r="61" spans="1:16" x14ac:dyDescent="0.3">
      <c r="A61" s="31" t="str">
        <f t="shared" si="59"/>
        <v>PSAS</v>
      </c>
      <c r="B61" s="28">
        <f t="shared" si="60"/>
        <v>152.048</v>
      </c>
      <c r="C61" s="28">
        <f t="shared" si="61"/>
        <v>279.32799999999997</v>
      </c>
      <c r="D61" s="28">
        <f t="shared" si="62"/>
        <v>388.03199999999993</v>
      </c>
      <c r="E61" s="28">
        <f t="shared" si="63"/>
        <v>277.952</v>
      </c>
      <c r="F61" s="28">
        <f t="shared" si="64"/>
        <v>347.44</v>
      </c>
      <c r="G61" s="28">
        <f t="shared" si="65"/>
        <v>412.79999999999995</v>
      </c>
      <c r="H61" s="28">
        <f>VLOOKUP(A61,PRICING!$A$8:$BI$31,10,FALSE)</f>
        <v>481.59999999999997</v>
      </c>
      <c r="I61" s="28">
        <f t="shared" si="66"/>
        <v>550.4</v>
      </c>
      <c r="J61" s="28">
        <f t="shared" si="67"/>
        <v>619.19999999999993</v>
      </c>
      <c r="K61" s="28">
        <f t="shared" si="68"/>
        <v>688</v>
      </c>
      <c r="L61" s="28">
        <f t="shared" si="69"/>
        <v>756.8</v>
      </c>
      <c r="M61" s="28">
        <f t="shared" si="70"/>
        <v>825.59999999999991</v>
      </c>
      <c r="N61" s="28">
        <f t="shared" si="71"/>
        <v>894.4</v>
      </c>
      <c r="O61" s="28">
        <f t="shared" si="72"/>
        <v>963.19999999999993</v>
      </c>
      <c r="P61" s="28">
        <f t="shared" si="73"/>
        <v>1032</v>
      </c>
    </row>
    <row r="62" spans="1:16" x14ac:dyDescent="0.3">
      <c r="A62" s="31" t="str">
        <f t="shared" si="59"/>
        <v>SSAS</v>
      </c>
      <c r="B62" s="28">
        <f t="shared" si="60"/>
        <v>193.154</v>
      </c>
      <c r="C62" s="28">
        <f t="shared" si="61"/>
        <v>354.84399999999999</v>
      </c>
      <c r="D62" s="28">
        <f t="shared" si="62"/>
        <v>492.93600000000004</v>
      </c>
      <c r="E62" s="28">
        <f t="shared" si="63"/>
        <v>353.096</v>
      </c>
      <c r="F62" s="28">
        <f t="shared" si="64"/>
        <v>441.37</v>
      </c>
      <c r="G62" s="28">
        <f t="shared" si="65"/>
        <v>524.40000000000009</v>
      </c>
      <c r="H62" s="28">
        <f>VLOOKUP(A62,PRICING!$A$8:$BI$31,10,FALSE)</f>
        <v>611.80000000000007</v>
      </c>
      <c r="I62" s="28">
        <f t="shared" si="66"/>
        <v>699.2</v>
      </c>
      <c r="J62" s="28">
        <f t="shared" si="67"/>
        <v>786.6</v>
      </c>
      <c r="K62" s="28">
        <f t="shared" si="68"/>
        <v>874</v>
      </c>
      <c r="L62" s="28">
        <f t="shared" si="69"/>
        <v>961.40000000000009</v>
      </c>
      <c r="M62" s="28">
        <f t="shared" si="70"/>
        <v>1048.8000000000002</v>
      </c>
      <c r="N62" s="28">
        <f t="shared" si="71"/>
        <v>1136.2</v>
      </c>
      <c r="O62" s="28">
        <f t="shared" si="72"/>
        <v>1223.6000000000001</v>
      </c>
      <c r="P62" s="28">
        <f t="shared" si="73"/>
        <v>1311</v>
      </c>
    </row>
    <row r="63" spans="1:16" x14ac:dyDescent="0.3">
      <c r="A63" s="31" t="str">
        <f t="shared" si="59"/>
        <v>PMAS</v>
      </c>
      <c r="B63" s="28">
        <f t="shared" si="60"/>
        <v>342.77099999999996</v>
      </c>
      <c r="C63" s="28">
        <f t="shared" si="61"/>
        <v>629.7059999999999</v>
      </c>
      <c r="D63" s="28">
        <f t="shared" si="62"/>
        <v>874.7639999999999</v>
      </c>
      <c r="E63" s="28">
        <f t="shared" si="63"/>
        <v>626.60399999999993</v>
      </c>
      <c r="F63" s="28">
        <f t="shared" si="64"/>
        <v>783.255</v>
      </c>
      <c r="G63" s="28">
        <f t="shared" si="65"/>
        <v>930.59999999999991</v>
      </c>
      <c r="H63" s="28">
        <f>VLOOKUP(A63,PRICING!$A$8:$BI$31,10,FALSE)</f>
        <v>1085.7</v>
      </c>
      <c r="I63" s="28">
        <f t="shared" si="66"/>
        <v>1240.8</v>
      </c>
      <c r="J63" s="28">
        <f t="shared" si="67"/>
        <v>1395.8999999999999</v>
      </c>
      <c r="K63" s="28">
        <f t="shared" si="68"/>
        <v>1551</v>
      </c>
      <c r="L63" s="28">
        <f t="shared" si="69"/>
        <v>1706.1</v>
      </c>
      <c r="M63" s="28">
        <f t="shared" si="70"/>
        <v>1861.1999999999998</v>
      </c>
      <c r="N63" s="28">
        <f t="shared" si="71"/>
        <v>2016.3</v>
      </c>
      <c r="O63" s="28">
        <f t="shared" si="72"/>
        <v>2171.4</v>
      </c>
      <c r="P63" s="28">
        <f t="shared" si="73"/>
        <v>2326.5</v>
      </c>
    </row>
    <row r="64" spans="1:16" x14ac:dyDescent="0.3">
      <c r="A64" s="31" t="str">
        <f t="shared" si="59"/>
        <v>CMAS</v>
      </c>
      <c r="B64" s="28">
        <f t="shared" si="60"/>
        <v>264.53699999999998</v>
      </c>
      <c r="C64" s="28">
        <f t="shared" si="61"/>
        <v>485.98199999999997</v>
      </c>
      <c r="D64" s="28">
        <f t="shared" si="62"/>
        <v>675.10800000000006</v>
      </c>
      <c r="E64" s="28">
        <f t="shared" si="63"/>
        <v>483.58800000000002</v>
      </c>
      <c r="F64" s="28">
        <f t="shared" si="64"/>
        <v>604.48500000000001</v>
      </c>
      <c r="G64" s="28">
        <f t="shared" si="65"/>
        <v>718.2</v>
      </c>
      <c r="H64" s="28">
        <f>VLOOKUP(A64,PRICING!$A$8:$BI$31,10,FALSE)</f>
        <v>837.9</v>
      </c>
      <c r="I64" s="28">
        <f t="shared" si="66"/>
        <v>957.6</v>
      </c>
      <c r="J64" s="28">
        <f t="shared" si="67"/>
        <v>1077.3</v>
      </c>
      <c r="K64" s="28">
        <f t="shared" si="68"/>
        <v>1197</v>
      </c>
      <c r="L64" s="28">
        <f t="shared" si="69"/>
        <v>1316.7</v>
      </c>
      <c r="M64" s="28">
        <f t="shared" si="70"/>
        <v>1436.4</v>
      </c>
      <c r="N64" s="28">
        <f t="shared" si="71"/>
        <v>1556.1000000000001</v>
      </c>
      <c r="O64" s="28">
        <f t="shared" si="72"/>
        <v>1675.8</v>
      </c>
      <c r="P64" s="28">
        <f t="shared" si="73"/>
        <v>1795.5</v>
      </c>
    </row>
    <row r="65" spans="1:16" x14ac:dyDescent="0.3">
      <c r="A65" s="31" t="str">
        <f t="shared" si="59"/>
        <v>SMAS</v>
      </c>
      <c r="B65" s="28">
        <f t="shared" si="60"/>
        <v>457.02800000000002</v>
      </c>
      <c r="C65" s="28">
        <f t="shared" si="61"/>
        <v>839.60799999999995</v>
      </c>
      <c r="D65" s="28">
        <f t="shared" si="62"/>
        <v>1166.3520000000001</v>
      </c>
      <c r="E65" s="28">
        <f t="shared" si="63"/>
        <v>835.47200000000009</v>
      </c>
      <c r="F65" s="28">
        <f t="shared" si="64"/>
        <v>1044.3399999999999</v>
      </c>
      <c r="G65" s="28">
        <f t="shared" si="65"/>
        <v>1240.8000000000002</v>
      </c>
      <c r="H65" s="28">
        <f>VLOOKUP(A65,PRICING!$A$8:$BI$31,10,FALSE)</f>
        <v>1447.6000000000001</v>
      </c>
      <c r="I65" s="28">
        <f t="shared" si="66"/>
        <v>1654.4</v>
      </c>
      <c r="J65" s="28">
        <f t="shared" si="67"/>
        <v>1861.2</v>
      </c>
      <c r="K65" s="28">
        <f t="shared" si="68"/>
        <v>2068</v>
      </c>
      <c r="L65" s="28">
        <f t="shared" si="69"/>
        <v>2274.8000000000002</v>
      </c>
      <c r="M65" s="28">
        <f t="shared" si="70"/>
        <v>2481.6000000000004</v>
      </c>
      <c r="N65" s="28">
        <f t="shared" si="71"/>
        <v>2688.4</v>
      </c>
      <c r="O65" s="28">
        <f t="shared" si="72"/>
        <v>2895.2000000000003</v>
      </c>
      <c r="P65" s="28">
        <f t="shared" si="73"/>
        <v>3102</v>
      </c>
    </row>
    <row r="66" spans="1:16" x14ac:dyDescent="0.3">
      <c r="A66" s="32">
        <f>PRICING!L6</f>
        <v>45886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45888</v>
      </c>
      <c r="B67" s="33">
        <v>2.21</v>
      </c>
      <c r="C67" s="33">
        <v>1.48</v>
      </c>
      <c r="D67" s="33">
        <v>1.32</v>
      </c>
      <c r="E67" s="33">
        <v>1.01</v>
      </c>
      <c r="F67" s="33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114.25700000000001</v>
      </c>
      <c r="C68" s="28">
        <f t="shared" ref="C68:C78" si="75">($H68/7)*2*$C$67</f>
        <v>153.03200000000001</v>
      </c>
      <c r="D68" s="28">
        <f t="shared" ref="D68:D78" si="76">($H68/7)*3*$D$67</f>
        <v>204.73200000000003</v>
      </c>
      <c r="E68" s="28">
        <f t="shared" ref="E68:E78" si="77">($H68/7)*4*$E$67</f>
        <v>208.86800000000002</v>
      </c>
      <c r="F68" s="28">
        <f t="shared" ref="F68:F78" si="78">($H68/7)*5*$F$67</f>
        <v>261.08499999999998</v>
      </c>
      <c r="G68" s="28">
        <f t="shared" ref="G68:G78" si="79">($H68/7)*6*$G$67</f>
        <v>310.20000000000005</v>
      </c>
      <c r="H68" s="28">
        <f>VLOOKUP(A68,PRICING!$A$8:$BI$31,12,FALSE)</f>
        <v>361.90000000000003</v>
      </c>
      <c r="I68" s="28">
        <f t="shared" ref="I68:I78" si="80">($H68/7)*8*$I$67</f>
        <v>413.6</v>
      </c>
      <c r="J68" s="28">
        <f t="shared" ref="J68:J78" si="81">($H68/7)*9*$J$67</f>
        <v>465.3</v>
      </c>
      <c r="K68" s="28">
        <f t="shared" ref="K68:K78" si="82">($H68/7)*10*$K$67</f>
        <v>517</v>
      </c>
      <c r="L68" s="28">
        <f t="shared" ref="L68:L78" si="83">($H68/7)*11*$L$67</f>
        <v>568.70000000000005</v>
      </c>
      <c r="M68" s="28">
        <f t="shared" ref="M68:M78" si="84">($H68/7)*12*$M$67</f>
        <v>620.40000000000009</v>
      </c>
      <c r="N68" s="28">
        <f t="shared" ref="N68:N78" si="85">($H68/7)*13*$N$67</f>
        <v>672.1</v>
      </c>
      <c r="O68" s="28">
        <f t="shared" ref="O68:O78" si="86">($H68/7)*14*$O$67</f>
        <v>723.80000000000007</v>
      </c>
      <c r="P68" s="28">
        <f t="shared" ref="P68:P78" si="87">($H68/7)*15*$P$67</f>
        <v>775.5</v>
      </c>
    </row>
    <row r="69" spans="1:16" x14ac:dyDescent="0.3">
      <c r="A69" s="31" t="str">
        <f t="shared" ref="A69:A78" si="88">A56</f>
        <v>EMMS</v>
      </c>
      <c r="B69" s="28">
        <f t="shared" si="74"/>
        <v>86.632000000000005</v>
      </c>
      <c r="C69" s="28">
        <f t="shared" si="75"/>
        <v>116.03200000000001</v>
      </c>
      <c r="D69" s="28">
        <f t="shared" si="76"/>
        <v>155.23200000000003</v>
      </c>
      <c r="E69" s="28">
        <f t="shared" si="77"/>
        <v>158.36800000000002</v>
      </c>
      <c r="F69" s="28">
        <f t="shared" si="78"/>
        <v>197.96</v>
      </c>
      <c r="G69" s="28">
        <f t="shared" si="79"/>
        <v>235.20000000000002</v>
      </c>
      <c r="H69" s="28">
        <f>VLOOKUP(A69,PRICING!$A$8:$BI$31,12,FALSE)</f>
        <v>274.40000000000003</v>
      </c>
      <c r="I69" s="28">
        <f t="shared" si="80"/>
        <v>313.60000000000002</v>
      </c>
      <c r="J69" s="28">
        <f t="shared" si="81"/>
        <v>352.8</v>
      </c>
      <c r="K69" s="28">
        <f t="shared" si="82"/>
        <v>392</v>
      </c>
      <c r="L69" s="28">
        <f t="shared" si="83"/>
        <v>431.20000000000005</v>
      </c>
      <c r="M69" s="28">
        <f t="shared" si="84"/>
        <v>470.40000000000003</v>
      </c>
      <c r="N69" s="28">
        <f t="shared" si="85"/>
        <v>509.6</v>
      </c>
      <c r="O69" s="28">
        <f t="shared" si="86"/>
        <v>548.80000000000007</v>
      </c>
      <c r="P69" s="28">
        <f t="shared" si="87"/>
        <v>588</v>
      </c>
    </row>
    <row r="70" spans="1:16" x14ac:dyDescent="0.3">
      <c r="A70" s="31" t="str">
        <f t="shared" si="88"/>
        <v>PSMS</v>
      </c>
      <c r="B70" s="28">
        <f t="shared" si="74"/>
        <v>114.699</v>
      </c>
      <c r="C70" s="28">
        <f t="shared" si="75"/>
        <v>153.624</v>
      </c>
      <c r="D70" s="28">
        <f t="shared" si="76"/>
        <v>205.524</v>
      </c>
      <c r="E70" s="28">
        <f t="shared" si="77"/>
        <v>209.67599999999999</v>
      </c>
      <c r="F70" s="28">
        <f t="shared" si="78"/>
        <v>262.09500000000003</v>
      </c>
      <c r="G70" s="28">
        <f t="shared" si="79"/>
        <v>311.39999999999998</v>
      </c>
      <c r="H70" s="28">
        <f>VLOOKUP(A70,PRICING!$A$8:$BI$31,12,FALSE)</f>
        <v>363.3</v>
      </c>
      <c r="I70" s="28">
        <f t="shared" si="80"/>
        <v>415.2</v>
      </c>
      <c r="J70" s="28">
        <f t="shared" si="81"/>
        <v>467.09999999999997</v>
      </c>
      <c r="K70" s="28">
        <f t="shared" si="82"/>
        <v>519</v>
      </c>
      <c r="L70" s="28">
        <f t="shared" si="83"/>
        <v>570.9</v>
      </c>
      <c r="M70" s="28">
        <f t="shared" si="84"/>
        <v>622.79999999999995</v>
      </c>
      <c r="N70" s="28">
        <f t="shared" si="85"/>
        <v>674.69999999999993</v>
      </c>
      <c r="O70" s="28">
        <f t="shared" si="86"/>
        <v>726.6</v>
      </c>
      <c r="P70" s="28">
        <f t="shared" si="87"/>
        <v>778.5</v>
      </c>
    </row>
    <row r="71" spans="1:16" x14ac:dyDescent="0.3">
      <c r="A71" s="31" t="str">
        <f t="shared" si="88"/>
        <v>SSMS</v>
      </c>
      <c r="B71" s="28">
        <f t="shared" si="74"/>
        <v>140.33500000000001</v>
      </c>
      <c r="C71" s="28">
        <f t="shared" si="75"/>
        <v>187.96</v>
      </c>
      <c r="D71" s="28">
        <f t="shared" si="76"/>
        <v>251.46</v>
      </c>
      <c r="E71" s="28">
        <f t="shared" si="77"/>
        <v>256.54000000000002</v>
      </c>
      <c r="F71" s="28">
        <f t="shared" si="78"/>
        <v>320.67500000000001</v>
      </c>
      <c r="G71" s="28">
        <f t="shared" si="79"/>
        <v>381</v>
      </c>
      <c r="H71" s="28">
        <f>VLOOKUP(A71,PRICING!$A$8:$BI$31,12,FALSE)</f>
        <v>444.5</v>
      </c>
      <c r="I71" s="28">
        <f t="shared" si="80"/>
        <v>508</v>
      </c>
      <c r="J71" s="28">
        <f t="shared" si="81"/>
        <v>571.5</v>
      </c>
      <c r="K71" s="28">
        <f t="shared" si="82"/>
        <v>635</v>
      </c>
      <c r="L71" s="28">
        <f t="shared" si="83"/>
        <v>698.5</v>
      </c>
      <c r="M71" s="28">
        <f t="shared" si="84"/>
        <v>762</v>
      </c>
      <c r="N71" s="28">
        <f t="shared" si="85"/>
        <v>825.5</v>
      </c>
      <c r="O71" s="28">
        <f t="shared" si="86"/>
        <v>889</v>
      </c>
      <c r="P71" s="28">
        <f t="shared" si="87"/>
        <v>952.5</v>
      </c>
    </row>
    <row r="72" spans="1:16" x14ac:dyDescent="0.3">
      <c r="A72" s="31" t="str">
        <f t="shared" si="88"/>
        <v>PMMS</v>
      </c>
      <c r="B72" s="28">
        <f t="shared" si="74"/>
        <v>84.422000000000011</v>
      </c>
      <c r="C72" s="28">
        <f t="shared" si="75"/>
        <v>113.072</v>
      </c>
      <c r="D72" s="28">
        <f t="shared" si="76"/>
        <v>151.27200000000002</v>
      </c>
      <c r="E72" s="28">
        <f t="shared" si="77"/>
        <v>154.328</v>
      </c>
      <c r="F72" s="28">
        <f t="shared" si="78"/>
        <v>192.91</v>
      </c>
      <c r="G72" s="28">
        <f t="shared" si="79"/>
        <v>229.20000000000002</v>
      </c>
      <c r="H72" s="28">
        <f>VLOOKUP(A72,PRICING!$A$8:$BI$31,12,FALSE)</f>
        <v>267.40000000000003</v>
      </c>
      <c r="I72" s="28">
        <f t="shared" si="80"/>
        <v>305.60000000000002</v>
      </c>
      <c r="J72" s="28">
        <f t="shared" si="81"/>
        <v>343.8</v>
      </c>
      <c r="K72" s="28">
        <f t="shared" si="82"/>
        <v>382</v>
      </c>
      <c r="L72" s="28">
        <f t="shared" si="83"/>
        <v>420.20000000000005</v>
      </c>
      <c r="M72" s="28">
        <f t="shared" si="84"/>
        <v>458.40000000000003</v>
      </c>
      <c r="N72" s="28">
        <f t="shared" si="85"/>
        <v>496.6</v>
      </c>
      <c r="O72" s="28">
        <f t="shared" si="86"/>
        <v>534.80000000000007</v>
      </c>
      <c r="P72" s="28">
        <f t="shared" si="87"/>
        <v>573</v>
      </c>
    </row>
    <row r="73" spans="1:16" x14ac:dyDescent="0.3">
      <c r="A73" s="31" t="str">
        <f t="shared" si="88"/>
        <v>EMAS</v>
      </c>
      <c r="B73" s="28">
        <f t="shared" si="74"/>
        <v>196.24799999999999</v>
      </c>
      <c r="C73" s="28">
        <f t="shared" si="75"/>
        <v>262.84800000000001</v>
      </c>
      <c r="D73" s="28">
        <f t="shared" si="76"/>
        <v>351.64799999999997</v>
      </c>
      <c r="E73" s="28">
        <f t="shared" si="77"/>
        <v>358.75200000000001</v>
      </c>
      <c r="F73" s="28">
        <f t="shared" si="78"/>
        <v>448.44</v>
      </c>
      <c r="G73" s="28">
        <f t="shared" si="79"/>
        <v>532.79999999999995</v>
      </c>
      <c r="H73" s="28">
        <f>VLOOKUP(A73,PRICING!$A$8:$BI$31,12,FALSE)</f>
        <v>621.6</v>
      </c>
      <c r="I73" s="28">
        <f t="shared" si="80"/>
        <v>710.4</v>
      </c>
      <c r="J73" s="28">
        <f t="shared" si="81"/>
        <v>799.19999999999993</v>
      </c>
      <c r="K73" s="28">
        <f t="shared" si="82"/>
        <v>888</v>
      </c>
      <c r="L73" s="28">
        <f t="shared" si="83"/>
        <v>976.8</v>
      </c>
      <c r="M73" s="28">
        <f t="shared" si="84"/>
        <v>1065.5999999999999</v>
      </c>
      <c r="N73" s="28">
        <f t="shared" si="85"/>
        <v>1154.3999999999999</v>
      </c>
      <c r="O73" s="28">
        <f t="shared" si="86"/>
        <v>1243.2</v>
      </c>
      <c r="P73" s="28">
        <f t="shared" si="87"/>
        <v>1332</v>
      </c>
    </row>
    <row r="74" spans="1:16" x14ac:dyDescent="0.3">
      <c r="A74" s="31" t="str">
        <f t="shared" si="88"/>
        <v>PSAS</v>
      </c>
      <c r="B74" s="28">
        <f t="shared" si="74"/>
        <v>152.048</v>
      </c>
      <c r="C74" s="28">
        <f t="shared" si="75"/>
        <v>203.648</v>
      </c>
      <c r="D74" s="28">
        <f t="shared" si="76"/>
        <v>272.44799999999998</v>
      </c>
      <c r="E74" s="28">
        <f t="shared" si="77"/>
        <v>277.952</v>
      </c>
      <c r="F74" s="28">
        <f t="shared" si="78"/>
        <v>347.44</v>
      </c>
      <c r="G74" s="28">
        <f t="shared" si="79"/>
        <v>412.79999999999995</v>
      </c>
      <c r="H74" s="28">
        <f>VLOOKUP(A74,PRICING!$A$8:$BI$31,12,FALSE)</f>
        <v>481.59999999999997</v>
      </c>
      <c r="I74" s="28">
        <f t="shared" si="80"/>
        <v>550.4</v>
      </c>
      <c r="J74" s="28">
        <f t="shared" si="81"/>
        <v>619.19999999999993</v>
      </c>
      <c r="K74" s="28">
        <f t="shared" si="82"/>
        <v>688</v>
      </c>
      <c r="L74" s="28">
        <f t="shared" si="83"/>
        <v>756.8</v>
      </c>
      <c r="M74" s="28">
        <f t="shared" si="84"/>
        <v>825.59999999999991</v>
      </c>
      <c r="N74" s="28">
        <f t="shared" si="85"/>
        <v>894.4</v>
      </c>
      <c r="O74" s="28">
        <f t="shared" si="86"/>
        <v>963.19999999999993</v>
      </c>
      <c r="P74" s="28">
        <f t="shared" si="87"/>
        <v>1032</v>
      </c>
    </row>
    <row r="75" spans="1:16" x14ac:dyDescent="0.3">
      <c r="A75" s="31" t="str">
        <f t="shared" si="88"/>
        <v>SSAS</v>
      </c>
      <c r="B75" s="28">
        <f t="shared" si="74"/>
        <v>159.34099999999998</v>
      </c>
      <c r="C75" s="28">
        <f t="shared" si="75"/>
        <v>213.41599999999997</v>
      </c>
      <c r="D75" s="28">
        <f t="shared" si="76"/>
        <v>285.51599999999996</v>
      </c>
      <c r="E75" s="28">
        <f t="shared" si="77"/>
        <v>291.28399999999999</v>
      </c>
      <c r="F75" s="28">
        <f t="shared" si="78"/>
        <v>364.10500000000002</v>
      </c>
      <c r="G75" s="28">
        <f t="shared" si="79"/>
        <v>432.59999999999997</v>
      </c>
      <c r="H75" s="28">
        <f>VLOOKUP(A75,PRICING!$A$8:$BI$31,12,FALSE)</f>
        <v>504.69999999999993</v>
      </c>
      <c r="I75" s="28">
        <f t="shared" si="80"/>
        <v>576.79999999999995</v>
      </c>
      <c r="J75" s="28">
        <f t="shared" si="81"/>
        <v>648.9</v>
      </c>
      <c r="K75" s="28">
        <f t="shared" si="82"/>
        <v>721</v>
      </c>
      <c r="L75" s="28">
        <f t="shared" si="83"/>
        <v>793.09999999999991</v>
      </c>
      <c r="M75" s="28">
        <f t="shared" si="84"/>
        <v>865.19999999999993</v>
      </c>
      <c r="N75" s="28">
        <f t="shared" si="85"/>
        <v>937.3</v>
      </c>
      <c r="O75" s="28">
        <f t="shared" si="86"/>
        <v>1009.3999999999999</v>
      </c>
      <c r="P75" s="28">
        <f t="shared" si="87"/>
        <v>1081.5</v>
      </c>
    </row>
    <row r="76" spans="1:16" x14ac:dyDescent="0.3">
      <c r="A76" s="31" t="str">
        <f t="shared" si="88"/>
        <v>PMAS</v>
      </c>
      <c r="B76" s="28">
        <f t="shared" si="74"/>
        <v>342.77099999999996</v>
      </c>
      <c r="C76" s="28">
        <f t="shared" si="75"/>
        <v>459.096</v>
      </c>
      <c r="D76" s="28">
        <f t="shared" si="76"/>
        <v>614.19599999999991</v>
      </c>
      <c r="E76" s="28">
        <f t="shared" si="77"/>
        <v>626.60399999999993</v>
      </c>
      <c r="F76" s="28">
        <f t="shared" si="78"/>
        <v>783.255</v>
      </c>
      <c r="G76" s="28">
        <f t="shared" si="79"/>
        <v>930.59999999999991</v>
      </c>
      <c r="H76" s="28">
        <f>VLOOKUP(A76,PRICING!$A$8:$BI$31,12,FALSE)</f>
        <v>1085.7</v>
      </c>
      <c r="I76" s="28">
        <f t="shared" si="80"/>
        <v>1240.8</v>
      </c>
      <c r="J76" s="28">
        <f t="shared" si="81"/>
        <v>1395.8999999999999</v>
      </c>
      <c r="K76" s="28">
        <f t="shared" si="82"/>
        <v>1551</v>
      </c>
      <c r="L76" s="28">
        <f t="shared" si="83"/>
        <v>1706.1</v>
      </c>
      <c r="M76" s="28">
        <f t="shared" si="84"/>
        <v>1861.1999999999998</v>
      </c>
      <c r="N76" s="28">
        <f t="shared" si="85"/>
        <v>2016.3</v>
      </c>
      <c r="O76" s="28">
        <f t="shared" si="86"/>
        <v>2171.4</v>
      </c>
      <c r="P76" s="28">
        <f t="shared" si="87"/>
        <v>2326.5</v>
      </c>
    </row>
    <row r="77" spans="1:16" x14ac:dyDescent="0.3">
      <c r="A77" s="31" t="str">
        <f t="shared" si="88"/>
        <v>CMAS</v>
      </c>
      <c r="B77" s="28">
        <f t="shared" si="74"/>
        <v>218.12700000000001</v>
      </c>
      <c r="C77" s="28">
        <f t="shared" si="75"/>
        <v>292.15199999999999</v>
      </c>
      <c r="D77" s="28">
        <f t="shared" si="76"/>
        <v>390.85200000000003</v>
      </c>
      <c r="E77" s="28">
        <f t="shared" si="77"/>
        <v>398.74799999999999</v>
      </c>
      <c r="F77" s="28">
        <f t="shared" si="78"/>
        <v>498.435</v>
      </c>
      <c r="G77" s="28">
        <f t="shared" si="79"/>
        <v>592.20000000000005</v>
      </c>
      <c r="H77" s="28">
        <f>VLOOKUP(A77,PRICING!$A$8:$BI$31,12,FALSE)</f>
        <v>690.9</v>
      </c>
      <c r="I77" s="28">
        <f t="shared" si="80"/>
        <v>789.6</v>
      </c>
      <c r="J77" s="28">
        <f t="shared" si="81"/>
        <v>888.30000000000007</v>
      </c>
      <c r="K77" s="28">
        <f t="shared" si="82"/>
        <v>987</v>
      </c>
      <c r="L77" s="28">
        <f t="shared" si="83"/>
        <v>1085.7</v>
      </c>
      <c r="M77" s="28">
        <f t="shared" si="84"/>
        <v>1184.4000000000001</v>
      </c>
      <c r="N77" s="28">
        <f t="shared" si="85"/>
        <v>1283.1000000000001</v>
      </c>
      <c r="O77" s="28">
        <f t="shared" si="86"/>
        <v>1381.8</v>
      </c>
      <c r="P77" s="28">
        <f t="shared" si="87"/>
        <v>1480.5</v>
      </c>
    </row>
    <row r="78" spans="1:16" x14ac:dyDescent="0.3">
      <c r="A78" s="31" t="str">
        <f t="shared" si="88"/>
        <v>SMAS</v>
      </c>
      <c r="B78" s="28">
        <f t="shared" si="74"/>
        <v>457.02800000000002</v>
      </c>
      <c r="C78" s="28">
        <f t="shared" si="75"/>
        <v>612.12800000000004</v>
      </c>
      <c r="D78" s="28">
        <f t="shared" si="76"/>
        <v>818.92800000000011</v>
      </c>
      <c r="E78" s="28">
        <f t="shared" si="77"/>
        <v>835.47200000000009</v>
      </c>
      <c r="F78" s="28">
        <f t="shared" si="78"/>
        <v>1044.3399999999999</v>
      </c>
      <c r="G78" s="28">
        <f t="shared" si="79"/>
        <v>1240.8000000000002</v>
      </c>
      <c r="H78" s="28">
        <f>VLOOKUP(A78,PRICING!$A$8:$BI$31,12,FALSE)</f>
        <v>1447.6000000000001</v>
      </c>
      <c r="I78" s="28">
        <f t="shared" si="80"/>
        <v>1654.4</v>
      </c>
      <c r="J78" s="28">
        <f t="shared" si="81"/>
        <v>1861.2</v>
      </c>
      <c r="K78" s="28">
        <f t="shared" si="82"/>
        <v>2068</v>
      </c>
      <c r="L78" s="28">
        <f t="shared" si="83"/>
        <v>2274.8000000000002</v>
      </c>
      <c r="M78" s="28">
        <f t="shared" si="84"/>
        <v>2481.6000000000004</v>
      </c>
      <c r="N78" s="28">
        <f t="shared" si="85"/>
        <v>2688.4</v>
      </c>
      <c r="O78" s="28">
        <f t="shared" si="86"/>
        <v>2895.2000000000003</v>
      </c>
      <c r="P78" s="28">
        <f t="shared" si="87"/>
        <v>3102</v>
      </c>
    </row>
    <row r="79" spans="1:16" x14ac:dyDescent="0.3">
      <c r="A79" s="32">
        <f>PRICING!N6</f>
        <v>45889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45889</v>
      </c>
      <c r="B80" s="33">
        <v>2.21</v>
      </c>
      <c r="C80" s="33">
        <v>2.0299999999999998</v>
      </c>
      <c r="D80" s="33">
        <v>1.88</v>
      </c>
      <c r="E80" s="33">
        <v>1.01</v>
      </c>
      <c r="F80" s="33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114.25700000000001</v>
      </c>
      <c r="C81" s="28">
        <f t="shared" ref="C81:C91" si="90">($H81/7)*2*$C$80</f>
        <v>209.90199999999999</v>
      </c>
      <c r="D81" s="28">
        <f t="shared" ref="D81:D91" si="91">($H81/7)*3*$D$80</f>
        <v>291.58800000000002</v>
      </c>
      <c r="E81" s="28">
        <f t="shared" ref="E81:E91" si="92">($H81/7)*4*$E$80</f>
        <v>208.86800000000002</v>
      </c>
      <c r="F81" s="28">
        <f t="shared" ref="F81:F91" si="93">($H81/7)*5*$F$80</f>
        <v>261.08499999999998</v>
      </c>
      <c r="G81" s="28">
        <f t="shared" ref="G81:G91" si="94">($H81/7)*6*$G$80</f>
        <v>310.20000000000005</v>
      </c>
      <c r="H81" s="28">
        <f>VLOOKUP(A81,PRICING!$A$8:$BI$31,14,FALSE)</f>
        <v>361.90000000000003</v>
      </c>
      <c r="I81" s="28">
        <f t="shared" ref="I81:I91" si="95">($H81/7)*8*$I$80</f>
        <v>413.6</v>
      </c>
      <c r="J81" s="28">
        <f t="shared" ref="J81:J91" si="96">($H81/7)*9*$J$80</f>
        <v>465.3</v>
      </c>
      <c r="K81" s="28">
        <f t="shared" ref="K81:K91" si="97">($H81/7)*10*$K$80</f>
        <v>517</v>
      </c>
      <c r="L81" s="28">
        <f t="shared" ref="L81:L91" si="98">($H81/7)*11*$L$80</f>
        <v>568.70000000000005</v>
      </c>
      <c r="M81" s="28">
        <f t="shared" ref="M81:M91" si="99">($H81/7)*12*$M$80</f>
        <v>620.40000000000009</v>
      </c>
      <c r="N81" s="28">
        <f t="shared" ref="N81:N91" si="100">($H81/7)*13*$N$80</f>
        <v>672.1</v>
      </c>
      <c r="O81" s="28">
        <f t="shared" ref="O81:O91" si="101">($H81/7)*14*$O$80</f>
        <v>723.80000000000007</v>
      </c>
      <c r="P81" s="28">
        <f t="shared" ref="P81:P91" si="102">($H81/7)*15*$P$80</f>
        <v>775.5</v>
      </c>
    </row>
    <row r="82" spans="1:16" x14ac:dyDescent="0.3">
      <c r="A82" s="31" t="str">
        <f t="shared" ref="A82:A91" si="103">A69</f>
        <v>EMMS</v>
      </c>
      <c r="B82" s="28">
        <f t="shared" si="89"/>
        <v>86.632000000000005</v>
      </c>
      <c r="C82" s="28">
        <f t="shared" si="90"/>
        <v>159.15199999999999</v>
      </c>
      <c r="D82" s="28">
        <f t="shared" si="91"/>
        <v>221.08799999999999</v>
      </c>
      <c r="E82" s="28">
        <f t="shared" si="92"/>
        <v>158.36800000000002</v>
      </c>
      <c r="F82" s="28">
        <f t="shared" si="93"/>
        <v>197.96</v>
      </c>
      <c r="G82" s="28">
        <f t="shared" si="94"/>
        <v>235.20000000000002</v>
      </c>
      <c r="H82" s="28">
        <f>VLOOKUP(A82,PRICING!$A$8:$BI$31,14,FALSE)</f>
        <v>274.40000000000003</v>
      </c>
      <c r="I82" s="28">
        <f t="shared" si="95"/>
        <v>313.60000000000002</v>
      </c>
      <c r="J82" s="28">
        <f t="shared" si="96"/>
        <v>352.8</v>
      </c>
      <c r="K82" s="28">
        <f t="shared" si="97"/>
        <v>392</v>
      </c>
      <c r="L82" s="28">
        <f t="shared" si="98"/>
        <v>431.20000000000005</v>
      </c>
      <c r="M82" s="28">
        <f t="shared" si="99"/>
        <v>470.40000000000003</v>
      </c>
      <c r="N82" s="28">
        <f t="shared" si="100"/>
        <v>509.6</v>
      </c>
      <c r="O82" s="28">
        <f t="shared" si="101"/>
        <v>548.80000000000007</v>
      </c>
      <c r="P82" s="28">
        <f t="shared" si="102"/>
        <v>588</v>
      </c>
    </row>
    <row r="83" spans="1:16" x14ac:dyDescent="0.3">
      <c r="A83" s="31" t="str">
        <f t="shared" si="103"/>
        <v>PSMS</v>
      </c>
      <c r="B83" s="28">
        <f t="shared" si="89"/>
        <v>114.699</v>
      </c>
      <c r="C83" s="28">
        <f t="shared" si="90"/>
        <v>210.71399999999997</v>
      </c>
      <c r="D83" s="28">
        <f t="shared" si="91"/>
        <v>292.71599999999995</v>
      </c>
      <c r="E83" s="28">
        <f t="shared" si="92"/>
        <v>209.67599999999999</v>
      </c>
      <c r="F83" s="28">
        <f t="shared" si="93"/>
        <v>262.09500000000003</v>
      </c>
      <c r="G83" s="28">
        <f t="shared" si="94"/>
        <v>311.39999999999998</v>
      </c>
      <c r="H83" s="28">
        <f>VLOOKUP(A83,PRICING!$A$8:$BI$31,14,FALSE)</f>
        <v>363.3</v>
      </c>
      <c r="I83" s="28">
        <f t="shared" si="95"/>
        <v>415.2</v>
      </c>
      <c r="J83" s="28">
        <f t="shared" si="96"/>
        <v>467.09999999999997</v>
      </c>
      <c r="K83" s="28">
        <f t="shared" si="97"/>
        <v>519</v>
      </c>
      <c r="L83" s="28">
        <f t="shared" si="98"/>
        <v>570.9</v>
      </c>
      <c r="M83" s="28">
        <f t="shared" si="99"/>
        <v>622.79999999999995</v>
      </c>
      <c r="N83" s="28">
        <f t="shared" si="100"/>
        <v>674.69999999999993</v>
      </c>
      <c r="O83" s="28">
        <f t="shared" si="101"/>
        <v>726.6</v>
      </c>
      <c r="P83" s="28">
        <f t="shared" si="102"/>
        <v>778.5</v>
      </c>
    </row>
    <row r="84" spans="1:16" x14ac:dyDescent="0.3">
      <c r="A84" s="31" t="str">
        <f t="shared" si="103"/>
        <v>SSMS</v>
      </c>
      <c r="B84" s="28">
        <f t="shared" si="89"/>
        <v>140.33500000000001</v>
      </c>
      <c r="C84" s="28">
        <f t="shared" si="90"/>
        <v>257.81</v>
      </c>
      <c r="D84" s="28">
        <f t="shared" si="91"/>
        <v>358.14</v>
      </c>
      <c r="E84" s="28">
        <f t="shared" si="92"/>
        <v>256.54000000000002</v>
      </c>
      <c r="F84" s="28">
        <f t="shared" si="93"/>
        <v>320.67500000000001</v>
      </c>
      <c r="G84" s="28">
        <f t="shared" si="94"/>
        <v>381</v>
      </c>
      <c r="H84" s="28">
        <f>VLOOKUP(A84,PRICING!$A$8:$BI$31,14,FALSE)</f>
        <v>444.5</v>
      </c>
      <c r="I84" s="28">
        <f t="shared" si="95"/>
        <v>508</v>
      </c>
      <c r="J84" s="28">
        <f t="shared" si="96"/>
        <v>571.5</v>
      </c>
      <c r="K84" s="28">
        <f t="shared" si="97"/>
        <v>635</v>
      </c>
      <c r="L84" s="28">
        <f t="shared" si="98"/>
        <v>698.5</v>
      </c>
      <c r="M84" s="28">
        <f t="shared" si="99"/>
        <v>762</v>
      </c>
      <c r="N84" s="28">
        <f t="shared" si="100"/>
        <v>825.5</v>
      </c>
      <c r="O84" s="28">
        <f t="shared" si="101"/>
        <v>889</v>
      </c>
      <c r="P84" s="28">
        <f t="shared" si="102"/>
        <v>952.5</v>
      </c>
    </row>
    <row r="85" spans="1:16" x14ac:dyDescent="0.3">
      <c r="A85" s="31" t="str">
        <f t="shared" si="103"/>
        <v>PMMS</v>
      </c>
      <c r="B85" s="28">
        <f t="shared" si="89"/>
        <v>84.422000000000011</v>
      </c>
      <c r="C85" s="28">
        <f t="shared" si="90"/>
        <v>155.09199999999998</v>
      </c>
      <c r="D85" s="28">
        <f t="shared" si="91"/>
        <v>215.44800000000001</v>
      </c>
      <c r="E85" s="28">
        <f t="shared" si="92"/>
        <v>154.328</v>
      </c>
      <c r="F85" s="28">
        <f t="shared" si="93"/>
        <v>192.91</v>
      </c>
      <c r="G85" s="28">
        <f t="shared" si="94"/>
        <v>229.20000000000002</v>
      </c>
      <c r="H85" s="28">
        <f>VLOOKUP(A85,PRICING!$A$8:$BI$31,14,FALSE)</f>
        <v>267.40000000000003</v>
      </c>
      <c r="I85" s="28">
        <f t="shared" si="95"/>
        <v>305.60000000000002</v>
      </c>
      <c r="J85" s="28">
        <f t="shared" si="96"/>
        <v>343.8</v>
      </c>
      <c r="K85" s="28">
        <f t="shared" si="97"/>
        <v>382</v>
      </c>
      <c r="L85" s="28">
        <f t="shared" si="98"/>
        <v>420.20000000000005</v>
      </c>
      <c r="M85" s="28">
        <f t="shared" si="99"/>
        <v>458.40000000000003</v>
      </c>
      <c r="N85" s="28">
        <f t="shared" si="100"/>
        <v>496.6</v>
      </c>
      <c r="O85" s="28">
        <f t="shared" si="101"/>
        <v>534.80000000000007</v>
      </c>
      <c r="P85" s="28">
        <f t="shared" si="102"/>
        <v>573</v>
      </c>
    </row>
    <row r="86" spans="1:16" x14ac:dyDescent="0.3">
      <c r="A86" s="31" t="str">
        <f t="shared" si="103"/>
        <v>EMAS</v>
      </c>
      <c r="B86" s="28">
        <f t="shared" si="89"/>
        <v>145.41799999999998</v>
      </c>
      <c r="C86" s="28">
        <f t="shared" si="90"/>
        <v>267.14799999999997</v>
      </c>
      <c r="D86" s="28">
        <f t="shared" si="91"/>
        <v>371.11199999999991</v>
      </c>
      <c r="E86" s="28">
        <f t="shared" si="92"/>
        <v>265.83199999999999</v>
      </c>
      <c r="F86" s="28">
        <f t="shared" si="93"/>
        <v>332.29</v>
      </c>
      <c r="G86" s="28">
        <f t="shared" si="94"/>
        <v>394.79999999999995</v>
      </c>
      <c r="H86" s="28">
        <f>VLOOKUP(A86,PRICING!$A$8:$BI$31,14,FALSE)</f>
        <v>460.59999999999997</v>
      </c>
      <c r="I86" s="28">
        <f t="shared" si="95"/>
        <v>526.4</v>
      </c>
      <c r="J86" s="28">
        <f t="shared" si="96"/>
        <v>592.19999999999993</v>
      </c>
      <c r="K86" s="28">
        <f t="shared" si="97"/>
        <v>658</v>
      </c>
      <c r="L86" s="28">
        <f t="shared" si="98"/>
        <v>723.8</v>
      </c>
      <c r="M86" s="28">
        <f t="shared" si="99"/>
        <v>789.59999999999991</v>
      </c>
      <c r="N86" s="28">
        <f t="shared" si="100"/>
        <v>855.4</v>
      </c>
      <c r="O86" s="28">
        <f t="shared" si="101"/>
        <v>921.19999999999993</v>
      </c>
      <c r="P86" s="28">
        <f t="shared" si="102"/>
        <v>987</v>
      </c>
    </row>
    <row r="87" spans="1:16" x14ac:dyDescent="0.3">
      <c r="A87" s="31" t="str">
        <f t="shared" si="103"/>
        <v>PSAS</v>
      </c>
      <c r="B87" s="28">
        <f t="shared" si="89"/>
        <v>152.048</v>
      </c>
      <c r="C87" s="28">
        <f t="shared" si="90"/>
        <v>279.32799999999997</v>
      </c>
      <c r="D87" s="28">
        <f t="shared" si="91"/>
        <v>388.03199999999993</v>
      </c>
      <c r="E87" s="28">
        <f t="shared" si="92"/>
        <v>277.952</v>
      </c>
      <c r="F87" s="28">
        <f t="shared" si="93"/>
        <v>347.44</v>
      </c>
      <c r="G87" s="28">
        <f t="shared" si="94"/>
        <v>412.79999999999995</v>
      </c>
      <c r="H87" s="28">
        <f>VLOOKUP(A87,PRICING!$A$8:$BI$31,14,FALSE)</f>
        <v>481.59999999999997</v>
      </c>
      <c r="I87" s="28">
        <f t="shared" si="95"/>
        <v>550.4</v>
      </c>
      <c r="J87" s="28">
        <f t="shared" si="96"/>
        <v>619.19999999999993</v>
      </c>
      <c r="K87" s="28">
        <f t="shared" si="97"/>
        <v>688</v>
      </c>
      <c r="L87" s="28">
        <f t="shared" si="98"/>
        <v>756.8</v>
      </c>
      <c r="M87" s="28">
        <f t="shared" si="99"/>
        <v>825.59999999999991</v>
      </c>
      <c r="N87" s="28">
        <f t="shared" si="100"/>
        <v>894.4</v>
      </c>
      <c r="O87" s="28">
        <f t="shared" si="101"/>
        <v>963.19999999999993</v>
      </c>
      <c r="P87" s="28">
        <f t="shared" si="102"/>
        <v>1032</v>
      </c>
    </row>
    <row r="88" spans="1:16" x14ac:dyDescent="0.3">
      <c r="A88" s="31" t="str">
        <f t="shared" si="103"/>
        <v>SSAS</v>
      </c>
      <c r="B88" s="28">
        <f t="shared" si="89"/>
        <v>159.34099999999998</v>
      </c>
      <c r="C88" s="28">
        <f t="shared" si="90"/>
        <v>292.72599999999994</v>
      </c>
      <c r="D88" s="28">
        <f t="shared" si="91"/>
        <v>406.64399999999995</v>
      </c>
      <c r="E88" s="28">
        <f t="shared" si="92"/>
        <v>291.28399999999999</v>
      </c>
      <c r="F88" s="28">
        <f t="shared" si="93"/>
        <v>364.10500000000002</v>
      </c>
      <c r="G88" s="28">
        <f t="shared" si="94"/>
        <v>432.59999999999997</v>
      </c>
      <c r="H88" s="28">
        <f>VLOOKUP(A88,PRICING!$A$8:$BI$31,14,FALSE)</f>
        <v>504.69999999999993</v>
      </c>
      <c r="I88" s="28">
        <f t="shared" si="95"/>
        <v>576.79999999999995</v>
      </c>
      <c r="J88" s="28">
        <f t="shared" si="96"/>
        <v>648.9</v>
      </c>
      <c r="K88" s="28">
        <f t="shared" si="97"/>
        <v>721</v>
      </c>
      <c r="L88" s="28">
        <f t="shared" si="98"/>
        <v>793.09999999999991</v>
      </c>
      <c r="M88" s="28">
        <f t="shared" si="99"/>
        <v>865.19999999999993</v>
      </c>
      <c r="N88" s="28">
        <f t="shared" si="100"/>
        <v>937.3</v>
      </c>
      <c r="O88" s="28">
        <f t="shared" si="101"/>
        <v>1009.3999999999999</v>
      </c>
      <c r="P88" s="28">
        <f t="shared" si="102"/>
        <v>1081.5</v>
      </c>
    </row>
    <row r="89" spans="1:16" x14ac:dyDescent="0.3">
      <c r="A89" s="31" t="str">
        <f t="shared" si="103"/>
        <v>PMAS</v>
      </c>
      <c r="B89" s="28">
        <f t="shared" si="89"/>
        <v>342.77099999999996</v>
      </c>
      <c r="C89" s="28">
        <f t="shared" si="90"/>
        <v>629.7059999999999</v>
      </c>
      <c r="D89" s="28">
        <f t="shared" si="91"/>
        <v>874.7639999999999</v>
      </c>
      <c r="E89" s="28">
        <f t="shared" si="92"/>
        <v>626.60399999999993</v>
      </c>
      <c r="F89" s="28">
        <f t="shared" si="93"/>
        <v>783.255</v>
      </c>
      <c r="G89" s="28">
        <f t="shared" si="94"/>
        <v>930.59999999999991</v>
      </c>
      <c r="H89" s="28">
        <f>VLOOKUP(A89,PRICING!$A$8:$BI$31,14,FALSE)</f>
        <v>1085.7</v>
      </c>
      <c r="I89" s="28">
        <f t="shared" si="95"/>
        <v>1240.8</v>
      </c>
      <c r="J89" s="28">
        <f t="shared" si="96"/>
        <v>1395.8999999999999</v>
      </c>
      <c r="K89" s="28">
        <f t="shared" si="97"/>
        <v>1551</v>
      </c>
      <c r="L89" s="28">
        <f t="shared" si="98"/>
        <v>1706.1</v>
      </c>
      <c r="M89" s="28">
        <f t="shared" si="99"/>
        <v>1861.1999999999998</v>
      </c>
      <c r="N89" s="28">
        <f t="shared" si="100"/>
        <v>2016.3</v>
      </c>
      <c r="O89" s="28">
        <f t="shared" si="101"/>
        <v>2171.4</v>
      </c>
      <c r="P89" s="28">
        <f t="shared" si="102"/>
        <v>2326.5</v>
      </c>
    </row>
    <row r="90" spans="1:16" x14ac:dyDescent="0.3">
      <c r="A90" s="31" t="str">
        <f t="shared" si="103"/>
        <v>CMAS</v>
      </c>
      <c r="B90" s="28">
        <f t="shared" si="89"/>
        <v>218.12700000000001</v>
      </c>
      <c r="C90" s="28">
        <f t="shared" si="90"/>
        <v>400.72199999999998</v>
      </c>
      <c r="D90" s="28">
        <f t="shared" si="91"/>
        <v>556.66800000000001</v>
      </c>
      <c r="E90" s="28">
        <f t="shared" si="92"/>
        <v>398.74799999999999</v>
      </c>
      <c r="F90" s="28">
        <f t="shared" si="93"/>
        <v>498.435</v>
      </c>
      <c r="G90" s="28">
        <f t="shared" si="94"/>
        <v>592.20000000000005</v>
      </c>
      <c r="H90" s="28">
        <f>VLOOKUP(A90,PRICING!$A$8:$BI$31,14,FALSE)</f>
        <v>690.9</v>
      </c>
      <c r="I90" s="28">
        <f t="shared" si="95"/>
        <v>789.6</v>
      </c>
      <c r="J90" s="28">
        <f t="shared" si="96"/>
        <v>888.30000000000007</v>
      </c>
      <c r="K90" s="28">
        <f t="shared" si="97"/>
        <v>987</v>
      </c>
      <c r="L90" s="28">
        <f t="shared" si="98"/>
        <v>1085.7</v>
      </c>
      <c r="M90" s="28">
        <f t="shared" si="99"/>
        <v>1184.4000000000001</v>
      </c>
      <c r="N90" s="28">
        <f t="shared" si="100"/>
        <v>1283.1000000000001</v>
      </c>
      <c r="O90" s="28">
        <f t="shared" si="101"/>
        <v>1381.8</v>
      </c>
      <c r="P90" s="28">
        <f t="shared" si="102"/>
        <v>1480.5</v>
      </c>
    </row>
    <row r="91" spans="1:16" x14ac:dyDescent="0.3">
      <c r="A91" s="31" t="str">
        <f t="shared" si="103"/>
        <v>SMAS</v>
      </c>
      <c r="B91" s="28">
        <f t="shared" si="89"/>
        <v>457.02800000000002</v>
      </c>
      <c r="C91" s="28">
        <f t="shared" si="90"/>
        <v>839.60799999999995</v>
      </c>
      <c r="D91" s="28">
        <f t="shared" si="91"/>
        <v>1166.3520000000001</v>
      </c>
      <c r="E91" s="28">
        <f t="shared" si="92"/>
        <v>835.47200000000009</v>
      </c>
      <c r="F91" s="28">
        <f t="shared" si="93"/>
        <v>1044.3399999999999</v>
      </c>
      <c r="G91" s="28">
        <f t="shared" si="94"/>
        <v>1240.8000000000002</v>
      </c>
      <c r="H91" s="28">
        <f>VLOOKUP(A91,PRICING!$A$8:$BI$31,14,FALSE)</f>
        <v>1447.6000000000001</v>
      </c>
      <c r="I91" s="28">
        <f t="shared" si="95"/>
        <v>1654.4</v>
      </c>
      <c r="J91" s="28">
        <f t="shared" si="96"/>
        <v>1861.2</v>
      </c>
      <c r="K91" s="28">
        <f t="shared" si="97"/>
        <v>2068</v>
      </c>
      <c r="L91" s="28">
        <f t="shared" si="98"/>
        <v>2274.8000000000002</v>
      </c>
      <c r="M91" s="28">
        <f t="shared" si="99"/>
        <v>2481.6000000000004</v>
      </c>
      <c r="N91" s="28">
        <f t="shared" si="100"/>
        <v>2688.4</v>
      </c>
      <c r="O91" s="28">
        <f t="shared" si="101"/>
        <v>2895.2000000000003</v>
      </c>
      <c r="P91" s="28">
        <f t="shared" si="102"/>
        <v>3102</v>
      </c>
    </row>
    <row r="92" spans="1:16" x14ac:dyDescent="0.3">
      <c r="A92" s="32">
        <f>PRICING!P6</f>
        <v>45890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45890</v>
      </c>
      <c r="B93" s="33">
        <v>2.4</v>
      </c>
      <c r="C93" s="33">
        <v>2.21</v>
      </c>
      <c r="D93" s="33">
        <v>2.0499999999999998</v>
      </c>
      <c r="E93" s="33">
        <v>1.01</v>
      </c>
      <c r="F93" s="33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113.75999999999999</v>
      </c>
      <c r="C94" s="28">
        <f t="shared" ref="C94:C104" si="105">($H94/7)*2*$C$93</f>
        <v>209.50799999999998</v>
      </c>
      <c r="D94" s="28">
        <f t="shared" ref="D94:D104" si="106">($H94/7)*3*$D$93</f>
        <v>291.50999999999993</v>
      </c>
      <c r="E94" s="28">
        <f t="shared" ref="E94:E104" si="107">($H94/7)*4*$E$93</f>
        <v>191.49600000000001</v>
      </c>
      <c r="F94" s="28">
        <f t="shared" ref="F94:F104" si="108">($H94/7)*5*$F$93</f>
        <v>239.37</v>
      </c>
      <c r="G94" s="28">
        <f t="shared" ref="G94:G104" si="109">($H94/7)*6*$G$93</f>
        <v>284.39999999999998</v>
      </c>
      <c r="H94" s="28">
        <f>VLOOKUP(A94,PRICING!$A$8:$BI$31,16,FALSE)</f>
        <v>331.8</v>
      </c>
      <c r="I94" s="28">
        <f t="shared" ref="I94:I104" si="110">($H94/7)*8*$I$93</f>
        <v>379.2</v>
      </c>
      <c r="J94" s="28">
        <f t="shared" ref="J94:J104" si="111">($H94/7)*9*$J$93</f>
        <v>426.59999999999997</v>
      </c>
      <c r="K94" s="28">
        <f t="shared" ref="K94:K104" si="112">($H94/7)*10*$K$93</f>
        <v>474</v>
      </c>
      <c r="L94" s="28">
        <f t="shared" ref="L94:L104" si="113">($H94/7)*11*$L$93</f>
        <v>521.4</v>
      </c>
      <c r="M94" s="28">
        <f t="shared" ref="M94:M104" si="114">($H94/7)*12*$M$93</f>
        <v>568.79999999999995</v>
      </c>
      <c r="N94" s="28">
        <f t="shared" ref="N94:N104" si="115">($H94/7)*13*$N$93</f>
        <v>616.19999999999993</v>
      </c>
      <c r="O94" s="28">
        <f t="shared" ref="O94:O104" si="116">($H94/7)*14*$O$93</f>
        <v>663.6</v>
      </c>
      <c r="P94" s="28">
        <f t="shared" ref="P94:P104" si="117">($H94/7)*15*$P$93</f>
        <v>711</v>
      </c>
    </row>
    <row r="95" spans="1:16" x14ac:dyDescent="0.3">
      <c r="A95" s="31" t="str">
        <f t="shared" ref="A95:A104" si="118">A82</f>
        <v>EMMS</v>
      </c>
      <c r="B95" s="28">
        <f t="shared" si="104"/>
        <v>94.08</v>
      </c>
      <c r="C95" s="28">
        <f t="shared" si="105"/>
        <v>173.26400000000001</v>
      </c>
      <c r="D95" s="28">
        <f t="shared" si="106"/>
        <v>241.07999999999998</v>
      </c>
      <c r="E95" s="28">
        <f t="shared" si="107"/>
        <v>158.36800000000002</v>
      </c>
      <c r="F95" s="28">
        <f t="shared" si="108"/>
        <v>197.96</v>
      </c>
      <c r="G95" s="28">
        <f t="shared" si="109"/>
        <v>235.20000000000002</v>
      </c>
      <c r="H95" s="28">
        <f>VLOOKUP(A95,PRICING!$A$8:$BI$31,16,FALSE)</f>
        <v>274.40000000000003</v>
      </c>
      <c r="I95" s="28">
        <f t="shared" si="110"/>
        <v>313.60000000000002</v>
      </c>
      <c r="J95" s="28">
        <f t="shared" si="111"/>
        <v>352.8</v>
      </c>
      <c r="K95" s="28">
        <f t="shared" si="112"/>
        <v>392</v>
      </c>
      <c r="L95" s="28">
        <f t="shared" si="113"/>
        <v>431.20000000000005</v>
      </c>
      <c r="M95" s="28">
        <f t="shared" si="114"/>
        <v>470.40000000000003</v>
      </c>
      <c r="N95" s="28">
        <f t="shared" si="115"/>
        <v>509.6</v>
      </c>
      <c r="O95" s="28">
        <f t="shared" si="116"/>
        <v>548.80000000000007</v>
      </c>
      <c r="P95" s="28">
        <f t="shared" si="117"/>
        <v>588</v>
      </c>
    </row>
    <row r="96" spans="1:16" x14ac:dyDescent="0.3">
      <c r="A96" s="31" t="str">
        <f t="shared" si="118"/>
        <v>PSMS</v>
      </c>
      <c r="B96" s="28">
        <f t="shared" si="104"/>
        <v>119.03999999999999</v>
      </c>
      <c r="C96" s="28">
        <f t="shared" si="105"/>
        <v>219.232</v>
      </c>
      <c r="D96" s="28">
        <f t="shared" si="106"/>
        <v>305.04000000000002</v>
      </c>
      <c r="E96" s="28">
        <f t="shared" si="107"/>
        <v>200.38400000000001</v>
      </c>
      <c r="F96" s="28">
        <f t="shared" si="108"/>
        <v>250.48</v>
      </c>
      <c r="G96" s="28">
        <f t="shared" si="109"/>
        <v>297.60000000000002</v>
      </c>
      <c r="H96" s="28">
        <f>VLOOKUP(A96,PRICING!$A$8:$BI$31,16,FALSE)</f>
        <v>347.2</v>
      </c>
      <c r="I96" s="28">
        <f t="shared" si="110"/>
        <v>396.8</v>
      </c>
      <c r="J96" s="28">
        <f t="shared" si="111"/>
        <v>446.40000000000003</v>
      </c>
      <c r="K96" s="28">
        <f t="shared" si="112"/>
        <v>496</v>
      </c>
      <c r="L96" s="28">
        <f t="shared" si="113"/>
        <v>545.6</v>
      </c>
      <c r="M96" s="28">
        <f t="shared" si="114"/>
        <v>595.20000000000005</v>
      </c>
      <c r="N96" s="28">
        <f t="shared" si="115"/>
        <v>644.80000000000007</v>
      </c>
      <c r="O96" s="28">
        <f t="shared" si="116"/>
        <v>694.4</v>
      </c>
      <c r="P96" s="28">
        <f t="shared" si="117"/>
        <v>744</v>
      </c>
    </row>
    <row r="97" spans="1:16" x14ac:dyDescent="0.3">
      <c r="A97" s="31" t="str">
        <f t="shared" si="118"/>
        <v>SSMS</v>
      </c>
      <c r="B97" s="28">
        <f t="shared" si="104"/>
        <v>152.4</v>
      </c>
      <c r="C97" s="28">
        <f t="shared" si="105"/>
        <v>280.67</v>
      </c>
      <c r="D97" s="28">
        <f t="shared" si="106"/>
        <v>390.52499999999998</v>
      </c>
      <c r="E97" s="28">
        <f t="shared" si="107"/>
        <v>256.54000000000002</v>
      </c>
      <c r="F97" s="28">
        <f t="shared" si="108"/>
        <v>320.67500000000001</v>
      </c>
      <c r="G97" s="28">
        <f t="shared" si="109"/>
        <v>381</v>
      </c>
      <c r="H97" s="28">
        <f>VLOOKUP(A97,PRICING!$A$8:$BI$31,16,FALSE)</f>
        <v>444.5</v>
      </c>
      <c r="I97" s="28">
        <f t="shared" si="110"/>
        <v>508</v>
      </c>
      <c r="J97" s="28">
        <f t="shared" si="111"/>
        <v>571.5</v>
      </c>
      <c r="K97" s="28">
        <f t="shared" si="112"/>
        <v>635</v>
      </c>
      <c r="L97" s="28">
        <f t="shared" si="113"/>
        <v>698.5</v>
      </c>
      <c r="M97" s="28">
        <f t="shared" si="114"/>
        <v>762</v>
      </c>
      <c r="N97" s="28">
        <f t="shared" si="115"/>
        <v>825.5</v>
      </c>
      <c r="O97" s="28">
        <f t="shared" si="116"/>
        <v>889</v>
      </c>
      <c r="P97" s="28">
        <f t="shared" si="117"/>
        <v>952.5</v>
      </c>
    </row>
    <row r="98" spans="1:16" x14ac:dyDescent="0.3">
      <c r="A98" s="31" t="str">
        <f t="shared" si="118"/>
        <v>PMMS</v>
      </c>
      <c r="B98" s="28">
        <f t="shared" si="104"/>
        <v>91.68</v>
      </c>
      <c r="C98" s="28">
        <f t="shared" si="105"/>
        <v>168.84400000000002</v>
      </c>
      <c r="D98" s="28">
        <f t="shared" si="106"/>
        <v>234.93</v>
      </c>
      <c r="E98" s="28">
        <f t="shared" si="107"/>
        <v>154.328</v>
      </c>
      <c r="F98" s="28">
        <f t="shared" si="108"/>
        <v>192.91</v>
      </c>
      <c r="G98" s="28">
        <f t="shared" si="109"/>
        <v>229.20000000000002</v>
      </c>
      <c r="H98" s="28">
        <f>VLOOKUP(A98,PRICING!$A$8:$BI$31,16,FALSE)</f>
        <v>267.40000000000003</v>
      </c>
      <c r="I98" s="28">
        <f t="shared" si="110"/>
        <v>305.60000000000002</v>
      </c>
      <c r="J98" s="28">
        <f t="shared" si="111"/>
        <v>343.8</v>
      </c>
      <c r="K98" s="28">
        <f t="shared" si="112"/>
        <v>382</v>
      </c>
      <c r="L98" s="28">
        <f t="shared" si="113"/>
        <v>420.20000000000005</v>
      </c>
      <c r="M98" s="28">
        <f t="shared" si="114"/>
        <v>458.40000000000003</v>
      </c>
      <c r="N98" s="28">
        <f t="shared" si="115"/>
        <v>496.6</v>
      </c>
      <c r="O98" s="28">
        <f t="shared" si="116"/>
        <v>534.80000000000007</v>
      </c>
      <c r="P98" s="28">
        <f t="shared" si="117"/>
        <v>573</v>
      </c>
    </row>
    <row r="99" spans="1:16" x14ac:dyDescent="0.3">
      <c r="A99" s="31" t="str">
        <f t="shared" si="118"/>
        <v>EMAS</v>
      </c>
      <c r="B99" s="28">
        <f t="shared" si="104"/>
        <v>157.91999999999999</v>
      </c>
      <c r="C99" s="28">
        <f t="shared" si="105"/>
        <v>290.83599999999996</v>
      </c>
      <c r="D99" s="28">
        <f t="shared" si="106"/>
        <v>404.6699999999999</v>
      </c>
      <c r="E99" s="28">
        <f t="shared" si="107"/>
        <v>265.83199999999999</v>
      </c>
      <c r="F99" s="28">
        <f t="shared" si="108"/>
        <v>332.29</v>
      </c>
      <c r="G99" s="28">
        <f t="shared" si="109"/>
        <v>394.79999999999995</v>
      </c>
      <c r="H99" s="28">
        <f>VLOOKUP(A99,PRICING!$A$8:$BI$31,16,FALSE)</f>
        <v>460.59999999999997</v>
      </c>
      <c r="I99" s="28">
        <f t="shared" si="110"/>
        <v>526.4</v>
      </c>
      <c r="J99" s="28">
        <f t="shared" si="111"/>
        <v>592.19999999999993</v>
      </c>
      <c r="K99" s="28">
        <f t="shared" si="112"/>
        <v>658</v>
      </c>
      <c r="L99" s="28">
        <f t="shared" si="113"/>
        <v>723.8</v>
      </c>
      <c r="M99" s="28">
        <f t="shared" si="114"/>
        <v>789.59999999999991</v>
      </c>
      <c r="N99" s="28">
        <f t="shared" si="115"/>
        <v>855.4</v>
      </c>
      <c r="O99" s="28">
        <f t="shared" si="116"/>
        <v>921.19999999999993</v>
      </c>
      <c r="P99" s="28">
        <f t="shared" si="117"/>
        <v>987</v>
      </c>
    </row>
    <row r="100" spans="1:16" x14ac:dyDescent="0.3">
      <c r="A100" s="31" t="str">
        <f t="shared" si="118"/>
        <v>PSAS</v>
      </c>
      <c r="B100" s="28">
        <f t="shared" si="104"/>
        <v>165.11999999999998</v>
      </c>
      <c r="C100" s="28">
        <f t="shared" si="105"/>
        <v>304.096</v>
      </c>
      <c r="D100" s="28">
        <f t="shared" si="106"/>
        <v>423.11999999999989</v>
      </c>
      <c r="E100" s="28">
        <f t="shared" si="107"/>
        <v>277.952</v>
      </c>
      <c r="F100" s="28">
        <f t="shared" si="108"/>
        <v>347.44</v>
      </c>
      <c r="G100" s="28">
        <f t="shared" si="109"/>
        <v>412.79999999999995</v>
      </c>
      <c r="H100" s="28">
        <f>VLOOKUP(A100,PRICING!$A$8:$BI$31,16,FALSE)</f>
        <v>481.59999999999997</v>
      </c>
      <c r="I100" s="28">
        <f t="shared" si="110"/>
        <v>550.4</v>
      </c>
      <c r="J100" s="28">
        <f t="shared" si="111"/>
        <v>619.19999999999993</v>
      </c>
      <c r="K100" s="28">
        <f t="shared" si="112"/>
        <v>688</v>
      </c>
      <c r="L100" s="28">
        <f t="shared" si="113"/>
        <v>756.8</v>
      </c>
      <c r="M100" s="28">
        <f t="shared" si="114"/>
        <v>825.59999999999991</v>
      </c>
      <c r="N100" s="28">
        <f t="shared" si="115"/>
        <v>894.4</v>
      </c>
      <c r="O100" s="28">
        <f t="shared" si="116"/>
        <v>963.19999999999993</v>
      </c>
      <c r="P100" s="28">
        <f t="shared" si="117"/>
        <v>1032</v>
      </c>
    </row>
    <row r="101" spans="1:16" x14ac:dyDescent="0.3">
      <c r="A101" s="31" t="str">
        <f t="shared" si="118"/>
        <v>SSAS</v>
      </c>
      <c r="B101" s="28">
        <f t="shared" si="104"/>
        <v>173.04</v>
      </c>
      <c r="C101" s="28">
        <f t="shared" si="105"/>
        <v>318.68199999999996</v>
      </c>
      <c r="D101" s="28">
        <f t="shared" si="106"/>
        <v>443.41499999999991</v>
      </c>
      <c r="E101" s="28">
        <f t="shared" si="107"/>
        <v>291.28399999999999</v>
      </c>
      <c r="F101" s="28">
        <f t="shared" si="108"/>
        <v>364.10500000000002</v>
      </c>
      <c r="G101" s="28">
        <f t="shared" si="109"/>
        <v>432.59999999999997</v>
      </c>
      <c r="H101" s="28">
        <f>VLOOKUP(A101,PRICING!$A$8:$BI$31,16,FALSE)</f>
        <v>504.69999999999993</v>
      </c>
      <c r="I101" s="28">
        <f t="shared" si="110"/>
        <v>576.79999999999995</v>
      </c>
      <c r="J101" s="28">
        <f t="shared" si="111"/>
        <v>648.9</v>
      </c>
      <c r="K101" s="28">
        <f t="shared" si="112"/>
        <v>721</v>
      </c>
      <c r="L101" s="28">
        <f t="shared" si="113"/>
        <v>793.09999999999991</v>
      </c>
      <c r="M101" s="28">
        <f t="shared" si="114"/>
        <v>865.19999999999993</v>
      </c>
      <c r="N101" s="28">
        <f t="shared" si="115"/>
        <v>937.3</v>
      </c>
      <c r="O101" s="28">
        <f t="shared" si="116"/>
        <v>1009.3999999999999</v>
      </c>
      <c r="P101" s="28">
        <f t="shared" si="117"/>
        <v>1081.5</v>
      </c>
    </row>
    <row r="102" spans="1:16" x14ac:dyDescent="0.3">
      <c r="A102" s="31" t="str">
        <f t="shared" si="118"/>
        <v>PMAS</v>
      </c>
      <c r="B102" s="28">
        <f t="shared" si="104"/>
        <v>341.28000000000003</v>
      </c>
      <c r="C102" s="28">
        <f t="shared" si="105"/>
        <v>628.52400000000011</v>
      </c>
      <c r="D102" s="28">
        <f t="shared" si="106"/>
        <v>874.53</v>
      </c>
      <c r="E102" s="28">
        <f t="shared" si="107"/>
        <v>574.48800000000006</v>
      </c>
      <c r="F102" s="28">
        <f t="shared" si="108"/>
        <v>718.11000000000013</v>
      </c>
      <c r="G102" s="28">
        <f t="shared" si="109"/>
        <v>853.2</v>
      </c>
      <c r="H102" s="28">
        <f>VLOOKUP(A102,PRICING!$A$8:$BI$31,16,FALSE)</f>
        <v>995.40000000000009</v>
      </c>
      <c r="I102" s="28">
        <f t="shared" si="110"/>
        <v>1137.6000000000001</v>
      </c>
      <c r="J102" s="28">
        <f t="shared" si="111"/>
        <v>1279.8000000000002</v>
      </c>
      <c r="K102" s="28">
        <f t="shared" si="112"/>
        <v>1422.0000000000002</v>
      </c>
      <c r="L102" s="28">
        <f t="shared" si="113"/>
        <v>1564.2000000000003</v>
      </c>
      <c r="M102" s="28">
        <f t="shared" si="114"/>
        <v>1706.4</v>
      </c>
      <c r="N102" s="28">
        <f t="shared" si="115"/>
        <v>1848.6000000000001</v>
      </c>
      <c r="O102" s="28">
        <f t="shared" si="116"/>
        <v>1990.8000000000002</v>
      </c>
      <c r="P102" s="28">
        <f t="shared" si="117"/>
        <v>2133.0000000000005</v>
      </c>
    </row>
    <row r="103" spans="1:16" x14ac:dyDescent="0.3">
      <c r="A103" s="31" t="str">
        <f t="shared" si="118"/>
        <v>CMAS</v>
      </c>
      <c r="B103" s="28">
        <f t="shared" si="104"/>
        <v>236.88</v>
      </c>
      <c r="C103" s="28">
        <f t="shared" si="105"/>
        <v>436.25400000000002</v>
      </c>
      <c r="D103" s="28">
        <f t="shared" si="106"/>
        <v>607.005</v>
      </c>
      <c r="E103" s="28">
        <f t="shared" si="107"/>
        <v>398.74799999999999</v>
      </c>
      <c r="F103" s="28">
        <f t="shared" si="108"/>
        <v>498.435</v>
      </c>
      <c r="G103" s="28">
        <f t="shared" si="109"/>
        <v>592.20000000000005</v>
      </c>
      <c r="H103" s="28">
        <f>VLOOKUP(A103,PRICING!$A$8:$BI$31,16,FALSE)</f>
        <v>690.9</v>
      </c>
      <c r="I103" s="28">
        <f t="shared" si="110"/>
        <v>789.6</v>
      </c>
      <c r="J103" s="28">
        <f t="shared" si="111"/>
        <v>888.30000000000007</v>
      </c>
      <c r="K103" s="28">
        <f t="shared" si="112"/>
        <v>987</v>
      </c>
      <c r="L103" s="28">
        <f t="shared" si="113"/>
        <v>1085.7</v>
      </c>
      <c r="M103" s="28">
        <f t="shared" si="114"/>
        <v>1184.4000000000001</v>
      </c>
      <c r="N103" s="28">
        <f t="shared" si="115"/>
        <v>1283.1000000000001</v>
      </c>
      <c r="O103" s="28">
        <f t="shared" si="116"/>
        <v>1381.8</v>
      </c>
      <c r="P103" s="28">
        <f t="shared" si="117"/>
        <v>1480.5</v>
      </c>
    </row>
    <row r="104" spans="1:16" x14ac:dyDescent="0.3">
      <c r="A104" s="31" t="str">
        <f t="shared" si="118"/>
        <v>SMAS</v>
      </c>
      <c r="B104" s="28">
        <f t="shared" si="104"/>
        <v>455.03999999999996</v>
      </c>
      <c r="C104" s="28">
        <f t="shared" si="105"/>
        <v>838.03199999999993</v>
      </c>
      <c r="D104" s="28">
        <f t="shared" si="106"/>
        <v>1166.0399999999997</v>
      </c>
      <c r="E104" s="28">
        <f t="shared" si="107"/>
        <v>765.98400000000004</v>
      </c>
      <c r="F104" s="28">
        <f t="shared" si="108"/>
        <v>957.48</v>
      </c>
      <c r="G104" s="28">
        <f t="shared" si="109"/>
        <v>1137.5999999999999</v>
      </c>
      <c r="H104" s="28">
        <f>VLOOKUP(A104,PRICING!$A$8:$BI$31,16,FALSE)</f>
        <v>1327.2</v>
      </c>
      <c r="I104" s="28">
        <f t="shared" si="110"/>
        <v>1516.8</v>
      </c>
      <c r="J104" s="28">
        <f t="shared" si="111"/>
        <v>1706.3999999999999</v>
      </c>
      <c r="K104" s="28">
        <f t="shared" si="112"/>
        <v>1896</v>
      </c>
      <c r="L104" s="28">
        <f t="shared" si="113"/>
        <v>2085.6</v>
      </c>
      <c r="M104" s="28">
        <f t="shared" si="114"/>
        <v>2275.1999999999998</v>
      </c>
      <c r="N104" s="28">
        <f t="shared" si="115"/>
        <v>2464.7999999999997</v>
      </c>
      <c r="O104" s="28">
        <f t="shared" si="116"/>
        <v>2654.4</v>
      </c>
      <c r="P104" s="28">
        <f t="shared" si="117"/>
        <v>2844</v>
      </c>
    </row>
    <row r="105" spans="1:16" x14ac:dyDescent="0.3">
      <c r="A105" s="32">
        <f>PRICING!R6</f>
        <v>45891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45892</v>
      </c>
      <c r="B106" s="33">
        <v>2.4</v>
      </c>
      <c r="C106" s="33">
        <v>2.21</v>
      </c>
      <c r="D106" s="33">
        <v>2.0499999999999998</v>
      </c>
      <c r="E106" s="33">
        <v>1.01</v>
      </c>
      <c r="F106" s="33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113.75999999999999</v>
      </c>
      <c r="C107" s="28">
        <f t="shared" ref="C107:C117" si="120">($H107/7)*2*$C$106</f>
        <v>209.50799999999998</v>
      </c>
      <c r="D107" s="28">
        <f t="shared" ref="D107:D117" si="121">($H107/7)*3*$D$106</f>
        <v>291.50999999999993</v>
      </c>
      <c r="E107" s="28">
        <f t="shared" ref="E107:E117" si="122">($H107/7)*4*$E$106</f>
        <v>191.49600000000001</v>
      </c>
      <c r="F107" s="28">
        <f t="shared" ref="F107:F117" si="123">($H107/7)*5*$F$106</f>
        <v>239.37</v>
      </c>
      <c r="G107" s="28">
        <f t="shared" ref="G107:G117" si="124">($H107/7)*6*$G$106</f>
        <v>284.39999999999998</v>
      </c>
      <c r="H107" s="28">
        <f>VLOOKUP(A107,PRICING!$A$8:$BI$31,18,FALSE)</f>
        <v>331.8</v>
      </c>
      <c r="I107" s="28">
        <f t="shared" ref="I107:I117" si="125">($H107/7)*8*$I$106</f>
        <v>379.2</v>
      </c>
      <c r="J107" s="28">
        <f t="shared" ref="J107:J117" si="126">($H107/7)*9*$J$106</f>
        <v>426.59999999999997</v>
      </c>
      <c r="K107" s="28">
        <f t="shared" ref="K107:K117" si="127">($H107/7)*10*$K$106</f>
        <v>474</v>
      </c>
      <c r="L107" s="28">
        <f t="shared" ref="L107:L117" si="128">($H107/7)*11*$L$106</f>
        <v>521.4</v>
      </c>
      <c r="M107" s="28">
        <f t="shared" ref="M107:M117" si="129">($H107/7)*12*$M$106</f>
        <v>568.79999999999995</v>
      </c>
      <c r="N107" s="28">
        <f t="shared" ref="N107:N117" si="130">($H107/7)*13*$N$106</f>
        <v>616.19999999999993</v>
      </c>
      <c r="O107" s="28">
        <f t="shared" ref="O107:O117" si="131">($H107/7)*14*$O$106</f>
        <v>663.6</v>
      </c>
      <c r="P107" s="28">
        <f t="shared" ref="P107:P117" si="132">($H107/7)*15*$P$106</f>
        <v>711</v>
      </c>
    </row>
    <row r="108" spans="1:16" x14ac:dyDescent="0.3">
      <c r="A108" s="31" t="str">
        <f t="shared" ref="A108:A117" si="133">A95</f>
        <v>EMMS</v>
      </c>
      <c r="B108" s="28">
        <f t="shared" si="119"/>
        <v>94.08</v>
      </c>
      <c r="C108" s="28">
        <f t="shared" si="120"/>
        <v>173.26400000000001</v>
      </c>
      <c r="D108" s="28">
        <f t="shared" si="121"/>
        <v>241.07999999999998</v>
      </c>
      <c r="E108" s="28">
        <f t="shared" si="122"/>
        <v>158.36800000000002</v>
      </c>
      <c r="F108" s="28">
        <f t="shared" si="123"/>
        <v>197.96</v>
      </c>
      <c r="G108" s="28">
        <f t="shared" si="124"/>
        <v>235.20000000000002</v>
      </c>
      <c r="H108" s="28">
        <f>VLOOKUP(A108,PRICING!$A$8:$BI$31,18,FALSE)</f>
        <v>274.40000000000003</v>
      </c>
      <c r="I108" s="28">
        <f t="shared" si="125"/>
        <v>313.60000000000002</v>
      </c>
      <c r="J108" s="28">
        <f t="shared" si="126"/>
        <v>352.8</v>
      </c>
      <c r="K108" s="28">
        <f t="shared" si="127"/>
        <v>392</v>
      </c>
      <c r="L108" s="28">
        <f t="shared" si="128"/>
        <v>431.20000000000005</v>
      </c>
      <c r="M108" s="28">
        <f t="shared" si="129"/>
        <v>470.40000000000003</v>
      </c>
      <c r="N108" s="28">
        <f t="shared" si="130"/>
        <v>509.6</v>
      </c>
      <c r="O108" s="28">
        <f t="shared" si="131"/>
        <v>548.80000000000007</v>
      </c>
      <c r="P108" s="28">
        <f t="shared" si="132"/>
        <v>588</v>
      </c>
    </row>
    <row r="109" spans="1:16" x14ac:dyDescent="0.3">
      <c r="A109" s="31" t="str">
        <f t="shared" si="133"/>
        <v>PSMS</v>
      </c>
      <c r="B109" s="28">
        <f t="shared" si="119"/>
        <v>119.03999999999999</v>
      </c>
      <c r="C109" s="28">
        <f t="shared" si="120"/>
        <v>219.232</v>
      </c>
      <c r="D109" s="28">
        <f t="shared" si="121"/>
        <v>305.04000000000002</v>
      </c>
      <c r="E109" s="28">
        <f t="shared" si="122"/>
        <v>200.38400000000001</v>
      </c>
      <c r="F109" s="28">
        <f t="shared" si="123"/>
        <v>250.48</v>
      </c>
      <c r="G109" s="28">
        <f t="shared" si="124"/>
        <v>297.60000000000002</v>
      </c>
      <c r="H109" s="28">
        <f>VLOOKUP(A109,PRICING!$A$8:$BI$31,18,FALSE)</f>
        <v>347.2</v>
      </c>
      <c r="I109" s="28">
        <f t="shared" si="125"/>
        <v>396.8</v>
      </c>
      <c r="J109" s="28">
        <f t="shared" si="126"/>
        <v>446.40000000000003</v>
      </c>
      <c r="K109" s="28">
        <f t="shared" si="127"/>
        <v>496</v>
      </c>
      <c r="L109" s="28">
        <f t="shared" si="128"/>
        <v>545.6</v>
      </c>
      <c r="M109" s="28">
        <f t="shared" si="129"/>
        <v>595.20000000000005</v>
      </c>
      <c r="N109" s="28">
        <f t="shared" si="130"/>
        <v>644.80000000000007</v>
      </c>
      <c r="O109" s="28">
        <f t="shared" si="131"/>
        <v>694.4</v>
      </c>
      <c r="P109" s="28">
        <f t="shared" si="132"/>
        <v>744</v>
      </c>
    </row>
    <row r="110" spans="1:16" x14ac:dyDescent="0.3">
      <c r="A110" s="31" t="str">
        <f t="shared" si="133"/>
        <v>SSMS</v>
      </c>
      <c r="B110" s="28">
        <f t="shared" si="119"/>
        <v>152.4</v>
      </c>
      <c r="C110" s="28">
        <f t="shared" si="120"/>
        <v>280.67</v>
      </c>
      <c r="D110" s="28">
        <f t="shared" si="121"/>
        <v>390.52499999999998</v>
      </c>
      <c r="E110" s="28">
        <f t="shared" si="122"/>
        <v>256.54000000000002</v>
      </c>
      <c r="F110" s="28">
        <f t="shared" si="123"/>
        <v>320.67500000000001</v>
      </c>
      <c r="G110" s="28">
        <f t="shared" si="124"/>
        <v>381</v>
      </c>
      <c r="H110" s="28">
        <f>VLOOKUP(A110,PRICING!$A$8:$BI$31,18,FALSE)</f>
        <v>444.5</v>
      </c>
      <c r="I110" s="28">
        <f t="shared" si="125"/>
        <v>508</v>
      </c>
      <c r="J110" s="28">
        <f t="shared" si="126"/>
        <v>571.5</v>
      </c>
      <c r="K110" s="28">
        <f t="shared" si="127"/>
        <v>635</v>
      </c>
      <c r="L110" s="28">
        <f t="shared" si="128"/>
        <v>698.5</v>
      </c>
      <c r="M110" s="28">
        <f t="shared" si="129"/>
        <v>762</v>
      </c>
      <c r="N110" s="28">
        <f t="shared" si="130"/>
        <v>825.5</v>
      </c>
      <c r="O110" s="28">
        <f t="shared" si="131"/>
        <v>889</v>
      </c>
      <c r="P110" s="28">
        <f t="shared" si="132"/>
        <v>952.5</v>
      </c>
    </row>
    <row r="111" spans="1:16" x14ac:dyDescent="0.3">
      <c r="A111" s="31" t="str">
        <f t="shared" si="133"/>
        <v>PMMS</v>
      </c>
      <c r="B111" s="28">
        <f t="shared" si="119"/>
        <v>91.68</v>
      </c>
      <c r="C111" s="28">
        <f t="shared" si="120"/>
        <v>168.84400000000002</v>
      </c>
      <c r="D111" s="28">
        <f t="shared" si="121"/>
        <v>234.93</v>
      </c>
      <c r="E111" s="28">
        <f t="shared" si="122"/>
        <v>154.328</v>
      </c>
      <c r="F111" s="28">
        <f t="shared" si="123"/>
        <v>192.91</v>
      </c>
      <c r="G111" s="28">
        <f t="shared" si="124"/>
        <v>229.20000000000002</v>
      </c>
      <c r="H111" s="28">
        <f>VLOOKUP(A111,PRICING!$A$8:$BI$31,18,FALSE)</f>
        <v>267.40000000000003</v>
      </c>
      <c r="I111" s="28">
        <f t="shared" si="125"/>
        <v>305.60000000000002</v>
      </c>
      <c r="J111" s="28">
        <f t="shared" si="126"/>
        <v>343.8</v>
      </c>
      <c r="K111" s="28">
        <f t="shared" si="127"/>
        <v>382</v>
      </c>
      <c r="L111" s="28">
        <f t="shared" si="128"/>
        <v>420.20000000000005</v>
      </c>
      <c r="M111" s="28">
        <f t="shared" si="129"/>
        <v>458.40000000000003</v>
      </c>
      <c r="N111" s="28">
        <f t="shared" si="130"/>
        <v>496.6</v>
      </c>
      <c r="O111" s="28">
        <f t="shared" si="131"/>
        <v>534.80000000000007</v>
      </c>
      <c r="P111" s="28">
        <f t="shared" si="132"/>
        <v>573</v>
      </c>
    </row>
    <row r="112" spans="1:16" x14ac:dyDescent="0.3">
      <c r="A112" s="31" t="str">
        <f t="shared" si="133"/>
        <v>EMAS</v>
      </c>
      <c r="B112" s="28">
        <f t="shared" si="119"/>
        <v>157.91999999999999</v>
      </c>
      <c r="C112" s="28">
        <f t="shared" si="120"/>
        <v>290.83599999999996</v>
      </c>
      <c r="D112" s="28">
        <f t="shared" si="121"/>
        <v>404.6699999999999</v>
      </c>
      <c r="E112" s="28">
        <f t="shared" si="122"/>
        <v>265.83199999999999</v>
      </c>
      <c r="F112" s="28">
        <f t="shared" si="123"/>
        <v>332.29</v>
      </c>
      <c r="G112" s="28">
        <f t="shared" si="124"/>
        <v>394.79999999999995</v>
      </c>
      <c r="H112" s="28">
        <f>VLOOKUP(A112,PRICING!$A$8:$BI$31,18,FALSE)</f>
        <v>460.59999999999997</v>
      </c>
      <c r="I112" s="28">
        <f t="shared" si="125"/>
        <v>526.4</v>
      </c>
      <c r="J112" s="28">
        <f t="shared" si="126"/>
        <v>592.19999999999993</v>
      </c>
      <c r="K112" s="28">
        <f t="shared" si="127"/>
        <v>658</v>
      </c>
      <c r="L112" s="28">
        <f t="shared" si="128"/>
        <v>723.8</v>
      </c>
      <c r="M112" s="28">
        <f t="shared" si="129"/>
        <v>789.59999999999991</v>
      </c>
      <c r="N112" s="28">
        <f t="shared" si="130"/>
        <v>855.4</v>
      </c>
      <c r="O112" s="28">
        <f t="shared" si="131"/>
        <v>921.19999999999993</v>
      </c>
      <c r="P112" s="28">
        <f t="shared" si="132"/>
        <v>987</v>
      </c>
    </row>
    <row r="113" spans="1:16" x14ac:dyDescent="0.3">
      <c r="A113" s="31" t="str">
        <f t="shared" si="133"/>
        <v>PSAS</v>
      </c>
      <c r="B113" s="28">
        <f t="shared" si="119"/>
        <v>165.11999999999998</v>
      </c>
      <c r="C113" s="28">
        <f t="shared" si="120"/>
        <v>304.096</v>
      </c>
      <c r="D113" s="28">
        <f t="shared" si="121"/>
        <v>423.11999999999989</v>
      </c>
      <c r="E113" s="28">
        <f t="shared" si="122"/>
        <v>277.952</v>
      </c>
      <c r="F113" s="28">
        <f t="shared" si="123"/>
        <v>347.44</v>
      </c>
      <c r="G113" s="28">
        <f t="shared" si="124"/>
        <v>412.79999999999995</v>
      </c>
      <c r="H113" s="28">
        <f>VLOOKUP(A113,PRICING!$A$8:$BI$31,18,FALSE)</f>
        <v>481.59999999999997</v>
      </c>
      <c r="I113" s="28">
        <f t="shared" si="125"/>
        <v>550.4</v>
      </c>
      <c r="J113" s="28">
        <f t="shared" si="126"/>
        <v>619.19999999999993</v>
      </c>
      <c r="K113" s="28">
        <f t="shared" si="127"/>
        <v>688</v>
      </c>
      <c r="L113" s="28">
        <f t="shared" si="128"/>
        <v>756.8</v>
      </c>
      <c r="M113" s="28">
        <f t="shared" si="129"/>
        <v>825.59999999999991</v>
      </c>
      <c r="N113" s="28">
        <f t="shared" si="130"/>
        <v>894.4</v>
      </c>
      <c r="O113" s="28">
        <f t="shared" si="131"/>
        <v>963.19999999999993</v>
      </c>
      <c r="P113" s="28">
        <f t="shared" si="132"/>
        <v>1032</v>
      </c>
    </row>
    <row r="114" spans="1:16" x14ac:dyDescent="0.3">
      <c r="A114" s="31" t="str">
        <f t="shared" si="133"/>
        <v>SSAS</v>
      </c>
      <c r="B114" s="28">
        <f t="shared" si="119"/>
        <v>173.04</v>
      </c>
      <c r="C114" s="28">
        <f t="shared" si="120"/>
        <v>318.68199999999996</v>
      </c>
      <c r="D114" s="28">
        <f t="shared" si="121"/>
        <v>443.41499999999991</v>
      </c>
      <c r="E114" s="28">
        <f t="shared" si="122"/>
        <v>291.28399999999999</v>
      </c>
      <c r="F114" s="28">
        <f t="shared" si="123"/>
        <v>364.10500000000002</v>
      </c>
      <c r="G114" s="28">
        <f t="shared" si="124"/>
        <v>432.59999999999997</v>
      </c>
      <c r="H114" s="28">
        <f>VLOOKUP(A114,PRICING!$A$8:$BI$31,18,FALSE)</f>
        <v>504.69999999999993</v>
      </c>
      <c r="I114" s="28">
        <f t="shared" si="125"/>
        <v>576.79999999999995</v>
      </c>
      <c r="J114" s="28">
        <f t="shared" si="126"/>
        <v>648.9</v>
      </c>
      <c r="K114" s="28">
        <f t="shared" si="127"/>
        <v>721</v>
      </c>
      <c r="L114" s="28">
        <f t="shared" si="128"/>
        <v>793.09999999999991</v>
      </c>
      <c r="M114" s="28">
        <f t="shared" si="129"/>
        <v>865.19999999999993</v>
      </c>
      <c r="N114" s="28">
        <f t="shared" si="130"/>
        <v>937.3</v>
      </c>
      <c r="O114" s="28">
        <f t="shared" si="131"/>
        <v>1009.3999999999999</v>
      </c>
      <c r="P114" s="28">
        <f t="shared" si="132"/>
        <v>1081.5</v>
      </c>
    </row>
    <row r="115" spans="1:16" x14ac:dyDescent="0.3">
      <c r="A115" s="31" t="str">
        <f t="shared" si="133"/>
        <v>PMAS</v>
      </c>
      <c r="B115" s="28">
        <f t="shared" si="119"/>
        <v>341.28000000000003</v>
      </c>
      <c r="C115" s="28">
        <f t="shared" si="120"/>
        <v>628.52400000000011</v>
      </c>
      <c r="D115" s="28">
        <f t="shared" si="121"/>
        <v>874.53</v>
      </c>
      <c r="E115" s="28">
        <f t="shared" si="122"/>
        <v>574.48800000000006</v>
      </c>
      <c r="F115" s="28">
        <f t="shared" si="123"/>
        <v>718.11000000000013</v>
      </c>
      <c r="G115" s="28">
        <f t="shared" si="124"/>
        <v>853.2</v>
      </c>
      <c r="H115" s="28">
        <f>VLOOKUP(A115,PRICING!$A$8:$BI$31,18,FALSE)</f>
        <v>995.40000000000009</v>
      </c>
      <c r="I115" s="28">
        <f t="shared" si="125"/>
        <v>1137.6000000000001</v>
      </c>
      <c r="J115" s="28">
        <f t="shared" si="126"/>
        <v>1279.8000000000002</v>
      </c>
      <c r="K115" s="28">
        <f t="shared" si="127"/>
        <v>1422.0000000000002</v>
      </c>
      <c r="L115" s="28">
        <f t="shared" si="128"/>
        <v>1564.2000000000003</v>
      </c>
      <c r="M115" s="28">
        <f t="shared" si="129"/>
        <v>1706.4</v>
      </c>
      <c r="N115" s="28">
        <f t="shared" si="130"/>
        <v>1848.6000000000001</v>
      </c>
      <c r="O115" s="28">
        <f t="shared" si="131"/>
        <v>1990.8000000000002</v>
      </c>
      <c r="P115" s="28">
        <f t="shared" si="132"/>
        <v>2133.0000000000005</v>
      </c>
    </row>
    <row r="116" spans="1:16" x14ac:dyDescent="0.3">
      <c r="A116" s="31" t="str">
        <f t="shared" si="133"/>
        <v>CMAS</v>
      </c>
      <c r="B116" s="28">
        <f t="shared" si="119"/>
        <v>236.88</v>
      </c>
      <c r="C116" s="28">
        <f t="shared" si="120"/>
        <v>436.25400000000002</v>
      </c>
      <c r="D116" s="28">
        <f t="shared" si="121"/>
        <v>607.005</v>
      </c>
      <c r="E116" s="28">
        <f t="shared" si="122"/>
        <v>398.74799999999999</v>
      </c>
      <c r="F116" s="28">
        <f t="shared" si="123"/>
        <v>498.435</v>
      </c>
      <c r="G116" s="28">
        <f t="shared" si="124"/>
        <v>592.20000000000005</v>
      </c>
      <c r="H116" s="28">
        <f>VLOOKUP(A116,PRICING!$A$8:$BI$31,18,FALSE)</f>
        <v>690.9</v>
      </c>
      <c r="I116" s="28">
        <f t="shared" si="125"/>
        <v>789.6</v>
      </c>
      <c r="J116" s="28">
        <f t="shared" si="126"/>
        <v>888.30000000000007</v>
      </c>
      <c r="K116" s="28">
        <f t="shared" si="127"/>
        <v>987</v>
      </c>
      <c r="L116" s="28">
        <f t="shared" si="128"/>
        <v>1085.7</v>
      </c>
      <c r="M116" s="28">
        <f t="shared" si="129"/>
        <v>1184.4000000000001</v>
      </c>
      <c r="N116" s="28">
        <f t="shared" si="130"/>
        <v>1283.1000000000001</v>
      </c>
      <c r="O116" s="28">
        <f t="shared" si="131"/>
        <v>1381.8</v>
      </c>
      <c r="P116" s="28">
        <f t="shared" si="132"/>
        <v>1480.5</v>
      </c>
    </row>
    <row r="117" spans="1:16" x14ac:dyDescent="0.3">
      <c r="A117" s="31" t="str">
        <f t="shared" si="133"/>
        <v>SMAS</v>
      </c>
      <c r="B117" s="28">
        <f t="shared" si="119"/>
        <v>455.03999999999996</v>
      </c>
      <c r="C117" s="28">
        <f t="shared" si="120"/>
        <v>838.03199999999993</v>
      </c>
      <c r="D117" s="28">
        <f t="shared" si="121"/>
        <v>1166.0399999999997</v>
      </c>
      <c r="E117" s="28">
        <f t="shared" si="122"/>
        <v>765.98400000000004</v>
      </c>
      <c r="F117" s="28">
        <f t="shared" si="123"/>
        <v>957.48</v>
      </c>
      <c r="G117" s="28">
        <f t="shared" si="124"/>
        <v>1137.5999999999999</v>
      </c>
      <c r="H117" s="28">
        <f>VLOOKUP(A117,PRICING!$A$8:$BI$31,18,FALSE)</f>
        <v>1327.2</v>
      </c>
      <c r="I117" s="28">
        <f t="shared" si="125"/>
        <v>1516.8</v>
      </c>
      <c r="J117" s="28">
        <f t="shared" si="126"/>
        <v>1706.3999999999999</v>
      </c>
      <c r="K117" s="28">
        <f t="shared" si="127"/>
        <v>1896</v>
      </c>
      <c r="L117" s="28">
        <f t="shared" si="128"/>
        <v>2085.6</v>
      </c>
      <c r="M117" s="28">
        <f t="shared" si="129"/>
        <v>2275.1999999999998</v>
      </c>
      <c r="N117" s="28">
        <f t="shared" si="130"/>
        <v>2464.7999999999997</v>
      </c>
      <c r="O117" s="28">
        <f t="shared" si="131"/>
        <v>2654.4</v>
      </c>
      <c r="P117" s="28">
        <f t="shared" si="132"/>
        <v>2844</v>
      </c>
    </row>
    <row r="118" spans="1:16" x14ac:dyDescent="0.3">
      <c r="A118" s="32">
        <f>PRICING!T6</f>
        <v>45893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45897</v>
      </c>
      <c r="B119" s="33">
        <v>1.52</v>
      </c>
      <c r="C119" s="33">
        <v>1.24</v>
      </c>
      <c r="D119" s="33">
        <v>1.1000000000000001</v>
      </c>
      <c r="E119" s="33">
        <v>1.04</v>
      </c>
      <c r="F119" s="33">
        <v>1.04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55.784000000000006</v>
      </c>
      <c r="C120" s="28">
        <f t="shared" ref="C120:C130" si="135">($H120/7)*2*$C$119</f>
        <v>91.016000000000005</v>
      </c>
      <c r="D120" s="28">
        <f t="shared" ref="D120:D130" si="136">($H120/7)*3*$D$119</f>
        <v>121.11000000000001</v>
      </c>
      <c r="E120" s="28">
        <f t="shared" ref="E120:E130" si="137">($H120/7)*4*$E$119</f>
        <v>152.67200000000003</v>
      </c>
      <c r="F120" s="28">
        <f t="shared" ref="F120:F130" si="138">($H120/7)*5*$F$119</f>
        <v>190.84</v>
      </c>
      <c r="G120" s="28">
        <f t="shared" ref="G120:G130" si="139">($H120/7)*6*$G$119</f>
        <v>220.20000000000002</v>
      </c>
      <c r="H120" s="28">
        <f>VLOOKUP(A120,PRICING!$A$8:$BI$31,20,FALSE)</f>
        <v>256.90000000000003</v>
      </c>
      <c r="I120" s="28">
        <f t="shared" ref="I120:I130" si="140">($H120/7)*8*$I$119</f>
        <v>293.60000000000002</v>
      </c>
      <c r="J120" s="28">
        <f t="shared" ref="J120:J130" si="141">($H120/7)*9*$J$119</f>
        <v>330.3</v>
      </c>
      <c r="K120" s="28">
        <f t="shared" ref="K120:K130" si="142">($H120/7)*10*$K$119</f>
        <v>367</v>
      </c>
      <c r="L120" s="28">
        <f t="shared" ref="L120:L130" si="143">($H120/7)*11*$L$119</f>
        <v>403.70000000000005</v>
      </c>
      <c r="M120" s="28">
        <f t="shared" ref="M120:M130" si="144">($H120/7)*12*$M$119</f>
        <v>440.40000000000003</v>
      </c>
      <c r="N120" s="28">
        <f t="shared" ref="N120:N130" si="145">($H120/7)*13*$N$119</f>
        <v>477.1</v>
      </c>
      <c r="O120" s="28">
        <f t="shared" ref="O120:O130" si="146">($H120/7)*14*$O$119</f>
        <v>513.80000000000007</v>
      </c>
      <c r="P120" s="28">
        <f t="shared" ref="P120:P130" si="147">($H120/7)*15*$P$119</f>
        <v>550.5</v>
      </c>
    </row>
    <row r="121" spans="1:16" x14ac:dyDescent="0.3">
      <c r="A121" s="31" t="str">
        <f t="shared" ref="A121:A130" si="148">A108</f>
        <v>EMMS</v>
      </c>
      <c r="B121" s="28">
        <f t="shared" si="134"/>
        <v>59.584000000000003</v>
      </c>
      <c r="C121" s="28">
        <f t="shared" si="135"/>
        <v>97.216000000000008</v>
      </c>
      <c r="D121" s="28">
        <f t="shared" si="136"/>
        <v>129.36000000000001</v>
      </c>
      <c r="E121" s="28">
        <f t="shared" si="137"/>
        <v>163.07200000000003</v>
      </c>
      <c r="F121" s="28">
        <f t="shared" si="138"/>
        <v>203.84</v>
      </c>
      <c r="G121" s="28">
        <f t="shared" si="139"/>
        <v>235.20000000000002</v>
      </c>
      <c r="H121" s="28">
        <f>VLOOKUP(A121,PRICING!$A$8:$BI$31,20,FALSE)</f>
        <v>274.40000000000003</v>
      </c>
      <c r="I121" s="28">
        <f t="shared" si="140"/>
        <v>313.60000000000002</v>
      </c>
      <c r="J121" s="28">
        <f t="shared" si="141"/>
        <v>352.8</v>
      </c>
      <c r="K121" s="28">
        <f t="shared" si="142"/>
        <v>392</v>
      </c>
      <c r="L121" s="28">
        <f t="shared" si="143"/>
        <v>431.20000000000005</v>
      </c>
      <c r="M121" s="28">
        <f t="shared" si="144"/>
        <v>470.40000000000003</v>
      </c>
      <c r="N121" s="28">
        <f t="shared" si="145"/>
        <v>509.6</v>
      </c>
      <c r="O121" s="28">
        <f t="shared" si="146"/>
        <v>548.80000000000007</v>
      </c>
      <c r="P121" s="28">
        <f t="shared" si="147"/>
        <v>588</v>
      </c>
    </row>
    <row r="122" spans="1:16" x14ac:dyDescent="0.3">
      <c r="A122" s="31" t="str">
        <f t="shared" si="148"/>
        <v>PSMS</v>
      </c>
      <c r="B122" s="28">
        <f t="shared" si="134"/>
        <v>75.39200000000001</v>
      </c>
      <c r="C122" s="28">
        <f t="shared" si="135"/>
        <v>123.008</v>
      </c>
      <c r="D122" s="28">
        <f t="shared" si="136"/>
        <v>163.68000000000004</v>
      </c>
      <c r="E122" s="28">
        <f t="shared" si="137"/>
        <v>206.33600000000001</v>
      </c>
      <c r="F122" s="28">
        <f t="shared" si="138"/>
        <v>257.92</v>
      </c>
      <c r="G122" s="28">
        <f t="shared" si="139"/>
        <v>297.60000000000002</v>
      </c>
      <c r="H122" s="28">
        <f>VLOOKUP(A122,PRICING!$A$8:$BI$31,20,FALSE)</f>
        <v>347.2</v>
      </c>
      <c r="I122" s="28">
        <f t="shared" si="140"/>
        <v>396.8</v>
      </c>
      <c r="J122" s="28">
        <f t="shared" si="141"/>
        <v>446.40000000000003</v>
      </c>
      <c r="K122" s="28">
        <f t="shared" si="142"/>
        <v>496</v>
      </c>
      <c r="L122" s="28">
        <f t="shared" si="143"/>
        <v>545.6</v>
      </c>
      <c r="M122" s="28">
        <f t="shared" si="144"/>
        <v>595.20000000000005</v>
      </c>
      <c r="N122" s="28">
        <f t="shared" si="145"/>
        <v>644.80000000000007</v>
      </c>
      <c r="O122" s="28">
        <f t="shared" si="146"/>
        <v>694.4</v>
      </c>
      <c r="P122" s="28">
        <f t="shared" si="147"/>
        <v>744</v>
      </c>
    </row>
    <row r="123" spans="1:16" x14ac:dyDescent="0.3">
      <c r="A123" s="31" t="str">
        <f t="shared" si="148"/>
        <v>SSMS</v>
      </c>
      <c r="B123" s="28">
        <f t="shared" si="134"/>
        <v>96.52</v>
      </c>
      <c r="C123" s="28">
        <f t="shared" si="135"/>
        <v>157.47999999999999</v>
      </c>
      <c r="D123" s="28">
        <f t="shared" si="136"/>
        <v>209.55</v>
      </c>
      <c r="E123" s="28">
        <f t="shared" si="137"/>
        <v>264.16000000000003</v>
      </c>
      <c r="F123" s="28">
        <f t="shared" si="138"/>
        <v>330.2</v>
      </c>
      <c r="G123" s="28">
        <f t="shared" si="139"/>
        <v>381</v>
      </c>
      <c r="H123" s="28">
        <f>VLOOKUP(A123,PRICING!$A$8:$BI$31,20,FALSE)</f>
        <v>444.5</v>
      </c>
      <c r="I123" s="28">
        <f t="shared" si="140"/>
        <v>508</v>
      </c>
      <c r="J123" s="28">
        <f t="shared" si="141"/>
        <v>571.5</v>
      </c>
      <c r="K123" s="28">
        <f t="shared" si="142"/>
        <v>635</v>
      </c>
      <c r="L123" s="28">
        <f t="shared" si="143"/>
        <v>698.5</v>
      </c>
      <c r="M123" s="28">
        <f t="shared" si="144"/>
        <v>762</v>
      </c>
      <c r="N123" s="28">
        <f t="shared" si="145"/>
        <v>825.5</v>
      </c>
      <c r="O123" s="28">
        <f t="shared" si="146"/>
        <v>889</v>
      </c>
      <c r="P123" s="28">
        <f t="shared" si="147"/>
        <v>952.5</v>
      </c>
    </row>
    <row r="124" spans="1:16" x14ac:dyDescent="0.3">
      <c r="A124" s="31" t="str">
        <f t="shared" si="148"/>
        <v>PMMS</v>
      </c>
      <c r="B124" s="28">
        <f t="shared" si="134"/>
        <v>58.064000000000007</v>
      </c>
      <c r="C124" s="28">
        <f t="shared" si="135"/>
        <v>94.736000000000004</v>
      </c>
      <c r="D124" s="28">
        <f t="shared" si="136"/>
        <v>126.06000000000002</v>
      </c>
      <c r="E124" s="28">
        <f t="shared" si="137"/>
        <v>158.91200000000001</v>
      </c>
      <c r="F124" s="28">
        <f t="shared" si="138"/>
        <v>198.64000000000001</v>
      </c>
      <c r="G124" s="28">
        <f t="shared" si="139"/>
        <v>229.20000000000002</v>
      </c>
      <c r="H124" s="28">
        <f>VLOOKUP(A124,PRICING!$A$8:$BI$31,20,FALSE)</f>
        <v>267.40000000000003</v>
      </c>
      <c r="I124" s="28">
        <f t="shared" si="140"/>
        <v>305.60000000000002</v>
      </c>
      <c r="J124" s="28">
        <f t="shared" si="141"/>
        <v>343.8</v>
      </c>
      <c r="K124" s="28">
        <f t="shared" si="142"/>
        <v>382</v>
      </c>
      <c r="L124" s="28">
        <f t="shared" si="143"/>
        <v>420.20000000000005</v>
      </c>
      <c r="M124" s="28">
        <f t="shared" si="144"/>
        <v>458.40000000000003</v>
      </c>
      <c r="N124" s="28">
        <f t="shared" si="145"/>
        <v>496.6</v>
      </c>
      <c r="O124" s="28">
        <f t="shared" si="146"/>
        <v>534.80000000000007</v>
      </c>
      <c r="P124" s="28">
        <f t="shared" si="147"/>
        <v>573</v>
      </c>
    </row>
    <row r="125" spans="1:16" x14ac:dyDescent="0.3">
      <c r="A125" s="31" t="str">
        <f t="shared" si="148"/>
        <v>EMAS</v>
      </c>
      <c r="B125" s="28">
        <f t="shared" si="134"/>
        <v>100.01599999999999</v>
      </c>
      <c r="C125" s="28">
        <f t="shared" si="135"/>
        <v>163.184</v>
      </c>
      <c r="D125" s="28">
        <f t="shared" si="136"/>
        <v>217.14</v>
      </c>
      <c r="E125" s="28">
        <f t="shared" si="137"/>
        <v>273.72800000000001</v>
      </c>
      <c r="F125" s="28">
        <f t="shared" si="138"/>
        <v>342.16</v>
      </c>
      <c r="G125" s="28">
        <f t="shared" si="139"/>
        <v>394.79999999999995</v>
      </c>
      <c r="H125" s="28">
        <f>VLOOKUP(A125,PRICING!$A$8:$BI$31,20,FALSE)</f>
        <v>460.59999999999997</v>
      </c>
      <c r="I125" s="28">
        <f t="shared" si="140"/>
        <v>526.4</v>
      </c>
      <c r="J125" s="28">
        <f t="shared" si="141"/>
        <v>592.19999999999993</v>
      </c>
      <c r="K125" s="28">
        <f t="shared" si="142"/>
        <v>658</v>
      </c>
      <c r="L125" s="28">
        <f t="shared" si="143"/>
        <v>723.8</v>
      </c>
      <c r="M125" s="28">
        <f t="shared" si="144"/>
        <v>789.59999999999991</v>
      </c>
      <c r="N125" s="28">
        <f t="shared" si="145"/>
        <v>855.4</v>
      </c>
      <c r="O125" s="28">
        <f t="shared" si="146"/>
        <v>921.19999999999993</v>
      </c>
      <c r="P125" s="28">
        <f t="shared" si="147"/>
        <v>987</v>
      </c>
    </row>
    <row r="126" spans="1:16" x14ac:dyDescent="0.3">
      <c r="A126" s="31" t="str">
        <f t="shared" si="148"/>
        <v>PSAS</v>
      </c>
      <c r="B126" s="28">
        <f t="shared" si="134"/>
        <v>104.57599999999999</v>
      </c>
      <c r="C126" s="28">
        <f t="shared" si="135"/>
        <v>170.624</v>
      </c>
      <c r="D126" s="28">
        <f t="shared" si="136"/>
        <v>227.04</v>
      </c>
      <c r="E126" s="28">
        <f t="shared" si="137"/>
        <v>286.20799999999997</v>
      </c>
      <c r="F126" s="28">
        <f t="shared" si="138"/>
        <v>357.76</v>
      </c>
      <c r="G126" s="28">
        <f t="shared" si="139"/>
        <v>412.79999999999995</v>
      </c>
      <c r="H126" s="28">
        <f>VLOOKUP(A126,PRICING!$A$8:$BI$31,20,FALSE)</f>
        <v>481.59999999999997</v>
      </c>
      <c r="I126" s="28">
        <f t="shared" si="140"/>
        <v>550.4</v>
      </c>
      <c r="J126" s="28">
        <f t="shared" si="141"/>
        <v>619.19999999999993</v>
      </c>
      <c r="K126" s="28">
        <f t="shared" si="142"/>
        <v>688</v>
      </c>
      <c r="L126" s="28">
        <f t="shared" si="143"/>
        <v>756.8</v>
      </c>
      <c r="M126" s="28">
        <f t="shared" si="144"/>
        <v>825.59999999999991</v>
      </c>
      <c r="N126" s="28">
        <f t="shared" si="145"/>
        <v>894.4</v>
      </c>
      <c r="O126" s="28">
        <f t="shared" si="146"/>
        <v>963.19999999999993</v>
      </c>
      <c r="P126" s="28">
        <f t="shared" si="147"/>
        <v>1032</v>
      </c>
    </row>
    <row r="127" spans="1:16" x14ac:dyDescent="0.3">
      <c r="A127" s="31" t="str">
        <f t="shared" si="148"/>
        <v>SSAS</v>
      </c>
      <c r="B127" s="28">
        <f t="shared" si="134"/>
        <v>109.592</v>
      </c>
      <c r="C127" s="28">
        <f t="shared" si="135"/>
        <v>178.80799999999999</v>
      </c>
      <c r="D127" s="28">
        <f t="shared" si="136"/>
        <v>237.93</v>
      </c>
      <c r="E127" s="28">
        <f t="shared" si="137"/>
        <v>299.93599999999998</v>
      </c>
      <c r="F127" s="28">
        <f t="shared" si="138"/>
        <v>374.92</v>
      </c>
      <c r="G127" s="28">
        <f t="shared" si="139"/>
        <v>432.59999999999997</v>
      </c>
      <c r="H127" s="28">
        <f>VLOOKUP(A127,PRICING!$A$8:$BI$31,20,FALSE)</f>
        <v>504.69999999999993</v>
      </c>
      <c r="I127" s="28">
        <f t="shared" si="140"/>
        <v>576.79999999999995</v>
      </c>
      <c r="J127" s="28">
        <f t="shared" si="141"/>
        <v>648.9</v>
      </c>
      <c r="K127" s="28">
        <f t="shared" si="142"/>
        <v>721</v>
      </c>
      <c r="L127" s="28">
        <f t="shared" si="143"/>
        <v>793.09999999999991</v>
      </c>
      <c r="M127" s="28">
        <f t="shared" si="144"/>
        <v>865.19999999999993</v>
      </c>
      <c r="N127" s="28">
        <f t="shared" si="145"/>
        <v>937.3</v>
      </c>
      <c r="O127" s="28">
        <f t="shared" si="146"/>
        <v>1009.3999999999999</v>
      </c>
      <c r="P127" s="28">
        <f t="shared" si="147"/>
        <v>1081.5</v>
      </c>
    </row>
    <row r="128" spans="1:16" x14ac:dyDescent="0.3">
      <c r="A128" s="31" t="str">
        <f t="shared" si="148"/>
        <v>PMAS</v>
      </c>
      <c r="B128" s="28">
        <f t="shared" si="134"/>
        <v>167.352</v>
      </c>
      <c r="C128" s="28">
        <f t="shared" si="135"/>
        <v>273.048</v>
      </c>
      <c r="D128" s="28">
        <f t="shared" si="136"/>
        <v>363.33000000000004</v>
      </c>
      <c r="E128" s="28">
        <f t="shared" si="137"/>
        <v>458.01600000000008</v>
      </c>
      <c r="F128" s="28">
        <f t="shared" si="138"/>
        <v>572.52</v>
      </c>
      <c r="G128" s="28">
        <f t="shared" si="139"/>
        <v>660.6</v>
      </c>
      <c r="H128" s="28">
        <f>VLOOKUP(A128,PRICING!$A$8:$BI$31,20,FALSE)</f>
        <v>770.7</v>
      </c>
      <c r="I128" s="28">
        <f t="shared" si="140"/>
        <v>880.80000000000007</v>
      </c>
      <c r="J128" s="28">
        <f t="shared" si="141"/>
        <v>990.90000000000009</v>
      </c>
      <c r="K128" s="28">
        <f t="shared" si="142"/>
        <v>1101</v>
      </c>
      <c r="L128" s="28">
        <f t="shared" si="143"/>
        <v>1211.1000000000001</v>
      </c>
      <c r="M128" s="28">
        <f t="shared" si="144"/>
        <v>1321.2</v>
      </c>
      <c r="N128" s="28">
        <f t="shared" si="145"/>
        <v>1431.3000000000002</v>
      </c>
      <c r="O128" s="28">
        <f t="shared" si="146"/>
        <v>1541.4</v>
      </c>
      <c r="P128" s="28">
        <f t="shared" si="147"/>
        <v>1651.5000000000002</v>
      </c>
    </row>
    <row r="129" spans="1:16" x14ac:dyDescent="0.3">
      <c r="A129" s="31" t="str">
        <f t="shared" si="148"/>
        <v>CMAS</v>
      </c>
      <c r="B129" s="28">
        <f t="shared" si="134"/>
        <v>150.024</v>
      </c>
      <c r="C129" s="28">
        <f t="shared" si="135"/>
        <v>244.77600000000001</v>
      </c>
      <c r="D129" s="28">
        <f t="shared" si="136"/>
        <v>325.71000000000004</v>
      </c>
      <c r="E129" s="28">
        <f t="shared" si="137"/>
        <v>410.59200000000004</v>
      </c>
      <c r="F129" s="28">
        <f t="shared" si="138"/>
        <v>513.24</v>
      </c>
      <c r="G129" s="28">
        <f t="shared" si="139"/>
        <v>592.20000000000005</v>
      </c>
      <c r="H129" s="28">
        <f>VLOOKUP(A129,PRICING!$A$8:$BI$31,20,FALSE)</f>
        <v>690.9</v>
      </c>
      <c r="I129" s="28">
        <f t="shared" si="140"/>
        <v>789.6</v>
      </c>
      <c r="J129" s="28">
        <f t="shared" si="141"/>
        <v>888.30000000000007</v>
      </c>
      <c r="K129" s="28">
        <f t="shared" si="142"/>
        <v>987</v>
      </c>
      <c r="L129" s="28">
        <f t="shared" si="143"/>
        <v>1085.7</v>
      </c>
      <c r="M129" s="28">
        <f t="shared" si="144"/>
        <v>1184.4000000000001</v>
      </c>
      <c r="N129" s="28">
        <f t="shared" si="145"/>
        <v>1283.1000000000001</v>
      </c>
      <c r="O129" s="28">
        <f t="shared" si="146"/>
        <v>1381.8</v>
      </c>
      <c r="P129" s="28">
        <f t="shared" si="147"/>
        <v>1480.5</v>
      </c>
    </row>
    <row r="130" spans="1:16" x14ac:dyDescent="0.3">
      <c r="A130" s="31" t="str">
        <f t="shared" si="148"/>
        <v>SMAS</v>
      </c>
      <c r="B130" s="28">
        <f t="shared" si="134"/>
        <v>223.13600000000002</v>
      </c>
      <c r="C130" s="28">
        <f t="shared" si="135"/>
        <v>364.06400000000002</v>
      </c>
      <c r="D130" s="28">
        <f t="shared" si="136"/>
        <v>484.44000000000005</v>
      </c>
      <c r="E130" s="28">
        <f t="shared" si="137"/>
        <v>610.6880000000001</v>
      </c>
      <c r="F130" s="28">
        <f t="shared" si="138"/>
        <v>763.36</v>
      </c>
      <c r="G130" s="28">
        <f t="shared" si="139"/>
        <v>880.80000000000007</v>
      </c>
      <c r="H130" s="28">
        <f>VLOOKUP(A130,PRICING!$A$8:$BI$31,20,FALSE)</f>
        <v>1027.6000000000001</v>
      </c>
      <c r="I130" s="28">
        <f t="shared" si="140"/>
        <v>1174.4000000000001</v>
      </c>
      <c r="J130" s="28">
        <f t="shared" si="141"/>
        <v>1321.2</v>
      </c>
      <c r="K130" s="28">
        <f t="shared" si="142"/>
        <v>1468</v>
      </c>
      <c r="L130" s="28">
        <f t="shared" si="143"/>
        <v>1614.8000000000002</v>
      </c>
      <c r="M130" s="28">
        <f t="shared" si="144"/>
        <v>1761.6000000000001</v>
      </c>
      <c r="N130" s="28">
        <f t="shared" si="145"/>
        <v>1908.4</v>
      </c>
      <c r="O130" s="28">
        <f t="shared" si="146"/>
        <v>2055.2000000000003</v>
      </c>
      <c r="P130" s="28">
        <f t="shared" si="147"/>
        <v>2202</v>
      </c>
    </row>
    <row r="131" spans="1:16" x14ac:dyDescent="0.3">
      <c r="A131" s="32">
        <f>PRICING!V6</f>
        <v>45898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45899</v>
      </c>
      <c r="B132" s="33">
        <v>1.49</v>
      </c>
      <c r="C132" s="33">
        <v>1.21</v>
      </c>
      <c r="D132" s="33">
        <v>1.01</v>
      </c>
      <c r="E132" s="33">
        <v>1.01</v>
      </c>
      <c r="F132" s="33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54.683000000000007</v>
      </c>
      <c r="C133" s="28">
        <f t="shared" ref="C133:C143" si="150">($H133/7)*2*$C$132</f>
        <v>88.814000000000007</v>
      </c>
      <c r="D133" s="28">
        <f t="shared" ref="D133:D143" si="151">($H133/7)*3*$D$132</f>
        <v>111.20100000000001</v>
      </c>
      <c r="E133" s="28">
        <f t="shared" ref="E133:E143" si="152">($H133/7)*4*$E$132</f>
        <v>148.268</v>
      </c>
      <c r="F133" s="28">
        <f t="shared" ref="F133:F143" si="153">($H133/7)*5*$F$132</f>
        <v>185.33500000000001</v>
      </c>
      <c r="G133" s="28">
        <f t="shared" ref="G133:G143" si="154">($H133/7)*6*$G$132</f>
        <v>220.20000000000002</v>
      </c>
      <c r="H133" s="28">
        <f>VLOOKUP(A133,PRICING!$A$8:$BI$31,22,FALSE)</f>
        <v>256.90000000000003</v>
      </c>
      <c r="I133" s="28">
        <f t="shared" ref="I133:I143" si="155">($H133/7)*8*$I$132</f>
        <v>293.60000000000002</v>
      </c>
      <c r="J133" s="28">
        <f t="shared" ref="J133:J143" si="156">($H133/7)*9*$J$132</f>
        <v>330.3</v>
      </c>
      <c r="K133" s="28">
        <f t="shared" ref="K133:K143" si="157">($H133/7)*10*$K$132</f>
        <v>367</v>
      </c>
      <c r="L133" s="28">
        <f t="shared" ref="L133:L143" si="158">($H133/7)*11*$L$132</f>
        <v>403.70000000000005</v>
      </c>
      <c r="M133" s="28">
        <f t="shared" ref="M133:M143" si="159">($H133/7)*12*$M$132</f>
        <v>440.40000000000003</v>
      </c>
      <c r="N133" s="28">
        <f t="shared" ref="N133:N143" si="160">($H133/7)*13*$N$132</f>
        <v>477.1</v>
      </c>
      <c r="O133" s="28">
        <f t="shared" ref="O133:O143" si="161">($H133/7)*14*$O$132</f>
        <v>513.80000000000007</v>
      </c>
      <c r="P133" s="28">
        <f t="shared" ref="P133:P143" si="162">($H133/7)*15*$P$132</f>
        <v>550.5</v>
      </c>
    </row>
    <row r="134" spans="1:16" x14ac:dyDescent="0.3">
      <c r="A134" s="31" t="str">
        <f t="shared" ref="A134:A143" si="163">A121</f>
        <v>EMMS</v>
      </c>
      <c r="B134" s="28">
        <f t="shared" si="149"/>
        <v>58.408000000000001</v>
      </c>
      <c r="C134" s="28">
        <f t="shared" si="150"/>
        <v>94.864000000000004</v>
      </c>
      <c r="D134" s="28">
        <f t="shared" si="151"/>
        <v>118.77600000000001</v>
      </c>
      <c r="E134" s="28">
        <f t="shared" si="152"/>
        <v>158.36800000000002</v>
      </c>
      <c r="F134" s="28">
        <f t="shared" si="153"/>
        <v>197.96</v>
      </c>
      <c r="G134" s="28">
        <f t="shared" si="154"/>
        <v>235.20000000000002</v>
      </c>
      <c r="H134" s="28">
        <f>VLOOKUP(A134,PRICING!$A$8:$BI$31,22,FALSE)</f>
        <v>274.40000000000003</v>
      </c>
      <c r="I134" s="28">
        <f t="shared" si="155"/>
        <v>313.60000000000002</v>
      </c>
      <c r="J134" s="28">
        <f t="shared" si="156"/>
        <v>352.8</v>
      </c>
      <c r="K134" s="28">
        <f t="shared" si="157"/>
        <v>392</v>
      </c>
      <c r="L134" s="28">
        <f t="shared" si="158"/>
        <v>431.20000000000005</v>
      </c>
      <c r="M134" s="28">
        <f t="shared" si="159"/>
        <v>470.40000000000003</v>
      </c>
      <c r="N134" s="28">
        <f t="shared" si="160"/>
        <v>509.6</v>
      </c>
      <c r="O134" s="28">
        <f t="shared" si="161"/>
        <v>548.80000000000007</v>
      </c>
      <c r="P134" s="28">
        <f t="shared" si="162"/>
        <v>588</v>
      </c>
    </row>
    <row r="135" spans="1:16" x14ac:dyDescent="0.3">
      <c r="A135" s="31" t="str">
        <f t="shared" si="163"/>
        <v>PSMS</v>
      </c>
      <c r="B135" s="28">
        <f t="shared" si="149"/>
        <v>73.903999999999996</v>
      </c>
      <c r="C135" s="28">
        <f t="shared" si="150"/>
        <v>120.032</v>
      </c>
      <c r="D135" s="28">
        <f t="shared" si="151"/>
        <v>150.28800000000001</v>
      </c>
      <c r="E135" s="28">
        <f t="shared" si="152"/>
        <v>200.38400000000001</v>
      </c>
      <c r="F135" s="28">
        <f t="shared" si="153"/>
        <v>250.48</v>
      </c>
      <c r="G135" s="28">
        <f t="shared" si="154"/>
        <v>297.60000000000002</v>
      </c>
      <c r="H135" s="28">
        <f>VLOOKUP(A135,PRICING!$A$8:$BI$31,22,FALSE)</f>
        <v>347.2</v>
      </c>
      <c r="I135" s="28">
        <f t="shared" si="155"/>
        <v>396.8</v>
      </c>
      <c r="J135" s="28">
        <f t="shared" si="156"/>
        <v>446.40000000000003</v>
      </c>
      <c r="K135" s="28">
        <f t="shared" si="157"/>
        <v>496</v>
      </c>
      <c r="L135" s="28">
        <f t="shared" si="158"/>
        <v>545.6</v>
      </c>
      <c r="M135" s="28">
        <f t="shared" si="159"/>
        <v>595.20000000000005</v>
      </c>
      <c r="N135" s="28">
        <f t="shared" si="160"/>
        <v>644.80000000000007</v>
      </c>
      <c r="O135" s="28">
        <f t="shared" si="161"/>
        <v>694.4</v>
      </c>
      <c r="P135" s="28">
        <f t="shared" si="162"/>
        <v>744</v>
      </c>
    </row>
    <row r="136" spans="1:16" x14ac:dyDescent="0.3">
      <c r="A136" s="31" t="str">
        <f t="shared" si="163"/>
        <v>SSMS</v>
      </c>
      <c r="B136" s="28">
        <f t="shared" si="149"/>
        <v>92.081999999999994</v>
      </c>
      <c r="C136" s="28">
        <f t="shared" si="150"/>
        <v>149.55599999999998</v>
      </c>
      <c r="D136" s="28">
        <f t="shared" si="151"/>
        <v>187.25399999999999</v>
      </c>
      <c r="E136" s="28">
        <f t="shared" si="152"/>
        <v>249.672</v>
      </c>
      <c r="F136" s="28">
        <f t="shared" si="153"/>
        <v>312.08999999999997</v>
      </c>
      <c r="G136" s="28">
        <f t="shared" si="154"/>
        <v>370.79999999999995</v>
      </c>
      <c r="H136" s="28">
        <f>VLOOKUP(A136,PRICING!$A$8:$BI$31,22,FALSE)</f>
        <v>432.59999999999997</v>
      </c>
      <c r="I136" s="28">
        <f t="shared" si="155"/>
        <v>494.4</v>
      </c>
      <c r="J136" s="28">
        <f t="shared" si="156"/>
        <v>556.19999999999993</v>
      </c>
      <c r="K136" s="28">
        <f t="shared" si="157"/>
        <v>618</v>
      </c>
      <c r="L136" s="28">
        <f t="shared" si="158"/>
        <v>679.8</v>
      </c>
      <c r="M136" s="28">
        <f t="shared" si="159"/>
        <v>741.59999999999991</v>
      </c>
      <c r="N136" s="28">
        <f t="shared" si="160"/>
        <v>803.4</v>
      </c>
      <c r="O136" s="28">
        <f t="shared" si="161"/>
        <v>865.19999999999993</v>
      </c>
      <c r="P136" s="28">
        <f t="shared" si="162"/>
        <v>927</v>
      </c>
    </row>
    <row r="137" spans="1:16" x14ac:dyDescent="0.3">
      <c r="A137" s="31" t="str">
        <f t="shared" si="163"/>
        <v>PMMS</v>
      </c>
      <c r="B137" s="28">
        <f t="shared" si="149"/>
        <v>56.918000000000006</v>
      </c>
      <c r="C137" s="28">
        <f t="shared" si="150"/>
        <v>92.444000000000003</v>
      </c>
      <c r="D137" s="28">
        <f t="shared" si="151"/>
        <v>115.74600000000001</v>
      </c>
      <c r="E137" s="28">
        <f t="shared" si="152"/>
        <v>154.328</v>
      </c>
      <c r="F137" s="28">
        <f t="shared" si="153"/>
        <v>192.91</v>
      </c>
      <c r="G137" s="28">
        <f t="shared" si="154"/>
        <v>229.20000000000002</v>
      </c>
      <c r="H137" s="28">
        <f>VLOOKUP(A137,PRICING!$A$8:$BI$31,22,FALSE)</f>
        <v>267.40000000000003</v>
      </c>
      <c r="I137" s="28">
        <f t="shared" si="155"/>
        <v>305.60000000000002</v>
      </c>
      <c r="J137" s="28">
        <f t="shared" si="156"/>
        <v>343.8</v>
      </c>
      <c r="K137" s="28">
        <f t="shared" si="157"/>
        <v>382</v>
      </c>
      <c r="L137" s="28">
        <f t="shared" si="158"/>
        <v>420.20000000000005</v>
      </c>
      <c r="M137" s="28">
        <f t="shared" si="159"/>
        <v>458.40000000000003</v>
      </c>
      <c r="N137" s="28">
        <f t="shared" si="160"/>
        <v>496.6</v>
      </c>
      <c r="O137" s="28">
        <f t="shared" si="161"/>
        <v>534.80000000000007</v>
      </c>
      <c r="P137" s="28">
        <f t="shared" si="162"/>
        <v>573</v>
      </c>
    </row>
    <row r="138" spans="1:16" x14ac:dyDescent="0.3">
      <c r="A138" s="31" t="str">
        <f t="shared" si="163"/>
        <v>EMAS</v>
      </c>
      <c r="B138" s="28">
        <f t="shared" si="149"/>
        <v>63.175999999999995</v>
      </c>
      <c r="C138" s="28">
        <f t="shared" si="150"/>
        <v>102.60799999999999</v>
      </c>
      <c r="D138" s="28">
        <f t="shared" si="151"/>
        <v>128.47199999999998</v>
      </c>
      <c r="E138" s="28">
        <f t="shared" si="152"/>
        <v>171.29599999999999</v>
      </c>
      <c r="F138" s="28">
        <f t="shared" si="153"/>
        <v>214.12</v>
      </c>
      <c r="G138" s="28">
        <f t="shared" si="154"/>
        <v>254.39999999999998</v>
      </c>
      <c r="H138" s="28">
        <f>VLOOKUP(A138,PRICING!$A$8:$BI$31,22,FALSE)</f>
        <v>296.8</v>
      </c>
      <c r="I138" s="28">
        <f t="shared" si="155"/>
        <v>339.2</v>
      </c>
      <c r="J138" s="28">
        <f t="shared" si="156"/>
        <v>381.59999999999997</v>
      </c>
      <c r="K138" s="28">
        <f t="shared" si="157"/>
        <v>424</v>
      </c>
      <c r="L138" s="28">
        <f t="shared" si="158"/>
        <v>466.4</v>
      </c>
      <c r="M138" s="28">
        <f t="shared" si="159"/>
        <v>508.79999999999995</v>
      </c>
      <c r="N138" s="28">
        <f t="shared" si="160"/>
        <v>551.19999999999993</v>
      </c>
      <c r="O138" s="28">
        <f t="shared" si="161"/>
        <v>593.6</v>
      </c>
      <c r="P138" s="28">
        <f t="shared" si="162"/>
        <v>636</v>
      </c>
    </row>
    <row r="139" spans="1:16" x14ac:dyDescent="0.3">
      <c r="A139" s="31" t="str">
        <f t="shared" si="163"/>
        <v>PSAS</v>
      </c>
      <c r="B139" s="28">
        <f t="shared" si="149"/>
        <v>102.512</v>
      </c>
      <c r="C139" s="28">
        <f t="shared" si="150"/>
        <v>166.49599999999998</v>
      </c>
      <c r="D139" s="28">
        <f t="shared" si="151"/>
        <v>208.46399999999997</v>
      </c>
      <c r="E139" s="28">
        <f t="shared" si="152"/>
        <v>277.952</v>
      </c>
      <c r="F139" s="28">
        <f t="shared" si="153"/>
        <v>347.44</v>
      </c>
      <c r="G139" s="28">
        <f t="shared" si="154"/>
        <v>412.79999999999995</v>
      </c>
      <c r="H139" s="28">
        <f>VLOOKUP(A139,PRICING!$A$8:$BI$31,22,FALSE)</f>
        <v>481.59999999999997</v>
      </c>
      <c r="I139" s="28">
        <f t="shared" si="155"/>
        <v>550.4</v>
      </c>
      <c r="J139" s="28">
        <f t="shared" si="156"/>
        <v>619.19999999999993</v>
      </c>
      <c r="K139" s="28">
        <f t="shared" si="157"/>
        <v>688</v>
      </c>
      <c r="L139" s="28">
        <f t="shared" si="158"/>
        <v>756.8</v>
      </c>
      <c r="M139" s="28">
        <f t="shared" si="159"/>
        <v>825.59999999999991</v>
      </c>
      <c r="N139" s="28">
        <f t="shared" si="160"/>
        <v>894.4</v>
      </c>
      <c r="O139" s="28">
        <f t="shared" si="161"/>
        <v>963.19999999999993</v>
      </c>
      <c r="P139" s="28">
        <f t="shared" si="162"/>
        <v>1032</v>
      </c>
    </row>
    <row r="140" spans="1:16" x14ac:dyDescent="0.3">
      <c r="A140" s="31" t="str">
        <f t="shared" si="163"/>
        <v>SSAS</v>
      </c>
      <c r="B140" s="28">
        <f t="shared" si="149"/>
        <v>104.896</v>
      </c>
      <c r="C140" s="28">
        <f t="shared" si="150"/>
        <v>170.36799999999999</v>
      </c>
      <c r="D140" s="28">
        <f t="shared" si="151"/>
        <v>213.31200000000001</v>
      </c>
      <c r="E140" s="28">
        <f t="shared" si="152"/>
        <v>284.41600000000005</v>
      </c>
      <c r="F140" s="28">
        <f t="shared" si="153"/>
        <v>355.52</v>
      </c>
      <c r="G140" s="28">
        <f t="shared" si="154"/>
        <v>422.40000000000003</v>
      </c>
      <c r="H140" s="28">
        <f>VLOOKUP(A140,PRICING!$A$8:$BI$31,22,FALSE)</f>
        <v>492.80000000000007</v>
      </c>
      <c r="I140" s="28">
        <f t="shared" si="155"/>
        <v>563.20000000000005</v>
      </c>
      <c r="J140" s="28">
        <f t="shared" si="156"/>
        <v>633.6</v>
      </c>
      <c r="K140" s="28">
        <f t="shared" si="157"/>
        <v>704</v>
      </c>
      <c r="L140" s="28">
        <f t="shared" si="158"/>
        <v>774.40000000000009</v>
      </c>
      <c r="M140" s="28">
        <f t="shared" si="159"/>
        <v>844.80000000000007</v>
      </c>
      <c r="N140" s="28">
        <f t="shared" si="160"/>
        <v>915.2</v>
      </c>
      <c r="O140" s="28">
        <f t="shared" si="161"/>
        <v>985.60000000000014</v>
      </c>
      <c r="P140" s="28">
        <f t="shared" si="162"/>
        <v>1056</v>
      </c>
    </row>
    <row r="141" spans="1:16" x14ac:dyDescent="0.3">
      <c r="A141" s="31" t="str">
        <f t="shared" si="163"/>
        <v>PMAS</v>
      </c>
      <c r="B141" s="28">
        <f t="shared" si="149"/>
        <v>164.04900000000001</v>
      </c>
      <c r="C141" s="28">
        <f t="shared" si="150"/>
        <v>266.44200000000001</v>
      </c>
      <c r="D141" s="28">
        <f t="shared" si="151"/>
        <v>333.60300000000001</v>
      </c>
      <c r="E141" s="28">
        <f t="shared" si="152"/>
        <v>444.80400000000003</v>
      </c>
      <c r="F141" s="28">
        <f t="shared" si="153"/>
        <v>556.005</v>
      </c>
      <c r="G141" s="28">
        <f t="shared" si="154"/>
        <v>660.6</v>
      </c>
      <c r="H141" s="28">
        <f>VLOOKUP(A141,PRICING!$A$8:$BI$31,22,FALSE)</f>
        <v>770.7</v>
      </c>
      <c r="I141" s="28">
        <f t="shared" si="155"/>
        <v>880.80000000000007</v>
      </c>
      <c r="J141" s="28">
        <f t="shared" si="156"/>
        <v>990.90000000000009</v>
      </c>
      <c r="K141" s="28">
        <f t="shared" si="157"/>
        <v>1101</v>
      </c>
      <c r="L141" s="28">
        <f t="shared" si="158"/>
        <v>1211.1000000000001</v>
      </c>
      <c r="M141" s="28">
        <f t="shared" si="159"/>
        <v>1321.2</v>
      </c>
      <c r="N141" s="28">
        <f t="shared" si="160"/>
        <v>1431.3000000000002</v>
      </c>
      <c r="O141" s="28">
        <f t="shared" si="161"/>
        <v>1541.4</v>
      </c>
      <c r="P141" s="28">
        <f t="shared" si="162"/>
        <v>1651.5000000000002</v>
      </c>
    </row>
    <row r="142" spans="1:16" x14ac:dyDescent="0.3">
      <c r="A142" s="31" t="str">
        <f t="shared" si="163"/>
        <v>CMAS</v>
      </c>
      <c r="B142" s="28">
        <f t="shared" si="149"/>
        <v>143.636</v>
      </c>
      <c r="C142" s="28">
        <f t="shared" si="150"/>
        <v>233.28800000000001</v>
      </c>
      <c r="D142" s="28">
        <f t="shared" si="151"/>
        <v>292.09200000000004</v>
      </c>
      <c r="E142" s="28">
        <f t="shared" si="152"/>
        <v>389.45600000000002</v>
      </c>
      <c r="F142" s="28">
        <f t="shared" si="153"/>
        <v>486.82</v>
      </c>
      <c r="G142" s="28">
        <f t="shared" si="154"/>
        <v>578.40000000000009</v>
      </c>
      <c r="H142" s="28">
        <f>VLOOKUP(A142,PRICING!$A$8:$BI$31,22,FALSE)</f>
        <v>674.80000000000007</v>
      </c>
      <c r="I142" s="28">
        <f t="shared" si="155"/>
        <v>771.2</v>
      </c>
      <c r="J142" s="28">
        <f t="shared" si="156"/>
        <v>867.6</v>
      </c>
      <c r="K142" s="28">
        <f t="shared" si="157"/>
        <v>964</v>
      </c>
      <c r="L142" s="28">
        <f t="shared" si="158"/>
        <v>1060.4000000000001</v>
      </c>
      <c r="M142" s="28">
        <f t="shared" si="159"/>
        <v>1156.8000000000002</v>
      </c>
      <c r="N142" s="28">
        <f t="shared" si="160"/>
        <v>1253.2</v>
      </c>
      <c r="O142" s="28">
        <f t="shared" si="161"/>
        <v>1349.6000000000001</v>
      </c>
      <c r="P142" s="28">
        <f t="shared" si="162"/>
        <v>1446</v>
      </c>
    </row>
    <row r="143" spans="1:16" x14ac:dyDescent="0.3">
      <c r="A143" s="31" t="str">
        <f t="shared" si="163"/>
        <v>SMAS</v>
      </c>
      <c r="B143" s="28">
        <f t="shared" si="149"/>
        <v>218.73200000000003</v>
      </c>
      <c r="C143" s="28">
        <f t="shared" si="150"/>
        <v>355.25600000000003</v>
      </c>
      <c r="D143" s="28">
        <f t="shared" si="151"/>
        <v>444.80400000000003</v>
      </c>
      <c r="E143" s="28">
        <f t="shared" si="152"/>
        <v>593.072</v>
      </c>
      <c r="F143" s="28">
        <f t="shared" si="153"/>
        <v>741.34</v>
      </c>
      <c r="G143" s="28">
        <f t="shared" si="154"/>
        <v>880.80000000000007</v>
      </c>
      <c r="H143" s="28">
        <f>VLOOKUP(A143,PRICING!$A$8:$BI$31,22,FALSE)</f>
        <v>1027.6000000000001</v>
      </c>
      <c r="I143" s="28">
        <f t="shared" si="155"/>
        <v>1174.4000000000001</v>
      </c>
      <c r="J143" s="28">
        <f t="shared" si="156"/>
        <v>1321.2</v>
      </c>
      <c r="K143" s="28">
        <f t="shared" si="157"/>
        <v>1468</v>
      </c>
      <c r="L143" s="28">
        <f t="shared" si="158"/>
        <v>1614.8000000000002</v>
      </c>
      <c r="M143" s="28">
        <f t="shared" si="159"/>
        <v>1761.6000000000001</v>
      </c>
      <c r="N143" s="28">
        <f t="shared" si="160"/>
        <v>1908.4</v>
      </c>
      <c r="O143" s="28">
        <f t="shared" si="161"/>
        <v>2055.2000000000003</v>
      </c>
      <c r="P143" s="28">
        <f t="shared" si="162"/>
        <v>2202</v>
      </c>
    </row>
    <row r="144" spans="1:16" x14ac:dyDescent="0.3">
      <c r="A144" s="32">
        <f>PRICING!X6</f>
        <v>45900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45900</v>
      </c>
      <c r="B145" s="33">
        <v>1.64</v>
      </c>
      <c r="C145" s="33">
        <v>1.33</v>
      </c>
      <c r="D145" s="33">
        <v>1.17</v>
      </c>
      <c r="E145" s="33">
        <v>1.1200000000000001</v>
      </c>
      <c r="F145" s="33">
        <v>1.1200000000000001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60.188000000000002</v>
      </c>
      <c r="C146" s="28">
        <f t="shared" ref="C146:C156" si="165">($H146/7)*2*$C$145</f>
        <v>97.622000000000014</v>
      </c>
      <c r="D146" s="28">
        <f t="shared" ref="D146:D156" si="166">($H146/7)*3*$D$145</f>
        <v>128.81700000000001</v>
      </c>
      <c r="E146" s="28">
        <f t="shared" ref="E146:E156" si="167">($H146/7)*4*$E$145</f>
        <v>164.41600000000003</v>
      </c>
      <c r="F146" s="28">
        <f t="shared" ref="F146:F156" si="168">($H146/7)*5*$F$145</f>
        <v>205.52</v>
      </c>
      <c r="G146" s="28">
        <f t="shared" ref="G146:G156" si="169">($H146/7)*6*$G$145</f>
        <v>220.20000000000002</v>
      </c>
      <c r="H146" s="28">
        <f>VLOOKUP(A146,PRICING!$A$8:$BI$31,24,FALSE)</f>
        <v>256.90000000000003</v>
      </c>
      <c r="I146" s="28">
        <f t="shared" ref="I146:I156" si="170">($H146/7)*8*$I$145</f>
        <v>293.60000000000002</v>
      </c>
      <c r="J146" s="28">
        <f t="shared" ref="J146:J156" si="171">($H146/7)*9*$J$145</f>
        <v>330.3</v>
      </c>
      <c r="K146" s="28">
        <f t="shared" ref="K146:K156" si="172">($H146/7)*10*$K$145</f>
        <v>367</v>
      </c>
      <c r="L146" s="28">
        <f t="shared" ref="L146:L156" si="173">($H146/7)*11*$L$145</f>
        <v>403.70000000000005</v>
      </c>
      <c r="M146" s="28">
        <f t="shared" ref="M146:M156" si="174">($H146/7)*12*$M$145</f>
        <v>440.40000000000003</v>
      </c>
      <c r="N146" s="28">
        <f t="shared" ref="N146:N156" si="175">($H146/7)*13*$N$145</f>
        <v>477.1</v>
      </c>
      <c r="O146" s="28">
        <f t="shared" ref="O146:O156" si="176">($H146/7)*14*$O$145</f>
        <v>513.80000000000007</v>
      </c>
      <c r="P146" s="28">
        <f t="shared" ref="P146:P156" si="177">($H146/7)*15*$P$145</f>
        <v>550.5</v>
      </c>
    </row>
    <row r="147" spans="1:16" x14ac:dyDescent="0.3">
      <c r="A147" s="31" t="str">
        <f t="shared" ref="A147:A156" si="178">A134</f>
        <v>EMMS</v>
      </c>
      <c r="B147" s="28">
        <f t="shared" si="164"/>
        <v>64.287999999999997</v>
      </c>
      <c r="C147" s="28">
        <f t="shared" si="165"/>
        <v>104.27200000000002</v>
      </c>
      <c r="D147" s="28">
        <f t="shared" si="166"/>
        <v>137.59200000000001</v>
      </c>
      <c r="E147" s="28">
        <f t="shared" si="167"/>
        <v>175.61600000000004</v>
      </c>
      <c r="F147" s="28">
        <f t="shared" si="168"/>
        <v>219.52</v>
      </c>
      <c r="G147" s="28">
        <f t="shared" si="169"/>
        <v>235.20000000000002</v>
      </c>
      <c r="H147" s="28">
        <f>VLOOKUP(A147,PRICING!$A$8:$BI$31,24,FALSE)</f>
        <v>274.40000000000003</v>
      </c>
      <c r="I147" s="28">
        <f t="shared" si="170"/>
        <v>313.60000000000002</v>
      </c>
      <c r="J147" s="28">
        <f t="shared" si="171"/>
        <v>352.8</v>
      </c>
      <c r="K147" s="28">
        <f t="shared" si="172"/>
        <v>392</v>
      </c>
      <c r="L147" s="28">
        <f t="shared" si="173"/>
        <v>431.20000000000005</v>
      </c>
      <c r="M147" s="28">
        <f t="shared" si="174"/>
        <v>470.40000000000003</v>
      </c>
      <c r="N147" s="28">
        <f t="shared" si="175"/>
        <v>509.6</v>
      </c>
      <c r="O147" s="28">
        <f t="shared" si="176"/>
        <v>548.80000000000007</v>
      </c>
      <c r="P147" s="28">
        <f t="shared" si="177"/>
        <v>588</v>
      </c>
    </row>
    <row r="148" spans="1:16" x14ac:dyDescent="0.3">
      <c r="A148" s="31" t="str">
        <f t="shared" si="178"/>
        <v>PSMS</v>
      </c>
      <c r="B148" s="28">
        <f t="shared" si="164"/>
        <v>81.343999999999994</v>
      </c>
      <c r="C148" s="28">
        <f t="shared" si="165"/>
        <v>131.93600000000001</v>
      </c>
      <c r="D148" s="28">
        <f t="shared" si="166"/>
        <v>174.096</v>
      </c>
      <c r="E148" s="28">
        <f t="shared" si="167"/>
        <v>222.20800000000003</v>
      </c>
      <c r="F148" s="28">
        <f t="shared" si="168"/>
        <v>277.76000000000005</v>
      </c>
      <c r="G148" s="28">
        <f t="shared" si="169"/>
        <v>297.60000000000002</v>
      </c>
      <c r="H148" s="28">
        <f>VLOOKUP(A148,PRICING!$A$8:$BI$31,24,FALSE)</f>
        <v>347.2</v>
      </c>
      <c r="I148" s="28">
        <f t="shared" si="170"/>
        <v>396.8</v>
      </c>
      <c r="J148" s="28">
        <f t="shared" si="171"/>
        <v>446.40000000000003</v>
      </c>
      <c r="K148" s="28">
        <f t="shared" si="172"/>
        <v>496</v>
      </c>
      <c r="L148" s="28">
        <f t="shared" si="173"/>
        <v>545.6</v>
      </c>
      <c r="M148" s="28">
        <f t="shared" si="174"/>
        <v>595.20000000000005</v>
      </c>
      <c r="N148" s="28">
        <f t="shared" si="175"/>
        <v>644.80000000000007</v>
      </c>
      <c r="O148" s="28">
        <f t="shared" si="176"/>
        <v>694.4</v>
      </c>
      <c r="P148" s="28">
        <f t="shared" si="177"/>
        <v>744</v>
      </c>
    </row>
    <row r="149" spans="1:16" x14ac:dyDescent="0.3">
      <c r="A149" s="31" t="str">
        <f t="shared" si="178"/>
        <v>SSMS</v>
      </c>
      <c r="B149" s="28">
        <f t="shared" si="164"/>
        <v>101.35199999999999</v>
      </c>
      <c r="C149" s="28">
        <f t="shared" si="165"/>
        <v>164.38800000000001</v>
      </c>
      <c r="D149" s="28">
        <f t="shared" si="166"/>
        <v>216.91799999999995</v>
      </c>
      <c r="E149" s="28">
        <f t="shared" si="167"/>
        <v>276.86400000000003</v>
      </c>
      <c r="F149" s="28">
        <f t="shared" si="168"/>
        <v>346.08000000000004</v>
      </c>
      <c r="G149" s="28">
        <f t="shared" si="169"/>
        <v>370.79999999999995</v>
      </c>
      <c r="H149" s="28">
        <f>VLOOKUP(A149,PRICING!$A$8:$BI$31,24,FALSE)</f>
        <v>432.59999999999997</v>
      </c>
      <c r="I149" s="28">
        <f t="shared" si="170"/>
        <v>494.4</v>
      </c>
      <c r="J149" s="28">
        <f t="shared" si="171"/>
        <v>556.19999999999993</v>
      </c>
      <c r="K149" s="28">
        <f t="shared" si="172"/>
        <v>618</v>
      </c>
      <c r="L149" s="28">
        <f t="shared" si="173"/>
        <v>679.8</v>
      </c>
      <c r="M149" s="28">
        <f t="shared" si="174"/>
        <v>741.59999999999991</v>
      </c>
      <c r="N149" s="28">
        <f t="shared" si="175"/>
        <v>803.4</v>
      </c>
      <c r="O149" s="28">
        <f t="shared" si="176"/>
        <v>865.19999999999993</v>
      </c>
      <c r="P149" s="28">
        <f t="shared" si="177"/>
        <v>927</v>
      </c>
    </row>
    <row r="150" spans="1:16" x14ac:dyDescent="0.3">
      <c r="A150" s="31" t="str">
        <f t="shared" si="178"/>
        <v>PMMS</v>
      </c>
      <c r="B150" s="28">
        <f t="shared" si="164"/>
        <v>62.648000000000003</v>
      </c>
      <c r="C150" s="28">
        <f t="shared" si="165"/>
        <v>101.61200000000001</v>
      </c>
      <c r="D150" s="28">
        <f t="shared" si="166"/>
        <v>134.08199999999999</v>
      </c>
      <c r="E150" s="28">
        <f t="shared" si="167"/>
        <v>171.13600000000002</v>
      </c>
      <c r="F150" s="28">
        <f t="shared" si="168"/>
        <v>213.92000000000002</v>
      </c>
      <c r="G150" s="28">
        <f t="shared" si="169"/>
        <v>229.20000000000002</v>
      </c>
      <c r="H150" s="28">
        <f>VLOOKUP(A150,PRICING!$A$8:$BI$31,24,FALSE)</f>
        <v>267.40000000000003</v>
      </c>
      <c r="I150" s="28">
        <f t="shared" si="170"/>
        <v>305.60000000000002</v>
      </c>
      <c r="J150" s="28">
        <f t="shared" si="171"/>
        <v>343.8</v>
      </c>
      <c r="K150" s="28">
        <f t="shared" si="172"/>
        <v>382</v>
      </c>
      <c r="L150" s="28">
        <f t="shared" si="173"/>
        <v>420.20000000000005</v>
      </c>
      <c r="M150" s="28">
        <f t="shared" si="174"/>
        <v>458.40000000000003</v>
      </c>
      <c r="N150" s="28">
        <f t="shared" si="175"/>
        <v>496.6</v>
      </c>
      <c r="O150" s="28">
        <f t="shared" si="176"/>
        <v>534.80000000000007</v>
      </c>
      <c r="P150" s="28">
        <f t="shared" si="177"/>
        <v>573</v>
      </c>
    </row>
    <row r="151" spans="1:16" x14ac:dyDescent="0.3">
      <c r="A151" s="31" t="str">
        <f t="shared" si="178"/>
        <v>EMAS</v>
      </c>
      <c r="B151" s="28">
        <f t="shared" si="164"/>
        <v>76.423999999999992</v>
      </c>
      <c r="C151" s="28">
        <f t="shared" si="165"/>
        <v>123.95600000000002</v>
      </c>
      <c r="D151" s="28">
        <f t="shared" si="166"/>
        <v>163.566</v>
      </c>
      <c r="E151" s="28">
        <f t="shared" si="167"/>
        <v>208.76800000000003</v>
      </c>
      <c r="F151" s="28">
        <f t="shared" si="168"/>
        <v>260.96000000000004</v>
      </c>
      <c r="G151" s="28">
        <f t="shared" si="169"/>
        <v>279.60000000000002</v>
      </c>
      <c r="H151" s="28">
        <f>VLOOKUP(A151,PRICING!$A$8:$BI$31,24,FALSE)</f>
        <v>326.2</v>
      </c>
      <c r="I151" s="28">
        <f t="shared" si="170"/>
        <v>372.8</v>
      </c>
      <c r="J151" s="28">
        <f t="shared" si="171"/>
        <v>419.40000000000003</v>
      </c>
      <c r="K151" s="28">
        <f t="shared" si="172"/>
        <v>466</v>
      </c>
      <c r="L151" s="28">
        <f t="shared" si="173"/>
        <v>512.6</v>
      </c>
      <c r="M151" s="28">
        <f t="shared" si="174"/>
        <v>559.20000000000005</v>
      </c>
      <c r="N151" s="28">
        <f t="shared" si="175"/>
        <v>605.80000000000007</v>
      </c>
      <c r="O151" s="28">
        <f t="shared" si="176"/>
        <v>652.4</v>
      </c>
      <c r="P151" s="28">
        <f t="shared" si="177"/>
        <v>699</v>
      </c>
    </row>
    <row r="152" spans="1:16" x14ac:dyDescent="0.3">
      <c r="A152" s="31" t="str">
        <f t="shared" si="178"/>
        <v>PSAS</v>
      </c>
      <c r="B152" s="28">
        <f t="shared" si="164"/>
        <v>112.83199999999999</v>
      </c>
      <c r="C152" s="28">
        <f t="shared" si="165"/>
        <v>183.00800000000001</v>
      </c>
      <c r="D152" s="28">
        <f t="shared" si="166"/>
        <v>241.48799999999997</v>
      </c>
      <c r="E152" s="28">
        <f t="shared" si="167"/>
        <v>308.22399999999999</v>
      </c>
      <c r="F152" s="28">
        <f t="shared" si="168"/>
        <v>385.28000000000003</v>
      </c>
      <c r="G152" s="28">
        <f t="shared" si="169"/>
        <v>412.79999999999995</v>
      </c>
      <c r="H152" s="28">
        <f>VLOOKUP(A152,PRICING!$A$8:$BI$31,24,FALSE)</f>
        <v>481.59999999999997</v>
      </c>
      <c r="I152" s="28">
        <f t="shared" si="170"/>
        <v>550.4</v>
      </c>
      <c r="J152" s="28">
        <f t="shared" si="171"/>
        <v>619.19999999999993</v>
      </c>
      <c r="K152" s="28">
        <f t="shared" si="172"/>
        <v>688</v>
      </c>
      <c r="L152" s="28">
        <f t="shared" si="173"/>
        <v>756.8</v>
      </c>
      <c r="M152" s="28">
        <f t="shared" si="174"/>
        <v>825.59999999999991</v>
      </c>
      <c r="N152" s="28">
        <f t="shared" si="175"/>
        <v>894.4</v>
      </c>
      <c r="O152" s="28">
        <f t="shared" si="176"/>
        <v>963.19999999999993</v>
      </c>
      <c r="P152" s="28">
        <f t="shared" si="177"/>
        <v>1032</v>
      </c>
    </row>
    <row r="153" spans="1:16" x14ac:dyDescent="0.3">
      <c r="A153" s="31" t="str">
        <f t="shared" si="178"/>
        <v>SSAS</v>
      </c>
      <c r="B153" s="28">
        <f t="shared" si="164"/>
        <v>127.1</v>
      </c>
      <c r="C153" s="28">
        <f t="shared" si="165"/>
        <v>206.15</v>
      </c>
      <c r="D153" s="28">
        <f t="shared" si="166"/>
        <v>272.02499999999998</v>
      </c>
      <c r="E153" s="28">
        <f t="shared" si="167"/>
        <v>347.20000000000005</v>
      </c>
      <c r="F153" s="28">
        <f t="shared" si="168"/>
        <v>434.00000000000006</v>
      </c>
      <c r="G153" s="28">
        <f t="shared" si="169"/>
        <v>465</v>
      </c>
      <c r="H153" s="28">
        <f>VLOOKUP(A153,PRICING!$A$8:$BI$31,24,FALSE)</f>
        <v>542.5</v>
      </c>
      <c r="I153" s="28">
        <f t="shared" si="170"/>
        <v>620</v>
      </c>
      <c r="J153" s="28">
        <f t="shared" si="171"/>
        <v>697.5</v>
      </c>
      <c r="K153" s="28">
        <f t="shared" si="172"/>
        <v>775</v>
      </c>
      <c r="L153" s="28">
        <f t="shared" si="173"/>
        <v>852.5</v>
      </c>
      <c r="M153" s="28">
        <f t="shared" si="174"/>
        <v>930</v>
      </c>
      <c r="N153" s="28">
        <f t="shared" si="175"/>
        <v>1007.5</v>
      </c>
      <c r="O153" s="28">
        <f t="shared" si="176"/>
        <v>1085</v>
      </c>
      <c r="P153" s="28">
        <f t="shared" si="177"/>
        <v>1162.5</v>
      </c>
    </row>
    <row r="154" spans="1:16" x14ac:dyDescent="0.3">
      <c r="A154" s="31" t="str">
        <f t="shared" si="178"/>
        <v>PMAS</v>
      </c>
      <c r="B154" s="28">
        <f t="shared" si="164"/>
        <v>180.56399999999999</v>
      </c>
      <c r="C154" s="28">
        <f t="shared" si="165"/>
        <v>292.86600000000004</v>
      </c>
      <c r="D154" s="28">
        <f t="shared" si="166"/>
        <v>386.45099999999996</v>
      </c>
      <c r="E154" s="28">
        <f t="shared" si="167"/>
        <v>493.2480000000001</v>
      </c>
      <c r="F154" s="28">
        <f t="shared" si="168"/>
        <v>616.56000000000006</v>
      </c>
      <c r="G154" s="28">
        <f t="shared" si="169"/>
        <v>660.6</v>
      </c>
      <c r="H154" s="28">
        <f>VLOOKUP(A154,PRICING!$A$8:$BI$31,24,FALSE)</f>
        <v>770.7</v>
      </c>
      <c r="I154" s="28">
        <f t="shared" si="170"/>
        <v>880.80000000000007</v>
      </c>
      <c r="J154" s="28">
        <f t="shared" si="171"/>
        <v>990.90000000000009</v>
      </c>
      <c r="K154" s="28">
        <f t="shared" si="172"/>
        <v>1101</v>
      </c>
      <c r="L154" s="28">
        <f t="shared" si="173"/>
        <v>1211.1000000000001</v>
      </c>
      <c r="M154" s="28">
        <f t="shared" si="174"/>
        <v>1321.2</v>
      </c>
      <c r="N154" s="28">
        <f t="shared" si="175"/>
        <v>1431.3000000000002</v>
      </c>
      <c r="O154" s="28">
        <f t="shared" si="176"/>
        <v>1541.4</v>
      </c>
      <c r="P154" s="28">
        <f t="shared" si="177"/>
        <v>1651.5000000000002</v>
      </c>
    </row>
    <row r="155" spans="1:16" x14ac:dyDescent="0.3">
      <c r="A155" s="31" t="str">
        <f t="shared" si="178"/>
        <v>CMAS</v>
      </c>
      <c r="B155" s="28">
        <f t="shared" si="164"/>
        <v>173.84</v>
      </c>
      <c r="C155" s="28">
        <f t="shared" si="165"/>
        <v>281.96000000000004</v>
      </c>
      <c r="D155" s="28">
        <f t="shared" si="166"/>
        <v>372.06</v>
      </c>
      <c r="E155" s="28">
        <f t="shared" si="167"/>
        <v>474.88000000000005</v>
      </c>
      <c r="F155" s="28">
        <f t="shared" si="168"/>
        <v>593.6</v>
      </c>
      <c r="G155" s="28">
        <f t="shared" si="169"/>
        <v>636</v>
      </c>
      <c r="H155" s="28">
        <f>VLOOKUP(A155,PRICING!$A$8:$BI$31,24,FALSE)</f>
        <v>742</v>
      </c>
      <c r="I155" s="28">
        <f t="shared" si="170"/>
        <v>848</v>
      </c>
      <c r="J155" s="28">
        <f t="shared" si="171"/>
        <v>954</v>
      </c>
      <c r="K155" s="28">
        <f t="shared" si="172"/>
        <v>1060</v>
      </c>
      <c r="L155" s="28">
        <f t="shared" si="173"/>
        <v>1166</v>
      </c>
      <c r="M155" s="28">
        <f t="shared" si="174"/>
        <v>1272</v>
      </c>
      <c r="N155" s="28">
        <f t="shared" si="175"/>
        <v>1378</v>
      </c>
      <c r="O155" s="28">
        <f t="shared" si="176"/>
        <v>1484</v>
      </c>
      <c r="P155" s="28">
        <f t="shared" si="177"/>
        <v>1590</v>
      </c>
    </row>
    <row r="156" spans="1:16" x14ac:dyDescent="0.3">
      <c r="A156" s="31" t="str">
        <f t="shared" si="178"/>
        <v>SMAS</v>
      </c>
      <c r="B156" s="28">
        <f t="shared" si="164"/>
        <v>240.75200000000001</v>
      </c>
      <c r="C156" s="28">
        <f t="shared" si="165"/>
        <v>390.48800000000006</v>
      </c>
      <c r="D156" s="28">
        <f t="shared" si="166"/>
        <v>515.26800000000003</v>
      </c>
      <c r="E156" s="28">
        <f t="shared" si="167"/>
        <v>657.6640000000001</v>
      </c>
      <c r="F156" s="28">
        <f t="shared" si="168"/>
        <v>822.08</v>
      </c>
      <c r="G156" s="28">
        <f t="shared" si="169"/>
        <v>880.80000000000007</v>
      </c>
      <c r="H156" s="28">
        <f>VLOOKUP(A156,PRICING!$A$8:$BI$31,24,FALSE)</f>
        <v>1027.6000000000001</v>
      </c>
      <c r="I156" s="28">
        <f t="shared" si="170"/>
        <v>1174.4000000000001</v>
      </c>
      <c r="J156" s="28">
        <f t="shared" si="171"/>
        <v>1321.2</v>
      </c>
      <c r="K156" s="28">
        <f t="shared" si="172"/>
        <v>1468</v>
      </c>
      <c r="L156" s="28">
        <f t="shared" si="173"/>
        <v>1614.8000000000002</v>
      </c>
      <c r="M156" s="28">
        <f t="shared" si="174"/>
        <v>1761.6000000000001</v>
      </c>
      <c r="N156" s="28">
        <f t="shared" si="175"/>
        <v>1908.4</v>
      </c>
      <c r="O156" s="28">
        <f t="shared" si="176"/>
        <v>2055.2000000000003</v>
      </c>
      <c r="P156" s="28">
        <f t="shared" si="177"/>
        <v>2202</v>
      </c>
    </row>
    <row r="157" spans="1:16" x14ac:dyDescent="0.3">
      <c r="A157" s="32">
        <f>PRICING!Z6</f>
        <v>45901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45930</v>
      </c>
      <c r="B158" s="33">
        <v>2.19</v>
      </c>
      <c r="C158" s="33">
        <v>1.78</v>
      </c>
      <c r="D158" s="33">
        <v>1.56</v>
      </c>
      <c r="E158" s="33">
        <v>1.01</v>
      </c>
      <c r="F158" s="33">
        <v>1.01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60.225000000000001</v>
      </c>
      <c r="C159" s="28">
        <f t="shared" ref="C159:C169" si="180">($H159/7)*2*$C$158</f>
        <v>97.9</v>
      </c>
      <c r="D159" s="28">
        <f t="shared" ref="D159:D169" si="181">($H159/7)*3*$D$158</f>
        <v>128.70000000000002</v>
      </c>
      <c r="E159" s="28">
        <f t="shared" ref="E159:E169" si="182">($H159/7)*4*$E$158</f>
        <v>111.1</v>
      </c>
      <c r="F159" s="28">
        <f t="shared" ref="F159:F169" si="183">($H159/7)*5*$F$158</f>
        <v>138.875</v>
      </c>
      <c r="G159" s="28">
        <f t="shared" ref="G159:G169" si="184">($H159/7)*6*$G$158</f>
        <v>165</v>
      </c>
      <c r="H159" s="28">
        <f>VLOOKUP(A159,PRICING!$A$8:$BI$31,26,FALSE)</f>
        <v>192.5</v>
      </c>
      <c r="I159" s="28">
        <f t="shared" ref="I159:I169" si="185">($H159/7)*8*$I$158</f>
        <v>220</v>
      </c>
      <c r="J159" s="28">
        <f t="shared" ref="J159:J169" si="186">($H159/7)*9*$J$158</f>
        <v>247.5</v>
      </c>
      <c r="K159" s="28">
        <f t="shared" ref="K159:K169" si="187">($H159/7)*10*$K$158</f>
        <v>275</v>
      </c>
      <c r="L159" s="28">
        <f t="shared" ref="L159:L169" si="188">($H159/7)*11*$L$158</f>
        <v>302.5</v>
      </c>
      <c r="M159" s="28">
        <f t="shared" ref="M159:M169" si="189">($H159/7)*12*$M$158</f>
        <v>330</v>
      </c>
      <c r="N159" s="28">
        <f t="shared" ref="N159:N169" si="190">($H159/7)*13*$N$158</f>
        <v>357.5</v>
      </c>
      <c r="O159" s="28">
        <f t="shared" ref="O159:O169" si="191">($H159/7)*14*$O$158</f>
        <v>385</v>
      </c>
      <c r="P159" s="28">
        <f t="shared" ref="P159:P169" si="192">($H159/7)*15*$P$158</f>
        <v>412.5</v>
      </c>
    </row>
    <row r="160" spans="1:16" x14ac:dyDescent="0.3">
      <c r="A160" s="31" t="str">
        <f t="shared" ref="A160:A169" si="193">A147</f>
        <v>EMMS</v>
      </c>
      <c r="B160" s="28">
        <f t="shared" si="179"/>
        <v>68.328000000000003</v>
      </c>
      <c r="C160" s="28">
        <f t="shared" si="180"/>
        <v>111.072</v>
      </c>
      <c r="D160" s="28">
        <f t="shared" si="181"/>
        <v>146.01599999999999</v>
      </c>
      <c r="E160" s="28">
        <f t="shared" si="182"/>
        <v>126.048</v>
      </c>
      <c r="F160" s="28">
        <f t="shared" si="183"/>
        <v>157.56</v>
      </c>
      <c r="G160" s="28">
        <f t="shared" si="184"/>
        <v>187.2</v>
      </c>
      <c r="H160" s="28">
        <f>VLOOKUP(A160,PRICING!$A$8:$BI$31,26,FALSE)</f>
        <v>218.4</v>
      </c>
      <c r="I160" s="28">
        <f t="shared" si="185"/>
        <v>249.6</v>
      </c>
      <c r="J160" s="28">
        <f t="shared" si="186"/>
        <v>280.8</v>
      </c>
      <c r="K160" s="28">
        <f t="shared" si="187"/>
        <v>312</v>
      </c>
      <c r="L160" s="28">
        <f t="shared" si="188"/>
        <v>343.2</v>
      </c>
      <c r="M160" s="28">
        <f t="shared" si="189"/>
        <v>374.4</v>
      </c>
      <c r="N160" s="28">
        <f t="shared" si="190"/>
        <v>405.59999999999997</v>
      </c>
      <c r="O160" s="28">
        <f t="shared" si="191"/>
        <v>436.8</v>
      </c>
      <c r="P160" s="28">
        <f t="shared" si="192"/>
        <v>468</v>
      </c>
    </row>
    <row r="161" spans="1:16" x14ac:dyDescent="0.3">
      <c r="A161" s="31" t="str">
        <f t="shared" si="193"/>
        <v>PSMS</v>
      </c>
      <c r="B161" s="28">
        <f t="shared" si="179"/>
        <v>65.7</v>
      </c>
      <c r="C161" s="28">
        <f t="shared" si="180"/>
        <v>106.8</v>
      </c>
      <c r="D161" s="28">
        <f t="shared" si="181"/>
        <v>140.4</v>
      </c>
      <c r="E161" s="28">
        <f t="shared" si="182"/>
        <v>121.2</v>
      </c>
      <c r="F161" s="28">
        <f t="shared" si="183"/>
        <v>151.5</v>
      </c>
      <c r="G161" s="28">
        <f t="shared" si="184"/>
        <v>180</v>
      </c>
      <c r="H161" s="28">
        <f>VLOOKUP(A161,PRICING!$A$8:$BI$31,26,FALSE)</f>
        <v>210</v>
      </c>
      <c r="I161" s="28">
        <f t="shared" si="185"/>
        <v>240</v>
      </c>
      <c r="J161" s="28">
        <f t="shared" si="186"/>
        <v>270</v>
      </c>
      <c r="K161" s="28">
        <f t="shared" si="187"/>
        <v>300</v>
      </c>
      <c r="L161" s="28">
        <f t="shared" si="188"/>
        <v>330</v>
      </c>
      <c r="M161" s="28">
        <f t="shared" si="189"/>
        <v>360</v>
      </c>
      <c r="N161" s="28">
        <f t="shared" si="190"/>
        <v>390</v>
      </c>
      <c r="O161" s="28">
        <f t="shared" si="191"/>
        <v>420</v>
      </c>
      <c r="P161" s="28">
        <f t="shared" si="192"/>
        <v>450</v>
      </c>
    </row>
    <row r="162" spans="1:16" x14ac:dyDescent="0.3">
      <c r="A162" s="31" t="str">
        <f t="shared" si="193"/>
        <v>SSMS</v>
      </c>
      <c r="B162" s="28">
        <f t="shared" si="179"/>
        <v>88.475999999999999</v>
      </c>
      <c r="C162" s="28">
        <f t="shared" si="180"/>
        <v>143.82399999999998</v>
      </c>
      <c r="D162" s="28">
        <f t="shared" si="181"/>
        <v>189.072</v>
      </c>
      <c r="E162" s="28">
        <f t="shared" si="182"/>
        <v>163.21600000000001</v>
      </c>
      <c r="F162" s="28">
        <f t="shared" si="183"/>
        <v>204.02</v>
      </c>
      <c r="G162" s="28">
        <f t="shared" si="184"/>
        <v>242.39999999999998</v>
      </c>
      <c r="H162" s="28">
        <f>VLOOKUP(A162,PRICING!$A$8:$BI$31,26,FALSE)</f>
        <v>282.8</v>
      </c>
      <c r="I162" s="28">
        <f t="shared" si="185"/>
        <v>323.2</v>
      </c>
      <c r="J162" s="28">
        <f t="shared" si="186"/>
        <v>363.59999999999997</v>
      </c>
      <c r="K162" s="28">
        <f t="shared" si="187"/>
        <v>404</v>
      </c>
      <c r="L162" s="28">
        <f t="shared" si="188"/>
        <v>444.4</v>
      </c>
      <c r="M162" s="28">
        <f t="shared" si="189"/>
        <v>484.79999999999995</v>
      </c>
      <c r="N162" s="28">
        <f t="shared" si="190"/>
        <v>525.19999999999993</v>
      </c>
      <c r="O162" s="28">
        <f t="shared" si="191"/>
        <v>565.6</v>
      </c>
      <c r="P162" s="28">
        <f t="shared" si="192"/>
        <v>606</v>
      </c>
    </row>
    <row r="163" spans="1:16" x14ac:dyDescent="0.3">
      <c r="A163" s="31" t="str">
        <f t="shared" si="193"/>
        <v>PMMS</v>
      </c>
      <c r="B163" s="28">
        <f t="shared" si="179"/>
        <v>83.658000000000001</v>
      </c>
      <c r="C163" s="28">
        <f t="shared" si="180"/>
        <v>135.99200000000002</v>
      </c>
      <c r="D163" s="28">
        <f t="shared" si="181"/>
        <v>178.77600000000001</v>
      </c>
      <c r="E163" s="28">
        <f t="shared" si="182"/>
        <v>154.328</v>
      </c>
      <c r="F163" s="28">
        <f t="shared" si="183"/>
        <v>192.91</v>
      </c>
      <c r="G163" s="28">
        <f t="shared" si="184"/>
        <v>229.20000000000002</v>
      </c>
      <c r="H163" s="28">
        <f>VLOOKUP(A163,PRICING!$A$8:$BI$31,26,FALSE)</f>
        <v>267.40000000000003</v>
      </c>
      <c r="I163" s="28">
        <f t="shared" si="185"/>
        <v>305.60000000000002</v>
      </c>
      <c r="J163" s="28">
        <f t="shared" si="186"/>
        <v>343.8</v>
      </c>
      <c r="K163" s="28">
        <f t="shared" si="187"/>
        <v>382</v>
      </c>
      <c r="L163" s="28">
        <f t="shared" si="188"/>
        <v>420.20000000000005</v>
      </c>
      <c r="M163" s="28">
        <f t="shared" si="189"/>
        <v>458.40000000000003</v>
      </c>
      <c r="N163" s="28">
        <f t="shared" si="190"/>
        <v>496.6</v>
      </c>
      <c r="O163" s="28">
        <f t="shared" si="191"/>
        <v>534.80000000000007</v>
      </c>
      <c r="P163" s="28">
        <f t="shared" si="192"/>
        <v>573</v>
      </c>
    </row>
    <row r="164" spans="1:16" x14ac:dyDescent="0.3">
      <c r="A164" s="31" t="str">
        <f t="shared" si="193"/>
        <v>EMAS</v>
      </c>
      <c r="B164" s="28">
        <f t="shared" si="179"/>
        <v>102.054</v>
      </c>
      <c r="C164" s="28">
        <f t="shared" si="180"/>
        <v>165.89600000000002</v>
      </c>
      <c r="D164" s="28">
        <f t="shared" si="181"/>
        <v>218.08800000000002</v>
      </c>
      <c r="E164" s="28">
        <f t="shared" si="182"/>
        <v>188.26400000000001</v>
      </c>
      <c r="F164" s="28">
        <f t="shared" si="183"/>
        <v>235.33</v>
      </c>
      <c r="G164" s="28">
        <f t="shared" si="184"/>
        <v>279.60000000000002</v>
      </c>
      <c r="H164" s="28">
        <f>VLOOKUP(A164,PRICING!$A$8:$BI$31,26,FALSE)</f>
        <v>326.2</v>
      </c>
      <c r="I164" s="28">
        <f t="shared" si="185"/>
        <v>372.8</v>
      </c>
      <c r="J164" s="28">
        <f t="shared" si="186"/>
        <v>419.40000000000003</v>
      </c>
      <c r="K164" s="28">
        <f t="shared" si="187"/>
        <v>466</v>
      </c>
      <c r="L164" s="28">
        <f t="shared" si="188"/>
        <v>512.6</v>
      </c>
      <c r="M164" s="28">
        <f t="shared" si="189"/>
        <v>559.20000000000005</v>
      </c>
      <c r="N164" s="28">
        <f t="shared" si="190"/>
        <v>605.80000000000007</v>
      </c>
      <c r="O164" s="28">
        <f t="shared" si="191"/>
        <v>652.4</v>
      </c>
      <c r="P164" s="28">
        <f t="shared" si="192"/>
        <v>699</v>
      </c>
    </row>
    <row r="165" spans="1:16" x14ac:dyDescent="0.3">
      <c r="A165" s="31" t="str">
        <f t="shared" si="193"/>
        <v>PSAS</v>
      </c>
      <c r="B165" s="28">
        <f t="shared" si="179"/>
        <v>91.103999999999999</v>
      </c>
      <c r="C165" s="28">
        <f t="shared" si="180"/>
        <v>148.096</v>
      </c>
      <c r="D165" s="28">
        <f t="shared" si="181"/>
        <v>194.68800000000002</v>
      </c>
      <c r="E165" s="28">
        <f t="shared" si="182"/>
        <v>168.06400000000002</v>
      </c>
      <c r="F165" s="28">
        <f t="shared" si="183"/>
        <v>210.08</v>
      </c>
      <c r="G165" s="28">
        <f t="shared" si="184"/>
        <v>249.60000000000002</v>
      </c>
      <c r="H165" s="28">
        <f>VLOOKUP(A165,PRICING!$A$8:$BI$31,26,FALSE)</f>
        <v>291.2</v>
      </c>
      <c r="I165" s="28">
        <f t="shared" si="185"/>
        <v>332.8</v>
      </c>
      <c r="J165" s="28">
        <f t="shared" si="186"/>
        <v>374.40000000000003</v>
      </c>
      <c r="K165" s="28">
        <f t="shared" si="187"/>
        <v>416</v>
      </c>
      <c r="L165" s="28">
        <f t="shared" si="188"/>
        <v>457.6</v>
      </c>
      <c r="M165" s="28">
        <f t="shared" si="189"/>
        <v>499.20000000000005</v>
      </c>
      <c r="N165" s="28">
        <f t="shared" si="190"/>
        <v>540.80000000000007</v>
      </c>
      <c r="O165" s="28">
        <f t="shared" si="191"/>
        <v>582.4</v>
      </c>
      <c r="P165" s="28">
        <f t="shared" si="192"/>
        <v>624</v>
      </c>
    </row>
    <row r="166" spans="1:16" x14ac:dyDescent="0.3">
      <c r="A166" s="31" t="str">
        <f t="shared" si="193"/>
        <v>SSAS</v>
      </c>
      <c r="B166" s="28">
        <f t="shared" si="179"/>
        <v>169.72499999999999</v>
      </c>
      <c r="C166" s="28">
        <f t="shared" si="180"/>
        <v>275.89999999999998</v>
      </c>
      <c r="D166" s="28">
        <f t="shared" si="181"/>
        <v>362.7</v>
      </c>
      <c r="E166" s="28">
        <f t="shared" si="182"/>
        <v>313.10000000000002</v>
      </c>
      <c r="F166" s="28">
        <f t="shared" si="183"/>
        <v>391.375</v>
      </c>
      <c r="G166" s="28">
        <f t="shared" si="184"/>
        <v>465</v>
      </c>
      <c r="H166" s="28">
        <f>VLOOKUP(A166,PRICING!$A$8:$BI$31,26,FALSE)</f>
        <v>542.5</v>
      </c>
      <c r="I166" s="28">
        <f t="shared" si="185"/>
        <v>620</v>
      </c>
      <c r="J166" s="28">
        <f t="shared" si="186"/>
        <v>697.5</v>
      </c>
      <c r="K166" s="28">
        <f t="shared" si="187"/>
        <v>775</v>
      </c>
      <c r="L166" s="28">
        <f t="shared" si="188"/>
        <v>852.5</v>
      </c>
      <c r="M166" s="28">
        <f t="shared" si="189"/>
        <v>930</v>
      </c>
      <c r="N166" s="28">
        <f t="shared" si="190"/>
        <v>1007.5</v>
      </c>
      <c r="O166" s="28">
        <f t="shared" si="191"/>
        <v>1085</v>
      </c>
      <c r="P166" s="28">
        <f t="shared" si="192"/>
        <v>1162.5</v>
      </c>
    </row>
    <row r="167" spans="1:16" x14ac:dyDescent="0.3">
      <c r="A167" s="31" t="str">
        <f t="shared" si="193"/>
        <v>PMAS</v>
      </c>
      <c r="B167" s="28">
        <f t="shared" si="179"/>
        <v>180.67499999999998</v>
      </c>
      <c r="C167" s="28">
        <f t="shared" si="180"/>
        <v>293.7</v>
      </c>
      <c r="D167" s="28">
        <f t="shared" si="181"/>
        <v>386.1</v>
      </c>
      <c r="E167" s="28">
        <f t="shared" si="182"/>
        <v>333.3</v>
      </c>
      <c r="F167" s="28">
        <f t="shared" si="183"/>
        <v>416.625</v>
      </c>
      <c r="G167" s="28">
        <f t="shared" si="184"/>
        <v>495</v>
      </c>
      <c r="H167" s="28">
        <f>VLOOKUP(A167,PRICING!$A$8:$BI$31,26,FALSE)</f>
        <v>577.5</v>
      </c>
      <c r="I167" s="28">
        <f t="shared" si="185"/>
        <v>660</v>
      </c>
      <c r="J167" s="28">
        <f t="shared" si="186"/>
        <v>742.5</v>
      </c>
      <c r="K167" s="28">
        <f t="shared" si="187"/>
        <v>825</v>
      </c>
      <c r="L167" s="28">
        <f t="shared" si="188"/>
        <v>907.5</v>
      </c>
      <c r="M167" s="28">
        <f t="shared" si="189"/>
        <v>990</v>
      </c>
      <c r="N167" s="28">
        <f t="shared" si="190"/>
        <v>1072.5</v>
      </c>
      <c r="O167" s="28">
        <f t="shared" si="191"/>
        <v>1155</v>
      </c>
      <c r="P167" s="28">
        <f t="shared" si="192"/>
        <v>1237.5</v>
      </c>
    </row>
    <row r="168" spans="1:16" x14ac:dyDescent="0.3">
      <c r="A168" s="31" t="str">
        <f t="shared" si="193"/>
        <v>CMAS</v>
      </c>
      <c r="B168" s="28">
        <f t="shared" si="179"/>
        <v>232.14</v>
      </c>
      <c r="C168" s="28">
        <f t="shared" si="180"/>
        <v>377.36</v>
      </c>
      <c r="D168" s="28">
        <f t="shared" si="181"/>
        <v>496.08000000000004</v>
      </c>
      <c r="E168" s="28">
        <f t="shared" si="182"/>
        <v>428.24</v>
      </c>
      <c r="F168" s="28">
        <f t="shared" si="183"/>
        <v>535.29999999999995</v>
      </c>
      <c r="G168" s="28">
        <f t="shared" si="184"/>
        <v>636</v>
      </c>
      <c r="H168" s="28">
        <f>VLOOKUP(A168,PRICING!$A$8:$BI$31,26,FALSE)</f>
        <v>742</v>
      </c>
      <c r="I168" s="28">
        <f t="shared" si="185"/>
        <v>848</v>
      </c>
      <c r="J168" s="28">
        <f t="shared" si="186"/>
        <v>954</v>
      </c>
      <c r="K168" s="28">
        <f t="shared" si="187"/>
        <v>1060</v>
      </c>
      <c r="L168" s="28">
        <f t="shared" si="188"/>
        <v>1166</v>
      </c>
      <c r="M168" s="28">
        <f t="shared" si="189"/>
        <v>1272</v>
      </c>
      <c r="N168" s="28">
        <f t="shared" si="190"/>
        <v>1378</v>
      </c>
      <c r="O168" s="28">
        <f t="shared" si="191"/>
        <v>1484</v>
      </c>
      <c r="P168" s="28">
        <f t="shared" si="192"/>
        <v>1590</v>
      </c>
    </row>
    <row r="169" spans="1:16" x14ac:dyDescent="0.3">
      <c r="A169" s="31" t="str">
        <f t="shared" si="193"/>
        <v>SMAS</v>
      </c>
      <c r="B169" s="28">
        <f t="shared" si="179"/>
        <v>240.9</v>
      </c>
      <c r="C169" s="28">
        <f t="shared" si="180"/>
        <v>391.6</v>
      </c>
      <c r="D169" s="28">
        <f t="shared" si="181"/>
        <v>514.80000000000007</v>
      </c>
      <c r="E169" s="28">
        <f t="shared" si="182"/>
        <v>444.4</v>
      </c>
      <c r="F169" s="28">
        <f t="shared" si="183"/>
        <v>555.5</v>
      </c>
      <c r="G169" s="28">
        <f t="shared" si="184"/>
        <v>660</v>
      </c>
      <c r="H169" s="28">
        <f>VLOOKUP(A169,PRICING!$A$8:$BI$31,26,FALSE)</f>
        <v>770</v>
      </c>
      <c r="I169" s="28">
        <f t="shared" si="185"/>
        <v>880</v>
      </c>
      <c r="J169" s="28">
        <f t="shared" si="186"/>
        <v>990</v>
      </c>
      <c r="K169" s="28">
        <f t="shared" si="187"/>
        <v>1100</v>
      </c>
      <c r="L169" s="28">
        <f t="shared" si="188"/>
        <v>1210</v>
      </c>
      <c r="M169" s="28">
        <f t="shared" si="189"/>
        <v>1320</v>
      </c>
      <c r="N169" s="28">
        <f t="shared" si="190"/>
        <v>1430</v>
      </c>
      <c r="O169" s="28">
        <f t="shared" si="191"/>
        <v>1540</v>
      </c>
      <c r="P169" s="28">
        <f t="shared" si="192"/>
        <v>1650</v>
      </c>
    </row>
    <row r="170" spans="1:16" x14ac:dyDescent="0.3">
      <c r="A170" s="32">
        <f>PRICING!AB6</f>
        <v>45931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45961</v>
      </c>
      <c r="B171" s="33">
        <v>1.96</v>
      </c>
      <c r="C171" s="33">
        <v>1.58</v>
      </c>
      <c r="D171" s="33">
        <v>1.38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58.211999999999996</v>
      </c>
      <c r="C172" s="28">
        <f t="shared" ref="C172:C182" si="195">($H172/7)*2*$C$171</f>
        <v>93.852000000000004</v>
      </c>
      <c r="D172" s="28">
        <f t="shared" ref="D172:D182" si="196">($H172/7)*3*$D$171</f>
        <v>122.95799999999998</v>
      </c>
      <c r="E172" s="28">
        <f t="shared" ref="E172:E182" si="197">($H172/7)*4*$E$171</f>
        <v>118.8</v>
      </c>
      <c r="F172" s="28">
        <f t="shared" ref="F172:F182" si="198">($H172/7)*5*$F$171</f>
        <v>148.5</v>
      </c>
      <c r="G172" s="28">
        <f t="shared" ref="G172:G182" si="199">($H172/7)*6*$G$171</f>
        <v>178.2</v>
      </c>
      <c r="H172" s="28">
        <f>VLOOKUP(A172,PRICING!$A$8:$BI$31,28,FALSE)</f>
        <v>207.9</v>
      </c>
      <c r="I172" s="28">
        <f t="shared" ref="I172:I182" si="200">($H172/7)*8*$I$171</f>
        <v>237.6</v>
      </c>
      <c r="J172" s="28">
        <f t="shared" ref="J172:J182" si="201">($H172/7)*9*$J$171</f>
        <v>267.3</v>
      </c>
      <c r="K172" s="28">
        <f t="shared" ref="K172:K182" si="202">($H172/7)*10*$K$171</f>
        <v>297</v>
      </c>
      <c r="L172" s="28">
        <f t="shared" ref="L172:L182" si="203">($H172/7)*11*$L$171</f>
        <v>326.7</v>
      </c>
      <c r="M172" s="28">
        <f t="shared" ref="M172:M182" si="204">($H172/7)*12*$M$171</f>
        <v>356.4</v>
      </c>
      <c r="N172" s="28">
        <f t="shared" ref="N172:N182" si="205">($H172/7)*13*$N$171</f>
        <v>386.09999999999997</v>
      </c>
      <c r="O172" s="28">
        <f t="shared" ref="O172:O182" si="206">($H172/7)*14*$O$171</f>
        <v>415.8</v>
      </c>
      <c r="P172" s="28">
        <f t="shared" ref="P172:P182" si="207">($H172/7)*15*$P$171</f>
        <v>445.5</v>
      </c>
    </row>
    <row r="173" spans="1:16" x14ac:dyDescent="0.3">
      <c r="A173" s="31" t="str">
        <f t="shared" ref="A173:A182" si="208">A160</f>
        <v>EMMS</v>
      </c>
      <c r="B173" s="28">
        <f t="shared" si="194"/>
        <v>61.152000000000001</v>
      </c>
      <c r="C173" s="28">
        <f t="shared" si="195"/>
        <v>98.591999999999999</v>
      </c>
      <c r="D173" s="28">
        <f t="shared" si="196"/>
        <v>129.16799999999998</v>
      </c>
      <c r="E173" s="28">
        <f t="shared" si="197"/>
        <v>124.8</v>
      </c>
      <c r="F173" s="28">
        <f t="shared" si="198"/>
        <v>156</v>
      </c>
      <c r="G173" s="28">
        <f t="shared" si="199"/>
        <v>187.2</v>
      </c>
      <c r="H173" s="28">
        <f>VLOOKUP(A173,PRICING!$A$8:$BI$31,28,FALSE)</f>
        <v>218.4</v>
      </c>
      <c r="I173" s="28">
        <f t="shared" si="200"/>
        <v>249.6</v>
      </c>
      <c r="J173" s="28">
        <f t="shared" si="201"/>
        <v>280.8</v>
      </c>
      <c r="K173" s="28">
        <f t="shared" si="202"/>
        <v>312</v>
      </c>
      <c r="L173" s="28">
        <f t="shared" si="203"/>
        <v>343.2</v>
      </c>
      <c r="M173" s="28">
        <f t="shared" si="204"/>
        <v>374.4</v>
      </c>
      <c r="N173" s="28">
        <f t="shared" si="205"/>
        <v>405.59999999999997</v>
      </c>
      <c r="O173" s="28">
        <f t="shared" si="206"/>
        <v>436.8</v>
      </c>
      <c r="P173" s="28">
        <f t="shared" si="207"/>
        <v>468</v>
      </c>
    </row>
    <row r="174" spans="1:16" x14ac:dyDescent="0.3">
      <c r="A174" s="31" t="str">
        <f t="shared" si="208"/>
        <v>PSMS</v>
      </c>
      <c r="B174" s="28">
        <f t="shared" si="194"/>
        <v>58.8</v>
      </c>
      <c r="C174" s="28">
        <f t="shared" si="195"/>
        <v>94.800000000000011</v>
      </c>
      <c r="D174" s="28">
        <f t="shared" si="196"/>
        <v>124.19999999999999</v>
      </c>
      <c r="E174" s="28">
        <f t="shared" si="197"/>
        <v>120</v>
      </c>
      <c r="F174" s="28">
        <f t="shared" si="198"/>
        <v>150</v>
      </c>
      <c r="G174" s="28">
        <f t="shared" si="199"/>
        <v>180</v>
      </c>
      <c r="H174" s="28">
        <f>VLOOKUP(A174,PRICING!$A$8:$BI$31,28,FALSE)</f>
        <v>210</v>
      </c>
      <c r="I174" s="28">
        <f t="shared" si="200"/>
        <v>240</v>
      </c>
      <c r="J174" s="28">
        <f t="shared" si="201"/>
        <v>270</v>
      </c>
      <c r="K174" s="28">
        <f t="shared" si="202"/>
        <v>300</v>
      </c>
      <c r="L174" s="28">
        <f t="shared" si="203"/>
        <v>330</v>
      </c>
      <c r="M174" s="28">
        <f t="shared" si="204"/>
        <v>360</v>
      </c>
      <c r="N174" s="28">
        <f t="shared" si="205"/>
        <v>390</v>
      </c>
      <c r="O174" s="28">
        <f t="shared" si="206"/>
        <v>420</v>
      </c>
      <c r="P174" s="28">
        <f t="shared" si="207"/>
        <v>450</v>
      </c>
    </row>
    <row r="175" spans="1:16" x14ac:dyDescent="0.3">
      <c r="A175" s="31" t="str">
        <f t="shared" si="208"/>
        <v>SSMS</v>
      </c>
      <c r="B175" s="28">
        <f t="shared" si="194"/>
        <v>82.907999999999987</v>
      </c>
      <c r="C175" s="28">
        <f t="shared" si="195"/>
        <v>133.66800000000001</v>
      </c>
      <c r="D175" s="28">
        <f t="shared" si="196"/>
        <v>175.12199999999999</v>
      </c>
      <c r="E175" s="28">
        <f t="shared" si="197"/>
        <v>169.2</v>
      </c>
      <c r="F175" s="28">
        <f t="shared" si="198"/>
        <v>211.5</v>
      </c>
      <c r="G175" s="28">
        <f t="shared" si="199"/>
        <v>253.79999999999998</v>
      </c>
      <c r="H175" s="28">
        <f>VLOOKUP(A175,PRICING!$A$8:$BI$31,28,FALSE)</f>
        <v>296.09999999999997</v>
      </c>
      <c r="I175" s="28">
        <f t="shared" si="200"/>
        <v>338.4</v>
      </c>
      <c r="J175" s="28">
        <f t="shared" si="201"/>
        <v>380.7</v>
      </c>
      <c r="K175" s="28">
        <f t="shared" si="202"/>
        <v>423</v>
      </c>
      <c r="L175" s="28">
        <f t="shared" si="203"/>
        <v>465.29999999999995</v>
      </c>
      <c r="M175" s="28">
        <f t="shared" si="204"/>
        <v>507.59999999999997</v>
      </c>
      <c r="N175" s="28">
        <f t="shared" si="205"/>
        <v>549.9</v>
      </c>
      <c r="O175" s="28">
        <f t="shared" si="206"/>
        <v>592.19999999999993</v>
      </c>
      <c r="P175" s="28">
        <f t="shared" si="207"/>
        <v>634.5</v>
      </c>
    </row>
    <row r="176" spans="1:16" x14ac:dyDescent="0.3">
      <c r="A176" s="31" t="str">
        <f t="shared" si="208"/>
        <v>PMMS</v>
      </c>
      <c r="B176" s="28">
        <f t="shared" si="194"/>
        <v>78.400000000000006</v>
      </c>
      <c r="C176" s="28">
        <f t="shared" si="195"/>
        <v>126.4</v>
      </c>
      <c r="D176" s="28">
        <f t="shared" si="196"/>
        <v>165.6</v>
      </c>
      <c r="E176" s="28">
        <f t="shared" si="197"/>
        <v>160</v>
      </c>
      <c r="F176" s="28">
        <f t="shared" si="198"/>
        <v>200</v>
      </c>
      <c r="G176" s="28">
        <f t="shared" si="199"/>
        <v>240</v>
      </c>
      <c r="H176" s="28">
        <f>VLOOKUP(A176,PRICING!$A$8:$BI$31,28,FALSE)</f>
        <v>280</v>
      </c>
      <c r="I176" s="28">
        <f t="shared" si="200"/>
        <v>320</v>
      </c>
      <c r="J176" s="28">
        <f t="shared" si="201"/>
        <v>360</v>
      </c>
      <c r="K176" s="28">
        <f t="shared" si="202"/>
        <v>400</v>
      </c>
      <c r="L176" s="28">
        <f t="shared" si="203"/>
        <v>440</v>
      </c>
      <c r="M176" s="28">
        <f t="shared" si="204"/>
        <v>480</v>
      </c>
      <c r="N176" s="28">
        <f t="shared" si="205"/>
        <v>520</v>
      </c>
      <c r="O176" s="28">
        <f t="shared" si="206"/>
        <v>560</v>
      </c>
      <c r="P176" s="28">
        <f t="shared" si="207"/>
        <v>600</v>
      </c>
    </row>
    <row r="177" spans="1:16" x14ac:dyDescent="0.3">
      <c r="A177" s="31" t="str">
        <f t="shared" si="208"/>
        <v>EMAS</v>
      </c>
      <c r="B177" s="28">
        <f t="shared" si="194"/>
        <v>148.37200000000001</v>
      </c>
      <c r="C177" s="28">
        <f t="shared" si="195"/>
        <v>239.21200000000002</v>
      </c>
      <c r="D177" s="28">
        <f t="shared" si="196"/>
        <v>313.39800000000002</v>
      </c>
      <c r="E177" s="28">
        <f t="shared" si="197"/>
        <v>302.8</v>
      </c>
      <c r="F177" s="28">
        <f t="shared" si="198"/>
        <v>378.5</v>
      </c>
      <c r="G177" s="28">
        <f t="shared" si="199"/>
        <v>454.20000000000005</v>
      </c>
      <c r="H177" s="28">
        <f>VLOOKUP(A177,PRICING!$A$8:$BI$31,28,FALSE)</f>
        <v>529.9</v>
      </c>
      <c r="I177" s="28">
        <f t="shared" si="200"/>
        <v>605.6</v>
      </c>
      <c r="J177" s="28">
        <f t="shared" si="201"/>
        <v>681.30000000000007</v>
      </c>
      <c r="K177" s="28">
        <f t="shared" si="202"/>
        <v>757</v>
      </c>
      <c r="L177" s="28">
        <f t="shared" si="203"/>
        <v>832.7</v>
      </c>
      <c r="M177" s="28">
        <f t="shared" si="204"/>
        <v>908.40000000000009</v>
      </c>
      <c r="N177" s="28">
        <f t="shared" si="205"/>
        <v>984.1</v>
      </c>
      <c r="O177" s="28">
        <f t="shared" si="206"/>
        <v>1059.8</v>
      </c>
      <c r="P177" s="28">
        <f t="shared" si="207"/>
        <v>1135.5</v>
      </c>
    </row>
    <row r="178" spans="1:16" x14ac:dyDescent="0.3">
      <c r="A178" s="31" t="str">
        <f t="shared" si="208"/>
        <v>PSAS</v>
      </c>
      <c r="B178" s="28">
        <f t="shared" si="194"/>
        <v>85.26</v>
      </c>
      <c r="C178" s="28">
        <f t="shared" si="195"/>
        <v>137.46</v>
      </c>
      <c r="D178" s="28">
        <f t="shared" si="196"/>
        <v>180.08999999999997</v>
      </c>
      <c r="E178" s="28">
        <f t="shared" si="197"/>
        <v>174</v>
      </c>
      <c r="F178" s="28">
        <f t="shared" si="198"/>
        <v>217.5</v>
      </c>
      <c r="G178" s="28">
        <f t="shared" si="199"/>
        <v>261</v>
      </c>
      <c r="H178" s="28">
        <f>VLOOKUP(A178,PRICING!$A$8:$BI$31,28,FALSE)</f>
        <v>304.5</v>
      </c>
      <c r="I178" s="28">
        <f t="shared" si="200"/>
        <v>348</v>
      </c>
      <c r="J178" s="28">
        <f t="shared" si="201"/>
        <v>391.5</v>
      </c>
      <c r="K178" s="28">
        <f t="shared" si="202"/>
        <v>435</v>
      </c>
      <c r="L178" s="28">
        <f t="shared" si="203"/>
        <v>478.5</v>
      </c>
      <c r="M178" s="28">
        <f t="shared" si="204"/>
        <v>522</v>
      </c>
      <c r="N178" s="28">
        <f t="shared" si="205"/>
        <v>565.5</v>
      </c>
      <c r="O178" s="28">
        <f t="shared" si="206"/>
        <v>609</v>
      </c>
      <c r="P178" s="28">
        <f t="shared" si="207"/>
        <v>652.5</v>
      </c>
    </row>
    <row r="179" spans="1:16" x14ac:dyDescent="0.3">
      <c r="A179" s="31" t="str">
        <f t="shared" si="208"/>
        <v>SSAS</v>
      </c>
      <c r="B179" s="28">
        <f t="shared" si="194"/>
        <v>144.256</v>
      </c>
      <c r="C179" s="28">
        <f t="shared" si="195"/>
        <v>232.57599999999999</v>
      </c>
      <c r="D179" s="28">
        <f t="shared" si="196"/>
        <v>304.70399999999995</v>
      </c>
      <c r="E179" s="28">
        <f t="shared" si="197"/>
        <v>294.39999999999998</v>
      </c>
      <c r="F179" s="28">
        <f t="shared" si="198"/>
        <v>368</v>
      </c>
      <c r="G179" s="28">
        <f t="shared" si="199"/>
        <v>441.59999999999997</v>
      </c>
      <c r="H179" s="28">
        <f>VLOOKUP(A179,PRICING!$A$8:$BI$31,28,FALSE)</f>
        <v>515.19999999999993</v>
      </c>
      <c r="I179" s="28">
        <f t="shared" si="200"/>
        <v>588.79999999999995</v>
      </c>
      <c r="J179" s="28">
        <f t="shared" si="201"/>
        <v>662.4</v>
      </c>
      <c r="K179" s="28">
        <f t="shared" si="202"/>
        <v>736</v>
      </c>
      <c r="L179" s="28">
        <f t="shared" si="203"/>
        <v>809.59999999999991</v>
      </c>
      <c r="M179" s="28">
        <f t="shared" si="204"/>
        <v>883.19999999999993</v>
      </c>
      <c r="N179" s="28">
        <f t="shared" si="205"/>
        <v>956.8</v>
      </c>
      <c r="O179" s="28">
        <f t="shared" si="206"/>
        <v>1030.3999999999999</v>
      </c>
      <c r="P179" s="28">
        <f t="shared" si="207"/>
        <v>1104</v>
      </c>
    </row>
    <row r="180" spans="1:16" x14ac:dyDescent="0.3">
      <c r="A180" s="31" t="str">
        <f t="shared" si="208"/>
        <v>PMAS</v>
      </c>
      <c r="B180" s="28">
        <f t="shared" si="194"/>
        <v>174.63600000000002</v>
      </c>
      <c r="C180" s="28">
        <f t="shared" si="195"/>
        <v>281.55600000000004</v>
      </c>
      <c r="D180" s="28">
        <f t="shared" si="196"/>
        <v>368.87399999999997</v>
      </c>
      <c r="E180" s="28">
        <f t="shared" si="197"/>
        <v>356.40000000000003</v>
      </c>
      <c r="F180" s="28">
        <f t="shared" si="198"/>
        <v>445.50000000000006</v>
      </c>
      <c r="G180" s="28">
        <f t="shared" si="199"/>
        <v>534.6</v>
      </c>
      <c r="H180" s="28">
        <f>VLOOKUP(A180,PRICING!$A$8:$BI$31,28,FALSE)</f>
        <v>623.70000000000005</v>
      </c>
      <c r="I180" s="28">
        <f t="shared" si="200"/>
        <v>712.80000000000007</v>
      </c>
      <c r="J180" s="28">
        <f t="shared" si="201"/>
        <v>801.90000000000009</v>
      </c>
      <c r="K180" s="28">
        <f t="shared" si="202"/>
        <v>891.00000000000011</v>
      </c>
      <c r="L180" s="28">
        <f t="shared" si="203"/>
        <v>980.10000000000014</v>
      </c>
      <c r="M180" s="28">
        <f t="shared" si="204"/>
        <v>1069.2</v>
      </c>
      <c r="N180" s="28">
        <f t="shared" si="205"/>
        <v>1158.3000000000002</v>
      </c>
      <c r="O180" s="28">
        <f t="shared" si="206"/>
        <v>1247.4000000000001</v>
      </c>
      <c r="P180" s="28">
        <f t="shared" si="207"/>
        <v>1336.5000000000002</v>
      </c>
    </row>
    <row r="181" spans="1:16" x14ac:dyDescent="0.3">
      <c r="A181" s="31" t="str">
        <f t="shared" si="208"/>
        <v>CMAS</v>
      </c>
      <c r="B181" s="28">
        <f t="shared" si="194"/>
        <v>197.37200000000001</v>
      </c>
      <c r="C181" s="28">
        <f t="shared" si="195"/>
        <v>318.21200000000005</v>
      </c>
      <c r="D181" s="28">
        <f t="shared" si="196"/>
        <v>416.89800000000002</v>
      </c>
      <c r="E181" s="28">
        <f t="shared" si="197"/>
        <v>402.8</v>
      </c>
      <c r="F181" s="28">
        <f t="shared" si="198"/>
        <v>503.5</v>
      </c>
      <c r="G181" s="28">
        <f t="shared" si="199"/>
        <v>604.20000000000005</v>
      </c>
      <c r="H181" s="28">
        <f>VLOOKUP(A181,PRICING!$A$8:$BI$31,28,FALSE)</f>
        <v>704.9</v>
      </c>
      <c r="I181" s="28">
        <f t="shared" si="200"/>
        <v>805.6</v>
      </c>
      <c r="J181" s="28">
        <f t="shared" si="201"/>
        <v>906.30000000000007</v>
      </c>
      <c r="K181" s="28">
        <f t="shared" si="202"/>
        <v>1007</v>
      </c>
      <c r="L181" s="28">
        <f t="shared" si="203"/>
        <v>1107.7</v>
      </c>
      <c r="M181" s="28">
        <f t="shared" si="204"/>
        <v>1208.4000000000001</v>
      </c>
      <c r="N181" s="28">
        <f t="shared" si="205"/>
        <v>1309.1000000000001</v>
      </c>
      <c r="O181" s="28">
        <f t="shared" si="206"/>
        <v>1409.8</v>
      </c>
      <c r="P181" s="28">
        <f t="shared" si="207"/>
        <v>1510.5</v>
      </c>
    </row>
    <row r="182" spans="1:16" x14ac:dyDescent="0.3">
      <c r="A182" s="31" t="str">
        <f t="shared" si="208"/>
        <v>SMAS</v>
      </c>
      <c r="B182" s="28">
        <f t="shared" si="194"/>
        <v>232.84799999999998</v>
      </c>
      <c r="C182" s="28">
        <f t="shared" si="195"/>
        <v>375.40800000000002</v>
      </c>
      <c r="D182" s="28">
        <f t="shared" si="196"/>
        <v>491.83199999999994</v>
      </c>
      <c r="E182" s="28">
        <f t="shared" si="197"/>
        <v>475.2</v>
      </c>
      <c r="F182" s="28">
        <f t="shared" si="198"/>
        <v>594</v>
      </c>
      <c r="G182" s="28">
        <f t="shared" si="199"/>
        <v>712.8</v>
      </c>
      <c r="H182" s="28">
        <f>VLOOKUP(A182,PRICING!$A$8:$BI$31,28,FALSE)</f>
        <v>831.6</v>
      </c>
      <c r="I182" s="28">
        <f t="shared" si="200"/>
        <v>950.4</v>
      </c>
      <c r="J182" s="28">
        <f t="shared" si="201"/>
        <v>1069.2</v>
      </c>
      <c r="K182" s="28">
        <f t="shared" si="202"/>
        <v>1188</v>
      </c>
      <c r="L182" s="28">
        <f t="shared" si="203"/>
        <v>1306.8</v>
      </c>
      <c r="M182" s="28">
        <f t="shared" si="204"/>
        <v>1425.6</v>
      </c>
      <c r="N182" s="28">
        <f t="shared" si="205"/>
        <v>1544.3999999999999</v>
      </c>
      <c r="O182" s="28">
        <f t="shared" si="206"/>
        <v>1663.2</v>
      </c>
      <c r="P182" s="28">
        <f t="shared" si="207"/>
        <v>1782</v>
      </c>
    </row>
    <row r="183" spans="1:16" x14ac:dyDescent="0.3">
      <c r="A183" s="32">
        <f>PRICING!AD6</f>
        <v>45962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46006</v>
      </c>
      <c r="B184" s="33">
        <v>2.0099999999999998</v>
      </c>
      <c r="C184" s="33">
        <v>1.4</v>
      </c>
      <c r="D184" s="33">
        <v>1.1499999999999999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59.696999999999996</v>
      </c>
      <c r="C185" s="28">
        <f t="shared" ref="C185:C195" si="210">($H185/7)*2*$C$184</f>
        <v>83.16</v>
      </c>
      <c r="D185" s="28">
        <f t="shared" ref="D185:D195" si="211">($H185/7)*3*$D$184</f>
        <v>102.46499999999999</v>
      </c>
      <c r="E185" s="28">
        <f t="shared" ref="E185:E195" si="212">($H185/7)*4*$E$184</f>
        <v>118.8</v>
      </c>
      <c r="F185" s="28">
        <f t="shared" ref="F185:F195" si="213">($H185/7)*5*$F$184</f>
        <v>148.5</v>
      </c>
      <c r="G185" s="28">
        <f t="shared" ref="G185:G195" si="214">($H185/7)*6*$G$184</f>
        <v>178.2</v>
      </c>
      <c r="H185" s="28">
        <f>VLOOKUP(A185,PRICING!$A$8:$BI$31,30,FALSE)</f>
        <v>207.9</v>
      </c>
      <c r="I185" s="28">
        <f t="shared" ref="I185:I195" si="215">($H185/7)*8*$I$184</f>
        <v>237.6</v>
      </c>
      <c r="J185" s="28">
        <f t="shared" ref="J185:J195" si="216">($H185/7)*9*$J$184</f>
        <v>267.3</v>
      </c>
      <c r="K185" s="28">
        <f t="shared" ref="K185:K195" si="217">($H185/7)*10*$K$184</f>
        <v>297</v>
      </c>
      <c r="L185" s="28">
        <f t="shared" ref="L185:L195" si="218">($H185/7)*11*$L$184</f>
        <v>326.7</v>
      </c>
      <c r="M185" s="28">
        <f t="shared" ref="M185:M195" si="219">($H185/7)*12*$M$184</f>
        <v>356.4</v>
      </c>
      <c r="N185" s="28">
        <f t="shared" ref="N185:N195" si="220">($H185/7)*13*$N$184</f>
        <v>386.09999999999997</v>
      </c>
      <c r="O185" s="28">
        <f t="shared" ref="O185:O195" si="221">($H185/7)*14*$O$184</f>
        <v>415.8</v>
      </c>
      <c r="P185" s="28">
        <f t="shared" ref="P185:P195" si="222">($H185/7)*15*$P$184</f>
        <v>445.5</v>
      </c>
    </row>
    <row r="186" spans="1:16" x14ac:dyDescent="0.3">
      <c r="A186" s="31" t="str">
        <f t="shared" ref="A186:A195" si="223">A173</f>
        <v>EMMS</v>
      </c>
      <c r="B186" s="28">
        <f t="shared" si="209"/>
        <v>62.711999999999989</v>
      </c>
      <c r="C186" s="28">
        <f t="shared" si="210"/>
        <v>87.36</v>
      </c>
      <c r="D186" s="28">
        <f t="shared" si="211"/>
        <v>107.63999999999999</v>
      </c>
      <c r="E186" s="28">
        <f t="shared" si="212"/>
        <v>124.8</v>
      </c>
      <c r="F186" s="28">
        <f t="shared" si="213"/>
        <v>156</v>
      </c>
      <c r="G186" s="28">
        <f t="shared" si="214"/>
        <v>187.2</v>
      </c>
      <c r="H186" s="28">
        <f>VLOOKUP(A186,PRICING!$A$8:$BI$31,30,FALSE)</f>
        <v>218.4</v>
      </c>
      <c r="I186" s="28">
        <f t="shared" si="215"/>
        <v>249.6</v>
      </c>
      <c r="J186" s="28">
        <f t="shared" si="216"/>
        <v>280.8</v>
      </c>
      <c r="K186" s="28">
        <f t="shared" si="217"/>
        <v>312</v>
      </c>
      <c r="L186" s="28">
        <f t="shared" si="218"/>
        <v>343.2</v>
      </c>
      <c r="M186" s="28">
        <f t="shared" si="219"/>
        <v>374.4</v>
      </c>
      <c r="N186" s="28">
        <f t="shared" si="220"/>
        <v>405.59999999999997</v>
      </c>
      <c r="O186" s="28">
        <f t="shared" si="221"/>
        <v>436.8</v>
      </c>
      <c r="P186" s="28">
        <f t="shared" si="222"/>
        <v>468</v>
      </c>
    </row>
    <row r="187" spans="1:16" x14ac:dyDescent="0.3">
      <c r="A187" s="31" t="str">
        <f t="shared" si="223"/>
        <v>PSMS</v>
      </c>
      <c r="B187" s="28">
        <f t="shared" si="209"/>
        <v>60.3</v>
      </c>
      <c r="C187" s="28">
        <f t="shared" si="210"/>
        <v>84</v>
      </c>
      <c r="D187" s="28">
        <f t="shared" si="211"/>
        <v>103.49999999999999</v>
      </c>
      <c r="E187" s="28">
        <f t="shared" si="212"/>
        <v>120</v>
      </c>
      <c r="F187" s="28">
        <f t="shared" si="213"/>
        <v>150</v>
      </c>
      <c r="G187" s="28">
        <f t="shared" si="214"/>
        <v>180</v>
      </c>
      <c r="H187" s="28">
        <f>VLOOKUP(A187,PRICING!$A$8:$BI$31,30,FALSE)</f>
        <v>210</v>
      </c>
      <c r="I187" s="28">
        <f t="shared" si="215"/>
        <v>240</v>
      </c>
      <c r="J187" s="28">
        <f t="shared" si="216"/>
        <v>270</v>
      </c>
      <c r="K187" s="28">
        <f t="shared" si="217"/>
        <v>300</v>
      </c>
      <c r="L187" s="28">
        <f t="shared" si="218"/>
        <v>330</v>
      </c>
      <c r="M187" s="28">
        <f t="shared" si="219"/>
        <v>360</v>
      </c>
      <c r="N187" s="28">
        <f t="shared" si="220"/>
        <v>390</v>
      </c>
      <c r="O187" s="28">
        <f t="shared" si="221"/>
        <v>420</v>
      </c>
      <c r="P187" s="28">
        <f t="shared" si="222"/>
        <v>450</v>
      </c>
    </row>
    <row r="188" spans="1:16" x14ac:dyDescent="0.3">
      <c r="A188" s="31" t="str">
        <f t="shared" si="223"/>
        <v>SSMS</v>
      </c>
      <c r="B188" s="28">
        <f t="shared" si="209"/>
        <v>85.022999999999982</v>
      </c>
      <c r="C188" s="28">
        <f t="shared" si="210"/>
        <v>118.43999999999998</v>
      </c>
      <c r="D188" s="28">
        <f t="shared" si="211"/>
        <v>145.93499999999997</v>
      </c>
      <c r="E188" s="28">
        <f t="shared" si="212"/>
        <v>169.2</v>
      </c>
      <c r="F188" s="28">
        <f t="shared" si="213"/>
        <v>211.5</v>
      </c>
      <c r="G188" s="28">
        <f t="shared" si="214"/>
        <v>253.79999999999998</v>
      </c>
      <c r="H188" s="28">
        <f>VLOOKUP(A188,PRICING!$A$8:$BI$31,30,FALSE)</f>
        <v>296.09999999999997</v>
      </c>
      <c r="I188" s="28">
        <f t="shared" si="215"/>
        <v>338.4</v>
      </c>
      <c r="J188" s="28">
        <f t="shared" si="216"/>
        <v>380.7</v>
      </c>
      <c r="K188" s="28">
        <f t="shared" si="217"/>
        <v>423</v>
      </c>
      <c r="L188" s="28">
        <f t="shared" si="218"/>
        <v>465.29999999999995</v>
      </c>
      <c r="M188" s="28">
        <f t="shared" si="219"/>
        <v>507.59999999999997</v>
      </c>
      <c r="N188" s="28">
        <f t="shared" si="220"/>
        <v>549.9</v>
      </c>
      <c r="O188" s="28">
        <f t="shared" si="221"/>
        <v>592.19999999999993</v>
      </c>
      <c r="P188" s="28">
        <f t="shared" si="222"/>
        <v>634.5</v>
      </c>
    </row>
    <row r="189" spans="1:16" x14ac:dyDescent="0.3">
      <c r="A189" s="31" t="str">
        <f t="shared" si="223"/>
        <v>PMMS</v>
      </c>
      <c r="B189" s="28">
        <f t="shared" si="209"/>
        <v>80.399999999999991</v>
      </c>
      <c r="C189" s="28">
        <f t="shared" si="210"/>
        <v>112</v>
      </c>
      <c r="D189" s="28">
        <f t="shared" si="211"/>
        <v>138</v>
      </c>
      <c r="E189" s="28">
        <f t="shared" si="212"/>
        <v>160</v>
      </c>
      <c r="F189" s="28">
        <f t="shared" si="213"/>
        <v>200</v>
      </c>
      <c r="G189" s="28">
        <f t="shared" si="214"/>
        <v>240</v>
      </c>
      <c r="H189" s="28">
        <f>VLOOKUP(A189,PRICING!$A$8:$BI$31,30,FALSE)</f>
        <v>280</v>
      </c>
      <c r="I189" s="28">
        <f t="shared" si="215"/>
        <v>320</v>
      </c>
      <c r="J189" s="28">
        <f t="shared" si="216"/>
        <v>360</v>
      </c>
      <c r="K189" s="28">
        <f t="shared" si="217"/>
        <v>400</v>
      </c>
      <c r="L189" s="28">
        <f t="shared" si="218"/>
        <v>440</v>
      </c>
      <c r="M189" s="28">
        <f t="shared" si="219"/>
        <v>480</v>
      </c>
      <c r="N189" s="28">
        <f t="shared" si="220"/>
        <v>520</v>
      </c>
      <c r="O189" s="28">
        <f t="shared" si="221"/>
        <v>560</v>
      </c>
      <c r="P189" s="28">
        <f t="shared" si="222"/>
        <v>600</v>
      </c>
    </row>
    <row r="190" spans="1:16" x14ac:dyDescent="0.3">
      <c r="A190" s="31" t="str">
        <f t="shared" si="223"/>
        <v>EMAS</v>
      </c>
      <c r="B190" s="28">
        <f t="shared" si="209"/>
        <v>152.15699999999998</v>
      </c>
      <c r="C190" s="28">
        <f t="shared" si="210"/>
        <v>211.96</v>
      </c>
      <c r="D190" s="28">
        <f t="shared" si="211"/>
        <v>261.16500000000002</v>
      </c>
      <c r="E190" s="28">
        <f t="shared" si="212"/>
        <v>302.8</v>
      </c>
      <c r="F190" s="28">
        <f t="shared" si="213"/>
        <v>378.5</v>
      </c>
      <c r="G190" s="28">
        <f t="shared" si="214"/>
        <v>454.20000000000005</v>
      </c>
      <c r="H190" s="28">
        <f>VLOOKUP(A190,PRICING!$A$8:$BI$31,30,FALSE)</f>
        <v>529.9</v>
      </c>
      <c r="I190" s="28">
        <f t="shared" si="215"/>
        <v>605.6</v>
      </c>
      <c r="J190" s="28">
        <f t="shared" si="216"/>
        <v>681.30000000000007</v>
      </c>
      <c r="K190" s="28">
        <f t="shared" si="217"/>
        <v>757</v>
      </c>
      <c r="L190" s="28">
        <f t="shared" si="218"/>
        <v>832.7</v>
      </c>
      <c r="M190" s="28">
        <f t="shared" si="219"/>
        <v>908.40000000000009</v>
      </c>
      <c r="N190" s="28">
        <f t="shared" si="220"/>
        <v>984.1</v>
      </c>
      <c r="O190" s="28">
        <f t="shared" si="221"/>
        <v>1059.8</v>
      </c>
      <c r="P190" s="28">
        <f t="shared" si="222"/>
        <v>1135.5</v>
      </c>
    </row>
    <row r="191" spans="1:16" x14ac:dyDescent="0.3">
      <c r="A191" s="31" t="str">
        <f t="shared" si="223"/>
        <v>PSAS</v>
      </c>
      <c r="B191" s="28">
        <f t="shared" si="209"/>
        <v>87.434999999999988</v>
      </c>
      <c r="C191" s="28">
        <f t="shared" si="210"/>
        <v>121.8</v>
      </c>
      <c r="D191" s="28">
        <f t="shared" si="211"/>
        <v>150.07499999999999</v>
      </c>
      <c r="E191" s="28">
        <f t="shared" si="212"/>
        <v>174</v>
      </c>
      <c r="F191" s="28">
        <f t="shared" si="213"/>
        <v>217.5</v>
      </c>
      <c r="G191" s="28">
        <f t="shared" si="214"/>
        <v>261</v>
      </c>
      <c r="H191" s="28">
        <f>VLOOKUP(A191,PRICING!$A$8:$BI$31,30,FALSE)</f>
        <v>304.5</v>
      </c>
      <c r="I191" s="28">
        <f t="shared" si="215"/>
        <v>348</v>
      </c>
      <c r="J191" s="28">
        <f t="shared" si="216"/>
        <v>391.5</v>
      </c>
      <c r="K191" s="28">
        <f t="shared" si="217"/>
        <v>435</v>
      </c>
      <c r="L191" s="28">
        <f t="shared" si="218"/>
        <v>478.5</v>
      </c>
      <c r="M191" s="28">
        <f t="shared" si="219"/>
        <v>522</v>
      </c>
      <c r="N191" s="28">
        <f t="shared" si="220"/>
        <v>565.5</v>
      </c>
      <c r="O191" s="28">
        <f t="shared" si="221"/>
        <v>609</v>
      </c>
      <c r="P191" s="28">
        <f t="shared" si="222"/>
        <v>652.5</v>
      </c>
    </row>
    <row r="192" spans="1:16" x14ac:dyDescent="0.3">
      <c r="A192" s="31" t="str">
        <f t="shared" si="223"/>
        <v>SSAS</v>
      </c>
      <c r="B192" s="28">
        <f t="shared" si="209"/>
        <v>128.23799999999997</v>
      </c>
      <c r="C192" s="28">
        <f t="shared" si="210"/>
        <v>178.64</v>
      </c>
      <c r="D192" s="28">
        <f t="shared" si="211"/>
        <v>220.10999999999996</v>
      </c>
      <c r="E192" s="28">
        <f t="shared" si="212"/>
        <v>255.2</v>
      </c>
      <c r="F192" s="28">
        <f t="shared" si="213"/>
        <v>319</v>
      </c>
      <c r="G192" s="28">
        <f t="shared" si="214"/>
        <v>382.79999999999995</v>
      </c>
      <c r="H192" s="28">
        <f>VLOOKUP(A192,PRICING!$A$8:$BI$31,30,FALSE)</f>
        <v>446.59999999999997</v>
      </c>
      <c r="I192" s="28">
        <f t="shared" si="215"/>
        <v>510.4</v>
      </c>
      <c r="J192" s="28">
        <f t="shared" si="216"/>
        <v>574.19999999999993</v>
      </c>
      <c r="K192" s="28">
        <f t="shared" si="217"/>
        <v>638</v>
      </c>
      <c r="L192" s="28">
        <f t="shared" si="218"/>
        <v>701.8</v>
      </c>
      <c r="M192" s="28">
        <f t="shared" si="219"/>
        <v>765.59999999999991</v>
      </c>
      <c r="N192" s="28">
        <f t="shared" si="220"/>
        <v>829.4</v>
      </c>
      <c r="O192" s="28">
        <f t="shared" si="221"/>
        <v>893.19999999999993</v>
      </c>
      <c r="P192" s="28">
        <f t="shared" si="222"/>
        <v>957</v>
      </c>
    </row>
    <row r="193" spans="1:16" x14ac:dyDescent="0.3">
      <c r="A193" s="31" t="str">
        <f t="shared" si="223"/>
        <v>PMAS</v>
      </c>
      <c r="B193" s="28">
        <f t="shared" si="209"/>
        <v>179.09100000000001</v>
      </c>
      <c r="C193" s="28">
        <f t="shared" si="210"/>
        <v>249.48000000000002</v>
      </c>
      <c r="D193" s="28">
        <f t="shared" si="211"/>
        <v>307.39499999999998</v>
      </c>
      <c r="E193" s="28">
        <f t="shared" si="212"/>
        <v>356.40000000000003</v>
      </c>
      <c r="F193" s="28">
        <f t="shared" si="213"/>
        <v>445.50000000000006</v>
      </c>
      <c r="G193" s="28">
        <f t="shared" si="214"/>
        <v>534.6</v>
      </c>
      <c r="H193" s="28">
        <f>VLOOKUP(A193,PRICING!$A$8:$BI$31,30,FALSE)</f>
        <v>623.70000000000005</v>
      </c>
      <c r="I193" s="28">
        <f t="shared" si="215"/>
        <v>712.80000000000007</v>
      </c>
      <c r="J193" s="28">
        <f t="shared" si="216"/>
        <v>801.90000000000009</v>
      </c>
      <c r="K193" s="28">
        <f t="shared" si="217"/>
        <v>891.00000000000011</v>
      </c>
      <c r="L193" s="28">
        <f t="shared" si="218"/>
        <v>980.10000000000014</v>
      </c>
      <c r="M193" s="28">
        <f t="shared" si="219"/>
        <v>1069.2</v>
      </c>
      <c r="N193" s="28">
        <f t="shared" si="220"/>
        <v>1158.3000000000002</v>
      </c>
      <c r="O193" s="28">
        <f t="shared" si="221"/>
        <v>1247.4000000000001</v>
      </c>
      <c r="P193" s="28">
        <f t="shared" si="222"/>
        <v>1336.5000000000002</v>
      </c>
    </row>
    <row r="194" spans="1:16" x14ac:dyDescent="0.3">
      <c r="A194" s="31" t="str">
        <f t="shared" si="223"/>
        <v>CMAS</v>
      </c>
      <c r="B194" s="28">
        <f t="shared" si="209"/>
        <v>175.07099999999997</v>
      </c>
      <c r="C194" s="28">
        <f t="shared" si="210"/>
        <v>243.87999999999997</v>
      </c>
      <c r="D194" s="28">
        <f t="shared" si="211"/>
        <v>300.49499999999995</v>
      </c>
      <c r="E194" s="28">
        <f t="shared" si="212"/>
        <v>348.4</v>
      </c>
      <c r="F194" s="28">
        <f t="shared" si="213"/>
        <v>435.5</v>
      </c>
      <c r="G194" s="28">
        <f t="shared" si="214"/>
        <v>522.59999999999991</v>
      </c>
      <c r="H194" s="28">
        <f>VLOOKUP(A194,PRICING!$A$8:$BI$31,30,FALSE)</f>
        <v>609.69999999999993</v>
      </c>
      <c r="I194" s="28">
        <f t="shared" si="215"/>
        <v>696.8</v>
      </c>
      <c r="J194" s="28">
        <f t="shared" si="216"/>
        <v>783.9</v>
      </c>
      <c r="K194" s="28">
        <f t="shared" si="217"/>
        <v>871</v>
      </c>
      <c r="L194" s="28">
        <f t="shared" si="218"/>
        <v>958.09999999999991</v>
      </c>
      <c r="M194" s="28">
        <f t="shared" si="219"/>
        <v>1045.1999999999998</v>
      </c>
      <c r="N194" s="28">
        <f t="shared" si="220"/>
        <v>1132.3</v>
      </c>
      <c r="O194" s="28">
        <f t="shared" si="221"/>
        <v>1219.3999999999999</v>
      </c>
      <c r="P194" s="28">
        <f t="shared" si="222"/>
        <v>1306.5</v>
      </c>
    </row>
    <row r="195" spans="1:16" x14ac:dyDescent="0.3">
      <c r="A195" s="31" t="str">
        <f t="shared" si="223"/>
        <v>SMAS</v>
      </c>
      <c r="B195" s="28">
        <f t="shared" si="209"/>
        <v>238.78799999999998</v>
      </c>
      <c r="C195" s="28">
        <f t="shared" si="210"/>
        <v>332.64</v>
      </c>
      <c r="D195" s="28">
        <f t="shared" si="211"/>
        <v>409.85999999999996</v>
      </c>
      <c r="E195" s="28">
        <f t="shared" si="212"/>
        <v>475.2</v>
      </c>
      <c r="F195" s="28">
        <f t="shared" si="213"/>
        <v>594</v>
      </c>
      <c r="G195" s="28">
        <f t="shared" si="214"/>
        <v>712.8</v>
      </c>
      <c r="H195" s="28">
        <f>VLOOKUP(A195,PRICING!$A$8:$BI$31,30,FALSE)</f>
        <v>831.6</v>
      </c>
      <c r="I195" s="28">
        <f t="shared" si="215"/>
        <v>950.4</v>
      </c>
      <c r="J195" s="28">
        <f t="shared" si="216"/>
        <v>1069.2</v>
      </c>
      <c r="K195" s="28">
        <f t="shared" si="217"/>
        <v>1188</v>
      </c>
      <c r="L195" s="28">
        <f t="shared" si="218"/>
        <v>1306.8</v>
      </c>
      <c r="M195" s="28">
        <f t="shared" si="219"/>
        <v>1425.6</v>
      </c>
      <c r="N195" s="28">
        <f t="shared" si="220"/>
        <v>1544.3999999999999</v>
      </c>
      <c r="O195" s="28">
        <f t="shared" si="221"/>
        <v>1663.2</v>
      </c>
      <c r="P195" s="28">
        <f t="shared" si="222"/>
        <v>1782</v>
      </c>
    </row>
    <row r="196" spans="1:16" x14ac:dyDescent="0.3">
      <c r="A196" s="32">
        <f>PRICING!AF6</f>
        <v>46007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46022</v>
      </c>
      <c r="B197" s="33">
        <v>1.5</v>
      </c>
      <c r="C197" s="33">
        <v>1.23</v>
      </c>
      <c r="D197" s="33">
        <v>1.08</v>
      </c>
      <c r="E197" s="33">
        <v>1.03</v>
      </c>
      <c r="F197" s="33">
        <v>1.03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68.099999999999994</v>
      </c>
      <c r="C198" s="28">
        <f t="shared" ref="C198:C208" si="225">($H198/7)*2*$C$197</f>
        <v>111.684</v>
      </c>
      <c r="D198" s="28">
        <f t="shared" ref="D198:D208" si="226">($H198/7)*3*$D$197</f>
        <v>147.096</v>
      </c>
      <c r="E198" s="28">
        <f t="shared" ref="E198:E208" si="227">($H198/7)*4*$E$197</f>
        <v>187.048</v>
      </c>
      <c r="F198" s="28">
        <f t="shared" ref="F198:F208" si="228">($H198/7)*5*$F$197</f>
        <v>233.81</v>
      </c>
      <c r="G198" s="28">
        <f t="shared" ref="G198:G208" si="229">($H198/7)*6*$G$197</f>
        <v>272.39999999999998</v>
      </c>
      <c r="H198" s="28">
        <f>VLOOKUP(A198,PRICING!$A$8:$BI$31,32,FALSE)</f>
        <v>317.8</v>
      </c>
      <c r="I198" s="28">
        <f t="shared" ref="I198:I208" si="230">($H198/7)*8*$I$197</f>
        <v>363.2</v>
      </c>
      <c r="J198" s="28">
        <f t="shared" ref="J198:J208" si="231">($H198/7)*9*$J$197</f>
        <v>408.59999999999997</v>
      </c>
      <c r="K198" s="28">
        <f t="shared" ref="K198:K208" si="232">($H198/7)*10*$K$197</f>
        <v>454</v>
      </c>
      <c r="L198" s="28">
        <f t="shared" ref="L198:L208" si="233">($H198/7)*11*$L$197</f>
        <v>499.4</v>
      </c>
      <c r="M198" s="28">
        <f t="shared" ref="M198:M208" si="234">($H198/7)*12*$M$197</f>
        <v>544.79999999999995</v>
      </c>
      <c r="N198" s="28">
        <f t="shared" ref="N198:N208" si="235">($H198/7)*13*$N$197</f>
        <v>590.19999999999993</v>
      </c>
      <c r="O198" s="28">
        <f t="shared" ref="O198:O208" si="236">($H198/7)*14*$O$197</f>
        <v>635.6</v>
      </c>
      <c r="P198" s="28">
        <f t="shared" ref="P198:P208" si="237">($H198/7)*15*$P$197</f>
        <v>681</v>
      </c>
    </row>
    <row r="199" spans="1:16" x14ac:dyDescent="0.3">
      <c r="A199" s="31" t="str">
        <f t="shared" ref="A199:A208" si="238">A186</f>
        <v>EMMS</v>
      </c>
      <c r="B199" s="28">
        <f t="shared" si="224"/>
        <v>72.75</v>
      </c>
      <c r="C199" s="28">
        <f t="shared" si="225"/>
        <v>119.31</v>
      </c>
      <c r="D199" s="28">
        <f t="shared" si="226"/>
        <v>157.14000000000001</v>
      </c>
      <c r="E199" s="28">
        <f t="shared" si="227"/>
        <v>199.82</v>
      </c>
      <c r="F199" s="28">
        <f t="shared" si="228"/>
        <v>249.77500000000001</v>
      </c>
      <c r="G199" s="28">
        <f t="shared" si="229"/>
        <v>291</v>
      </c>
      <c r="H199" s="28">
        <f>VLOOKUP(A199,PRICING!$A$8:$BI$31,32,FALSE)</f>
        <v>339.5</v>
      </c>
      <c r="I199" s="28">
        <f t="shared" si="230"/>
        <v>388</v>
      </c>
      <c r="J199" s="28">
        <f t="shared" si="231"/>
        <v>436.5</v>
      </c>
      <c r="K199" s="28">
        <f t="shared" si="232"/>
        <v>485</v>
      </c>
      <c r="L199" s="28">
        <f t="shared" si="233"/>
        <v>533.5</v>
      </c>
      <c r="M199" s="28">
        <f t="shared" si="234"/>
        <v>582</v>
      </c>
      <c r="N199" s="28">
        <f t="shared" si="235"/>
        <v>630.5</v>
      </c>
      <c r="O199" s="28">
        <f t="shared" si="236"/>
        <v>679</v>
      </c>
      <c r="P199" s="28">
        <f t="shared" si="237"/>
        <v>727.5</v>
      </c>
    </row>
    <row r="200" spans="1:16" x14ac:dyDescent="0.3">
      <c r="A200" s="31" t="str">
        <f t="shared" si="238"/>
        <v>PSMS</v>
      </c>
      <c r="B200" s="28">
        <f t="shared" si="224"/>
        <v>96.300000000000011</v>
      </c>
      <c r="C200" s="28">
        <f t="shared" si="225"/>
        <v>157.93200000000002</v>
      </c>
      <c r="D200" s="28">
        <f t="shared" si="226"/>
        <v>208.00800000000004</v>
      </c>
      <c r="E200" s="28">
        <f t="shared" si="227"/>
        <v>264.50400000000002</v>
      </c>
      <c r="F200" s="28">
        <f t="shared" si="228"/>
        <v>330.63</v>
      </c>
      <c r="G200" s="28">
        <f t="shared" si="229"/>
        <v>385.20000000000005</v>
      </c>
      <c r="H200" s="28">
        <f>VLOOKUP(A200,PRICING!$A$8:$BI$31,32,FALSE)</f>
        <v>449.40000000000003</v>
      </c>
      <c r="I200" s="28">
        <f t="shared" si="230"/>
        <v>513.6</v>
      </c>
      <c r="J200" s="28">
        <f t="shared" si="231"/>
        <v>577.80000000000007</v>
      </c>
      <c r="K200" s="28">
        <f t="shared" si="232"/>
        <v>642</v>
      </c>
      <c r="L200" s="28">
        <f t="shared" si="233"/>
        <v>706.2</v>
      </c>
      <c r="M200" s="28">
        <f t="shared" si="234"/>
        <v>770.40000000000009</v>
      </c>
      <c r="N200" s="28">
        <f t="shared" si="235"/>
        <v>834.6</v>
      </c>
      <c r="O200" s="28">
        <f t="shared" si="236"/>
        <v>898.80000000000007</v>
      </c>
      <c r="P200" s="28">
        <f t="shared" si="237"/>
        <v>963</v>
      </c>
    </row>
    <row r="201" spans="1:16" x14ac:dyDescent="0.3">
      <c r="A201" s="31" t="str">
        <f t="shared" si="238"/>
        <v>SSMS</v>
      </c>
      <c r="B201" s="28">
        <f t="shared" si="224"/>
        <v>117.60000000000001</v>
      </c>
      <c r="C201" s="28">
        <f t="shared" si="225"/>
        <v>192.864</v>
      </c>
      <c r="D201" s="28">
        <f t="shared" si="226"/>
        <v>254.01600000000005</v>
      </c>
      <c r="E201" s="28">
        <f t="shared" si="227"/>
        <v>323.00800000000004</v>
      </c>
      <c r="F201" s="28">
        <f t="shared" si="228"/>
        <v>403.76</v>
      </c>
      <c r="G201" s="28">
        <f t="shared" si="229"/>
        <v>470.40000000000003</v>
      </c>
      <c r="H201" s="28">
        <f>VLOOKUP(A201,PRICING!$A$8:$BI$31,32,FALSE)</f>
        <v>548.80000000000007</v>
      </c>
      <c r="I201" s="28">
        <f t="shared" si="230"/>
        <v>627.20000000000005</v>
      </c>
      <c r="J201" s="28">
        <f t="shared" si="231"/>
        <v>705.6</v>
      </c>
      <c r="K201" s="28">
        <f t="shared" si="232"/>
        <v>784</v>
      </c>
      <c r="L201" s="28">
        <f t="shared" si="233"/>
        <v>862.40000000000009</v>
      </c>
      <c r="M201" s="28">
        <f t="shared" si="234"/>
        <v>940.80000000000007</v>
      </c>
      <c r="N201" s="28">
        <f t="shared" si="235"/>
        <v>1019.2</v>
      </c>
      <c r="O201" s="28">
        <f t="shared" si="236"/>
        <v>1097.6000000000001</v>
      </c>
      <c r="P201" s="28">
        <f t="shared" si="237"/>
        <v>1176</v>
      </c>
    </row>
    <row r="202" spans="1:16" x14ac:dyDescent="0.3">
      <c r="A202" s="31" t="str">
        <f t="shared" si="238"/>
        <v>PMMS</v>
      </c>
      <c r="B202" s="28">
        <f t="shared" si="224"/>
        <v>60</v>
      </c>
      <c r="C202" s="28">
        <f t="shared" si="225"/>
        <v>98.4</v>
      </c>
      <c r="D202" s="28">
        <f t="shared" si="226"/>
        <v>129.60000000000002</v>
      </c>
      <c r="E202" s="28">
        <f t="shared" si="227"/>
        <v>164.8</v>
      </c>
      <c r="F202" s="28">
        <f t="shared" si="228"/>
        <v>206</v>
      </c>
      <c r="G202" s="28">
        <f t="shared" si="229"/>
        <v>240</v>
      </c>
      <c r="H202" s="28">
        <f>VLOOKUP(A202,PRICING!$A$8:$BI$31,32,FALSE)</f>
        <v>280</v>
      </c>
      <c r="I202" s="28">
        <f t="shared" si="230"/>
        <v>320</v>
      </c>
      <c r="J202" s="28">
        <f t="shared" si="231"/>
        <v>360</v>
      </c>
      <c r="K202" s="28">
        <f t="shared" si="232"/>
        <v>400</v>
      </c>
      <c r="L202" s="28">
        <f t="shared" si="233"/>
        <v>440</v>
      </c>
      <c r="M202" s="28">
        <f t="shared" si="234"/>
        <v>480</v>
      </c>
      <c r="N202" s="28">
        <f t="shared" si="235"/>
        <v>520</v>
      </c>
      <c r="O202" s="28">
        <f t="shared" si="236"/>
        <v>560</v>
      </c>
      <c r="P202" s="28">
        <f t="shared" si="237"/>
        <v>600</v>
      </c>
    </row>
    <row r="203" spans="1:16" x14ac:dyDescent="0.3">
      <c r="A203" s="31" t="str">
        <f t="shared" si="238"/>
        <v>EMAS</v>
      </c>
      <c r="B203" s="28">
        <f t="shared" si="224"/>
        <v>113.55000000000001</v>
      </c>
      <c r="C203" s="28">
        <f t="shared" si="225"/>
        <v>186.22200000000001</v>
      </c>
      <c r="D203" s="28">
        <f t="shared" si="226"/>
        <v>245.26800000000003</v>
      </c>
      <c r="E203" s="28">
        <f t="shared" si="227"/>
        <v>311.88400000000001</v>
      </c>
      <c r="F203" s="28">
        <f t="shared" si="228"/>
        <v>389.85500000000002</v>
      </c>
      <c r="G203" s="28">
        <f t="shared" si="229"/>
        <v>454.20000000000005</v>
      </c>
      <c r="H203" s="28">
        <f>VLOOKUP(A203,PRICING!$A$8:$BI$31,32,FALSE)</f>
        <v>529.9</v>
      </c>
      <c r="I203" s="28">
        <f t="shared" si="230"/>
        <v>605.6</v>
      </c>
      <c r="J203" s="28">
        <f t="shared" si="231"/>
        <v>681.30000000000007</v>
      </c>
      <c r="K203" s="28">
        <f t="shared" si="232"/>
        <v>757</v>
      </c>
      <c r="L203" s="28">
        <f t="shared" si="233"/>
        <v>832.7</v>
      </c>
      <c r="M203" s="28">
        <f t="shared" si="234"/>
        <v>908.40000000000009</v>
      </c>
      <c r="N203" s="28">
        <f t="shared" si="235"/>
        <v>984.1</v>
      </c>
      <c r="O203" s="28">
        <f t="shared" si="236"/>
        <v>1059.8</v>
      </c>
      <c r="P203" s="28">
        <f t="shared" si="237"/>
        <v>1135.5</v>
      </c>
    </row>
    <row r="204" spans="1:16" x14ac:dyDescent="0.3">
      <c r="A204" s="31" t="str">
        <f t="shared" si="238"/>
        <v>PSAS</v>
      </c>
      <c r="B204" s="28">
        <f t="shared" si="224"/>
        <v>65.25</v>
      </c>
      <c r="C204" s="28">
        <f t="shared" si="225"/>
        <v>107.01</v>
      </c>
      <c r="D204" s="28">
        <f t="shared" si="226"/>
        <v>140.94</v>
      </c>
      <c r="E204" s="28">
        <f t="shared" si="227"/>
        <v>179.22</v>
      </c>
      <c r="F204" s="28">
        <f t="shared" si="228"/>
        <v>224.02500000000001</v>
      </c>
      <c r="G204" s="28">
        <f t="shared" si="229"/>
        <v>261</v>
      </c>
      <c r="H204" s="28">
        <f>VLOOKUP(A204,PRICING!$A$8:$BI$31,32,FALSE)</f>
        <v>304.5</v>
      </c>
      <c r="I204" s="28">
        <f t="shared" si="230"/>
        <v>348</v>
      </c>
      <c r="J204" s="28">
        <f t="shared" si="231"/>
        <v>391.5</v>
      </c>
      <c r="K204" s="28">
        <f t="shared" si="232"/>
        <v>435</v>
      </c>
      <c r="L204" s="28">
        <f t="shared" si="233"/>
        <v>478.5</v>
      </c>
      <c r="M204" s="28">
        <f t="shared" si="234"/>
        <v>522</v>
      </c>
      <c r="N204" s="28">
        <f t="shared" si="235"/>
        <v>565.5</v>
      </c>
      <c r="O204" s="28">
        <f t="shared" si="236"/>
        <v>609</v>
      </c>
      <c r="P204" s="28">
        <f t="shared" si="237"/>
        <v>652.5</v>
      </c>
    </row>
    <row r="205" spans="1:16" x14ac:dyDescent="0.3">
      <c r="A205" s="31" t="str">
        <f t="shared" si="238"/>
        <v>SSAS</v>
      </c>
      <c r="B205" s="28">
        <f t="shared" si="224"/>
        <v>134.25</v>
      </c>
      <c r="C205" s="28">
        <f t="shared" si="225"/>
        <v>220.17</v>
      </c>
      <c r="D205" s="28">
        <f t="shared" si="226"/>
        <v>289.98</v>
      </c>
      <c r="E205" s="28">
        <f t="shared" si="227"/>
        <v>368.74</v>
      </c>
      <c r="F205" s="28">
        <f t="shared" si="228"/>
        <v>460.92500000000001</v>
      </c>
      <c r="G205" s="28">
        <f t="shared" si="229"/>
        <v>537</v>
      </c>
      <c r="H205" s="28">
        <f>VLOOKUP(A205,PRICING!$A$8:$BI$31,32,FALSE)</f>
        <v>626.5</v>
      </c>
      <c r="I205" s="28">
        <f t="shared" si="230"/>
        <v>716</v>
      </c>
      <c r="J205" s="28">
        <f t="shared" si="231"/>
        <v>805.5</v>
      </c>
      <c r="K205" s="28">
        <f t="shared" si="232"/>
        <v>895</v>
      </c>
      <c r="L205" s="28">
        <f t="shared" si="233"/>
        <v>984.5</v>
      </c>
      <c r="M205" s="28">
        <f t="shared" si="234"/>
        <v>1074</v>
      </c>
      <c r="N205" s="28">
        <f t="shared" si="235"/>
        <v>1163.5</v>
      </c>
      <c r="O205" s="28">
        <f t="shared" si="236"/>
        <v>1253</v>
      </c>
      <c r="P205" s="28">
        <f t="shared" si="237"/>
        <v>1342.5</v>
      </c>
    </row>
    <row r="206" spans="1:16" x14ac:dyDescent="0.3">
      <c r="A206" s="31" t="str">
        <f t="shared" si="238"/>
        <v>PMAS</v>
      </c>
      <c r="B206" s="28">
        <f t="shared" si="224"/>
        <v>204.3</v>
      </c>
      <c r="C206" s="28">
        <f t="shared" si="225"/>
        <v>335.05200000000002</v>
      </c>
      <c r="D206" s="28">
        <f t="shared" si="226"/>
        <v>441.28800000000007</v>
      </c>
      <c r="E206" s="28">
        <f t="shared" si="227"/>
        <v>561.14400000000012</v>
      </c>
      <c r="F206" s="28">
        <f t="shared" si="228"/>
        <v>701.43000000000018</v>
      </c>
      <c r="G206" s="28">
        <f t="shared" si="229"/>
        <v>817.2</v>
      </c>
      <c r="H206" s="28">
        <f>VLOOKUP(A206,PRICING!$A$8:$BI$31,32,FALSE)</f>
        <v>953.40000000000009</v>
      </c>
      <c r="I206" s="28">
        <f t="shared" si="230"/>
        <v>1089.6000000000001</v>
      </c>
      <c r="J206" s="28">
        <f t="shared" si="231"/>
        <v>1225.8000000000002</v>
      </c>
      <c r="K206" s="28">
        <f t="shared" si="232"/>
        <v>1362.0000000000002</v>
      </c>
      <c r="L206" s="28">
        <f t="shared" si="233"/>
        <v>1498.2000000000003</v>
      </c>
      <c r="M206" s="28">
        <f t="shared" si="234"/>
        <v>1634.4</v>
      </c>
      <c r="N206" s="28">
        <f t="shared" si="235"/>
        <v>1770.6000000000001</v>
      </c>
      <c r="O206" s="28">
        <f t="shared" si="236"/>
        <v>1906.8000000000002</v>
      </c>
      <c r="P206" s="28">
        <f t="shared" si="237"/>
        <v>2043.0000000000002</v>
      </c>
    </row>
    <row r="207" spans="1:16" x14ac:dyDescent="0.3">
      <c r="A207" s="31" t="str">
        <f t="shared" si="238"/>
        <v>CMAS</v>
      </c>
      <c r="B207" s="28">
        <f t="shared" si="224"/>
        <v>181.5</v>
      </c>
      <c r="C207" s="28">
        <f t="shared" si="225"/>
        <v>297.65999999999997</v>
      </c>
      <c r="D207" s="28">
        <f t="shared" si="226"/>
        <v>392.04</v>
      </c>
      <c r="E207" s="28">
        <f t="shared" si="227"/>
        <v>498.52000000000004</v>
      </c>
      <c r="F207" s="28">
        <f t="shared" si="228"/>
        <v>623.15</v>
      </c>
      <c r="G207" s="28">
        <f t="shared" si="229"/>
        <v>726</v>
      </c>
      <c r="H207" s="28">
        <f>VLOOKUP(A207,PRICING!$A$8:$BI$31,32,FALSE)</f>
        <v>847</v>
      </c>
      <c r="I207" s="28">
        <f t="shared" si="230"/>
        <v>968</v>
      </c>
      <c r="J207" s="28">
        <f t="shared" si="231"/>
        <v>1089</v>
      </c>
      <c r="K207" s="28">
        <f t="shared" si="232"/>
        <v>1210</v>
      </c>
      <c r="L207" s="28">
        <f t="shared" si="233"/>
        <v>1331</v>
      </c>
      <c r="M207" s="28">
        <f t="shared" si="234"/>
        <v>1452</v>
      </c>
      <c r="N207" s="28">
        <f t="shared" si="235"/>
        <v>1573</v>
      </c>
      <c r="O207" s="28">
        <f t="shared" si="236"/>
        <v>1694</v>
      </c>
      <c r="P207" s="28">
        <f t="shared" si="237"/>
        <v>1815</v>
      </c>
    </row>
    <row r="208" spans="1:16" x14ac:dyDescent="0.3">
      <c r="A208" s="31" t="str">
        <f t="shared" si="238"/>
        <v>SMAS</v>
      </c>
      <c r="B208" s="28">
        <f t="shared" si="224"/>
        <v>272.39999999999998</v>
      </c>
      <c r="C208" s="28">
        <f t="shared" si="225"/>
        <v>446.73599999999999</v>
      </c>
      <c r="D208" s="28">
        <f t="shared" si="226"/>
        <v>588.38400000000001</v>
      </c>
      <c r="E208" s="28">
        <f t="shared" si="227"/>
        <v>748.19200000000001</v>
      </c>
      <c r="F208" s="28">
        <f t="shared" si="228"/>
        <v>935.24</v>
      </c>
      <c r="G208" s="28">
        <f t="shared" si="229"/>
        <v>1089.5999999999999</v>
      </c>
      <c r="H208" s="28">
        <f>VLOOKUP(A208,PRICING!$A$8:$BI$31,32,FALSE)</f>
        <v>1271.2</v>
      </c>
      <c r="I208" s="28">
        <f t="shared" si="230"/>
        <v>1452.8</v>
      </c>
      <c r="J208" s="28">
        <f t="shared" si="231"/>
        <v>1634.3999999999999</v>
      </c>
      <c r="K208" s="28">
        <f t="shared" si="232"/>
        <v>1816</v>
      </c>
      <c r="L208" s="28">
        <f t="shared" si="233"/>
        <v>1997.6</v>
      </c>
      <c r="M208" s="28">
        <f t="shared" si="234"/>
        <v>2179.1999999999998</v>
      </c>
      <c r="N208" s="28">
        <f t="shared" si="235"/>
        <v>2360.7999999999997</v>
      </c>
      <c r="O208" s="28">
        <f t="shared" si="236"/>
        <v>2542.4</v>
      </c>
      <c r="P208" s="28">
        <f t="shared" si="237"/>
        <v>2724</v>
      </c>
    </row>
    <row r="209" spans="1:16" x14ac:dyDescent="0.3">
      <c r="A209" s="32">
        <f>PRICING!AH6</f>
        <v>46023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46023</v>
      </c>
      <c r="B210" s="33">
        <v>1.51</v>
      </c>
      <c r="C210" s="33">
        <v>1.24</v>
      </c>
      <c r="D210" s="33">
        <v>1.03</v>
      </c>
      <c r="E210" s="33">
        <v>1.04</v>
      </c>
      <c r="F210" s="33">
        <v>1.04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68.554000000000002</v>
      </c>
      <c r="C211" s="28">
        <f t="shared" ref="C211:C221" si="240">($H211/7)*2*$C$210</f>
        <v>112.592</v>
      </c>
      <c r="D211" s="28">
        <f t="shared" ref="D211:D221" si="241">($H211/7)*3*$D$210</f>
        <v>140.286</v>
      </c>
      <c r="E211" s="28">
        <f t="shared" ref="E211:E221" si="242">($H211/7)*4*$E$210</f>
        <v>188.864</v>
      </c>
      <c r="F211" s="28">
        <f t="shared" ref="F211:F221" si="243">($H211/7)*5*$F$210</f>
        <v>236.08</v>
      </c>
      <c r="G211" s="28">
        <f t="shared" ref="G211:G221" si="244">($H211/7)*6*$G$210</f>
        <v>272.39999999999998</v>
      </c>
      <c r="H211" s="28">
        <f>VLOOKUP(A211,PRICING!$A$8:$BI$31,34,FALSE)</f>
        <v>317.8</v>
      </c>
      <c r="I211" s="28">
        <f t="shared" ref="I211:I221" si="245">($H211/7)*8*$I$210</f>
        <v>363.2</v>
      </c>
      <c r="J211" s="28">
        <f t="shared" ref="J211:J221" si="246">($H211/7)*9*$J$210</f>
        <v>408.59999999999997</v>
      </c>
      <c r="K211" s="28">
        <f t="shared" ref="K211:K221" si="247">($H211/7)*10*$K$210</f>
        <v>454</v>
      </c>
      <c r="L211" s="28">
        <f t="shared" ref="L211:L221" si="248">($H211/7)*11*$L$210</f>
        <v>499.4</v>
      </c>
      <c r="M211" s="28">
        <f t="shared" ref="M211:M221" si="249">($H211/7)*12*$M$210</f>
        <v>544.79999999999995</v>
      </c>
      <c r="N211" s="28">
        <f t="shared" ref="N211:N221" si="250">($H211/7)*13*$N$210</f>
        <v>590.19999999999993</v>
      </c>
      <c r="O211" s="28">
        <f t="shared" ref="O211:O221" si="251">($H211/7)*14*$O$210</f>
        <v>635.6</v>
      </c>
      <c r="P211" s="28">
        <f t="shared" ref="P211:P221" si="252">($H211/7)*15*$P$210</f>
        <v>681</v>
      </c>
    </row>
    <row r="212" spans="1:16" x14ac:dyDescent="0.3">
      <c r="A212" s="31" t="str">
        <f t="shared" ref="A212:A221" si="253">A199</f>
        <v>EMMS</v>
      </c>
      <c r="B212" s="28">
        <f t="shared" si="239"/>
        <v>54.511000000000003</v>
      </c>
      <c r="C212" s="28">
        <f t="shared" si="240"/>
        <v>89.528000000000006</v>
      </c>
      <c r="D212" s="28">
        <f t="shared" si="241"/>
        <v>111.54900000000002</v>
      </c>
      <c r="E212" s="28">
        <f t="shared" si="242"/>
        <v>150.17600000000002</v>
      </c>
      <c r="F212" s="28">
        <f t="shared" si="243"/>
        <v>187.72</v>
      </c>
      <c r="G212" s="28">
        <f t="shared" si="244"/>
        <v>216.60000000000002</v>
      </c>
      <c r="H212" s="28">
        <f>VLOOKUP(A212,PRICING!$A$8:$BI$31,34,FALSE)</f>
        <v>252.70000000000002</v>
      </c>
      <c r="I212" s="28">
        <f t="shared" si="245"/>
        <v>288.8</v>
      </c>
      <c r="J212" s="28">
        <f t="shared" si="246"/>
        <v>324.90000000000003</v>
      </c>
      <c r="K212" s="28">
        <f t="shared" si="247"/>
        <v>361</v>
      </c>
      <c r="L212" s="28">
        <f t="shared" si="248"/>
        <v>397.1</v>
      </c>
      <c r="M212" s="28">
        <f t="shared" si="249"/>
        <v>433.20000000000005</v>
      </c>
      <c r="N212" s="28">
        <f t="shared" si="250"/>
        <v>469.3</v>
      </c>
      <c r="O212" s="28">
        <f t="shared" si="251"/>
        <v>505.40000000000003</v>
      </c>
      <c r="P212" s="28">
        <f t="shared" si="252"/>
        <v>541.5</v>
      </c>
    </row>
    <row r="213" spans="1:16" x14ac:dyDescent="0.3">
      <c r="A213" s="31" t="str">
        <f t="shared" si="253"/>
        <v>PSMS</v>
      </c>
      <c r="B213" s="28">
        <f t="shared" si="239"/>
        <v>73.234999999999999</v>
      </c>
      <c r="C213" s="28">
        <f t="shared" si="240"/>
        <v>120.28</v>
      </c>
      <c r="D213" s="28">
        <f t="shared" si="241"/>
        <v>149.86500000000001</v>
      </c>
      <c r="E213" s="28">
        <f t="shared" si="242"/>
        <v>201.76000000000002</v>
      </c>
      <c r="F213" s="28">
        <f t="shared" si="243"/>
        <v>252.20000000000002</v>
      </c>
      <c r="G213" s="28">
        <f t="shared" si="244"/>
        <v>291</v>
      </c>
      <c r="H213" s="28">
        <f>VLOOKUP(A213,PRICING!$A$8:$BI$31,34,FALSE)</f>
        <v>339.5</v>
      </c>
      <c r="I213" s="28">
        <f t="shared" si="245"/>
        <v>388</v>
      </c>
      <c r="J213" s="28">
        <f t="shared" si="246"/>
        <v>436.5</v>
      </c>
      <c r="K213" s="28">
        <f t="shared" si="247"/>
        <v>485</v>
      </c>
      <c r="L213" s="28">
        <f t="shared" si="248"/>
        <v>533.5</v>
      </c>
      <c r="M213" s="28">
        <f t="shared" si="249"/>
        <v>582</v>
      </c>
      <c r="N213" s="28">
        <f t="shared" si="250"/>
        <v>630.5</v>
      </c>
      <c r="O213" s="28">
        <f t="shared" si="251"/>
        <v>679</v>
      </c>
      <c r="P213" s="28">
        <f t="shared" si="252"/>
        <v>727.5</v>
      </c>
    </row>
    <row r="214" spans="1:16" x14ac:dyDescent="0.3">
      <c r="A214" s="31" t="str">
        <f t="shared" si="253"/>
        <v>SSMS</v>
      </c>
      <c r="B214" s="28">
        <f t="shared" si="239"/>
        <v>118.38400000000001</v>
      </c>
      <c r="C214" s="28">
        <f t="shared" si="240"/>
        <v>194.43200000000002</v>
      </c>
      <c r="D214" s="28">
        <f t="shared" si="241"/>
        <v>242.25600000000003</v>
      </c>
      <c r="E214" s="28">
        <f t="shared" si="242"/>
        <v>326.14400000000006</v>
      </c>
      <c r="F214" s="28">
        <f t="shared" si="243"/>
        <v>407.68</v>
      </c>
      <c r="G214" s="28">
        <f t="shared" si="244"/>
        <v>470.40000000000003</v>
      </c>
      <c r="H214" s="28">
        <f>VLOOKUP(A214,PRICING!$A$8:$BI$31,34,FALSE)</f>
        <v>548.80000000000007</v>
      </c>
      <c r="I214" s="28">
        <f t="shared" si="245"/>
        <v>627.20000000000005</v>
      </c>
      <c r="J214" s="28">
        <f t="shared" si="246"/>
        <v>705.6</v>
      </c>
      <c r="K214" s="28">
        <f t="shared" si="247"/>
        <v>784</v>
      </c>
      <c r="L214" s="28">
        <f t="shared" si="248"/>
        <v>862.40000000000009</v>
      </c>
      <c r="M214" s="28">
        <f t="shared" si="249"/>
        <v>940.80000000000007</v>
      </c>
      <c r="N214" s="28">
        <f t="shared" si="250"/>
        <v>1019.2</v>
      </c>
      <c r="O214" s="28">
        <f t="shared" si="251"/>
        <v>1097.6000000000001</v>
      </c>
      <c r="P214" s="28">
        <f t="shared" si="252"/>
        <v>1176</v>
      </c>
    </row>
    <row r="215" spans="1:16" x14ac:dyDescent="0.3">
      <c r="A215" s="31" t="str">
        <f t="shared" si="253"/>
        <v>PMMS</v>
      </c>
      <c r="B215" s="28">
        <f t="shared" si="239"/>
        <v>60.4</v>
      </c>
      <c r="C215" s="28">
        <f t="shared" si="240"/>
        <v>99.2</v>
      </c>
      <c r="D215" s="28">
        <f t="shared" si="241"/>
        <v>123.60000000000001</v>
      </c>
      <c r="E215" s="28">
        <f t="shared" si="242"/>
        <v>166.4</v>
      </c>
      <c r="F215" s="28">
        <f t="shared" si="243"/>
        <v>208</v>
      </c>
      <c r="G215" s="28">
        <f t="shared" si="244"/>
        <v>240</v>
      </c>
      <c r="H215" s="28">
        <f>VLOOKUP(A215,PRICING!$A$8:$BI$31,34,FALSE)</f>
        <v>280</v>
      </c>
      <c r="I215" s="28">
        <f t="shared" si="245"/>
        <v>320</v>
      </c>
      <c r="J215" s="28">
        <f t="shared" si="246"/>
        <v>360</v>
      </c>
      <c r="K215" s="28">
        <f t="shared" si="247"/>
        <v>400</v>
      </c>
      <c r="L215" s="28">
        <f t="shared" si="248"/>
        <v>440</v>
      </c>
      <c r="M215" s="28">
        <f t="shared" si="249"/>
        <v>480</v>
      </c>
      <c r="N215" s="28">
        <f t="shared" si="250"/>
        <v>520</v>
      </c>
      <c r="O215" s="28">
        <f t="shared" si="251"/>
        <v>560</v>
      </c>
      <c r="P215" s="28">
        <f t="shared" si="252"/>
        <v>600</v>
      </c>
    </row>
    <row r="216" spans="1:16" x14ac:dyDescent="0.3">
      <c r="A216" s="31" t="str">
        <f t="shared" si="253"/>
        <v>EMAS</v>
      </c>
      <c r="B216" s="28">
        <f t="shared" si="239"/>
        <v>114.307</v>
      </c>
      <c r="C216" s="28">
        <f t="shared" si="240"/>
        <v>187.73600000000002</v>
      </c>
      <c r="D216" s="28">
        <f t="shared" si="241"/>
        <v>233.91300000000004</v>
      </c>
      <c r="E216" s="28">
        <f t="shared" si="242"/>
        <v>314.91200000000003</v>
      </c>
      <c r="F216" s="28">
        <f t="shared" si="243"/>
        <v>393.64</v>
      </c>
      <c r="G216" s="28">
        <f t="shared" si="244"/>
        <v>454.20000000000005</v>
      </c>
      <c r="H216" s="28">
        <f>VLOOKUP(A216,PRICING!$A$8:$BI$31,34,FALSE)</f>
        <v>529.9</v>
      </c>
      <c r="I216" s="28">
        <f t="shared" si="245"/>
        <v>605.6</v>
      </c>
      <c r="J216" s="28">
        <f t="shared" si="246"/>
        <v>681.30000000000007</v>
      </c>
      <c r="K216" s="28">
        <f t="shared" si="247"/>
        <v>757</v>
      </c>
      <c r="L216" s="28">
        <f t="shared" si="248"/>
        <v>832.7</v>
      </c>
      <c r="M216" s="28">
        <f t="shared" si="249"/>
        <v>908.40000000000009</v>
      </c>
      <c r="N216" s="28">
        <f t="shared" si="250"/>
        <v>984.1</v>
      </c>
      <c r="O216" s="28">
        <f t="shared" si="251"/>
        <v>1059.8</v>
      </c>
      <c r="P216" s="28">
        <f t="shared" si="252"/>
        <v>1135.5</v>
      </c>
    </row>
    <row r="217" spans="1:16" x14ac:dyDescent="0.3">
      <c r="A217" s="31" t="str">
        <f t="shared" si="253"/>
        <v>PSAS</v>
      </c>
      <c r="B217" s="28">
        <f t="shared" si="239"/>
        <v>65.685000000000002</v>
      </c>
      <c r="C217" s="28">
        <f t="shared" si="240"/>
        <v>107.88</v>
      </c>
      <c r="D217" s="28">
        <f t="shared" si="241"/>
        <v>134.41499999999999</v>
      </c>
      <c r="E217" s="28">
        <f t="shared" si="242"/>
        <v>180.96</v>
      </c>
      <c r="F217" s="28">
        <f t="shared" si="243"/>
        <v>226.20000000000002</v>
      </c>
      <c r="G217" s="28">
        <f t="shared" si="244"/>
        <v>261</v>
      </c>
      <c r="H217" s="28">
        <f>VLOOKUP(A217,PRICING!$A$8:$BI$31,34,FALSE)</f>
        <v>304.5</v>
      </c>
      <c r="I217" s="28">
        <f t="shared" si="245"/>
        <v>348</v>
      </c>
      <c r="J217" s="28">
        <f t="shared" si="246"/>
        <v>391.5</v>
      </c>
      <c r="K217" s="28">
        <f t="shared" si="247"/>
        <v>435</v>
      </c>
      <c r="L217" s="28">
        <f t="shared" si="248"/>
        <v>478.5</v>
      </c>
      <c r="M217" s="28">
        <f t="shared" si="249"/>
        <v>522</v>
      </c>
      <c r="N217" s="28">
        <f t="shared" si="250"/>
        <v>565.5</v>
      </c>
      <c r="O217" s="28">
        <f t="shared" si="251"/>
        <v>609</v>
      </c>
      <c r="P217" s="28">
        <f t="shared" si="252"/>
        <v>652.5</v>
      </c>
    </row>
    <row r="218" spans="1:16" x14ac:dyDescent="0.3">
      <c r="A218" s="31" t="str">
        <f t="shared" si="253"/>
        <v>SSAS</v>
      </c>
      <c r="B218" s="28">
        <f t="shared" si="239"/>
        <v>135.14500000000001</v>
      </c>
      <c r="C218" s="28">
        <f t="shared" si="240"/>
        <v>221.96</v>
      </c>
      <c r="D218" s="28">
        <f t="shared" si="241"/>
        <v>276.55500000000001</v>
      </c>
      <c r="E218" s="28">
        <f t="shared" si="242"/>
        <v>372.32</v>
      </c>
      <c r="F218" s="28">
        <f t="shared" si="243"/>
        <v>465.40000000000003</v>
      </c>
      <c r="G218" s="28">
        <f t="shared" si="244"/>
        <v>537</v>
      </c>
      <c r="H218" s="28">
        <f>VLOOKUP(A218,PRICING!$A$8:$BI$31,34,FALSE)</f>
        <v>626.5</v>
      </c>
      <c r="I218" s="28">
        <f t="shared" si="245"/>
        <v>716</v>
      </c>
      <c r="J218" s="28">
        <f t="shared" si="246"/>
        <v>805.5</v>
      </c>
      <c r="K218" s="28">
        <f t="shared" si="247"/>
        <v>895</v>
      </c>
      <c r="L218" s="28">
        <f t="shared" si="248"/>
        <v>984.5</v>
      </c>
      <c r="M218" s="28">
        <f t="shared" si="249"/>
        <v>1074</v>
      </c>
      <c r="N218" s="28">
        <f t="shared" si="250"/>
        <v>1163.5</v>
      </c>
      <c r="O218" s="28">
        <f t="shared" si="251"/>
        <v>1253</v>
      </c>
      <c r="P218" s="28">
        <f t="shared" si="252"/>
        <v>1342.5</v>
      </c>
    </row>
    <row r="219" spans="1:16" x14ac:dyDescent="0.3">
      <c r="A219" s="31" t="str">
        <f t="shared" si="253"/>
        <v>PMAS</v>
      </c>
      <c r="B219" s="28">
        <f t="shared" si="239"/>
        <v>205.66200000000003</v>
      </c>
      <c r="C219" s="28">
        <f t="shared" si="240"/>
        <v>337.77600000000007</v>
      </c>
      <c r="D219" s="28">
        <f t="shared" si="241"/>
        <v>420.85800000000006</v>
      </c>
      <c r="E219" s="28">
        <f t="shared" si="242"/>
        <v>566.5920000000001</v>
      </c>
      <c r="F219" s="28">
        <f t="shared" si="243"/>
        <v>708.24000000000012</v>
      </c>
      <c r="G219" s="28">
        <f t="shared" si="244"/>
        <v>817.2</v>
      </c>
      <c r="H219" s="28">
        <f>VLOOKUP(A219,PRICING!$A$8:$BI$31,34,FALSE)</f>
        <v>953.40000000000009</v>
      </c>
      <c r="I219" s="28">
        <f t="shared" si="245"/>
        <v>1089.6000000000001</v>
      </c>
      <c r="J219" s="28">
        <f t="shared" si="246"/>
        <v>1225.8000000000002</v>
      </c>
      <c r="K219" s="28">
        <f t="shared" si="247"/>
        <v>1362.0000000000002</v>
      </c>
      <c r="L219" s="28">
        <f t="shared" si="248"/>
        <v>1498.2000000000003</v>
      </c>
      <c r="M219" s="28">
        <f t="shared" si="249"/>
        <v>1634.4</v>
      </c>
      <c r="N219" s="28">
        <f t="shared" si="250"/>
        <v>1770.6000000000001</v>
      </c>
      <c r="O219" s="28">
        <f t="shared" si="251"/>
        <v>1906.8000000000002</v>
      </c>
      <c r="P219" s="28">
        <f t="shared" si="252"/>
        <v>2043.0000000000002</v>
      </c>
    </row>
    <row r="220" spans="1:16" x14ac:dyDescent="0.3">
      <c r="A220" s="31" t="str">
        <f t="shared" si="253"/>
        <v>CMAS</v>
      </c>
      <c r="B220" s="28">
        <f t="shared" si="239"/>
        <v>182.71</v>
      </c>
      <c r="C220" s="28">
        <f t="shared" si="240"/>
        <v>300.08</v>
      </c>
      <c r="D220" s="28">
        <f t="shared" si="241"/>
        <v>373.89</v>
      </c>
      <c r="E220" s="28">
        <f t="shared" si="242"/>
        <v>503.36</v>
      </c>
      <c r="F220" s="28">
        <f t="shared" si="243"/>
        <v>629.20000000000005</v>
      </c>
      <c r="G220" s="28">
        <f t="shared" si="244"/>
        <v>726</v>
      </c>
      <c r="H220" s="28">
        <f>VLOOKUP(A220,PRICING!$A$8:$BI$31,34,FALSE)</f>
        <v>847</v>
      </c>
      <c r="I220" s="28">
        <f t="shared" si="245"/>
        <v>968</v>
      </c>
      <c r="J220" s="28">
        <f t="shared" si="246"/>
        <v>1089</v>
      </c>
      <c r="K220" s="28">
        <f t="shared" si="247"/>
        <v>1210</v>
      </c>
      <c r="L220" s="28">
        <f t="shared" si="248"/>
        <v>1331</v>
      </c>
      <c r="M220" s="28">
        <f t="shared" si="249"/>
        <v>1452</v>
      </c>
      <c r="N220" s="28">
        <f t="shared" si="250"/>
        <v>1573</v>
      </c>
      <c r="O220" s="28">
        <f t="shared" si="251"/>
        <v>1694</v>
      </c>
      <c r="P220" s="28">
        <f t="shared" si="252"/>
        <v>1815</v>
      </c>
    </row>
    <row r="221" spans="1:16" x14ac:dyDescent="0.3">
      <c r="A221" s="31" t="str">
        <f t="shared" si="253"/>
        <v>SMAS</v>
      </c>
      <c r="B221" s="28">
        <f t="shared" si="239"/>
        <v>274.21600000000001</v>
      </c>
      <c r="C221" s="28">
        <f t="shared" si="240"/>
        <v>450.36799999999999</v>
      </c>
      <c r="D221" s="28">
        <f t="shared" si="241"/>
        <v>561.14400000000001</v>
      </c>
      <c r="E221" s="28">
        <f t="shared" si="242"/>
        <v>755.45600000000002</v>
      </c>
      <c r="F221" s="28">
        <f t="shared" si="243"/>
        <v>944.32</v>
      </c>
      <c r="G221" s="28">
        <f t="shared" si="244"/>
        <v>1089.5999999999999</v>
      </c>
      <c r="H221" s="28">
        <f>VLOOKUP(A221,PRICING!$A$8:$BI$31,34,FALSE)</f>
        <v>1271.2</v>
      </c>
      <c r="I221" s="28">
        <f t="shared" si="245"/>
        <v>1452.8</v>
      </c>
      <c r="J221" s="28">
        <f t="shared" si="246"/>
        <v>1634.3999999999999</v>
      </c>
      <c r="K221" s="28">
        <f t="shared" si="247"/>
        <v>1816</v>
      </c>
      <c r="L221" s="28">
        <f t="shared" si="248"/>
        <v>1997.6</v>
      </c>
      <c r="M221" s="28">
        <f t="shared" si="249"/>
        <v>2179.1999999999998</v>
      </c>
      <c r="N221" s="28">
        <f t="shared" si="250"/>
        <v>2360.7999999999997</v>
      </c>
      <c r="O221" s="28">
        <f t="shared" si="251"/>
        <v>2542.4</v>
      </c>
      <c r="P221" s="28">
        <f t="shared" si="252"/>
        <v>2724</v>
      </c>
    </row>
    <row r="222" spans="1:16" x14ac:dyDescent="0.3">
      <c r="A222" s="32">
        <f>PRICING!AJ6</f>
        <v>46024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46173</v>
      </c>
      <c r="B223" s="33">
        <v>1.85</v>
      </c>
      <c r="C223" s="33">
        <v>1.26</v>
      </c>
      <c r="D223" s="33">
        <v>1.04</v>
      </c>
      <c r="E223" s="33">
        <v>1.03</v>
      </c>
      <c r="F223" s="33">
        <v>1.03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63.825000000000003</v>
      </c>
      <c r="C224" s="28">
        <f t="shared" ref="C224:C234" si="255">($H224/7)*2*$C$223</f>
        <v>86.94</v>
      </c>
      <c r="D224" s="28">
        <f t="shared" ref="D224:D234" si="256">($H224/7)*3*$D$223</f>
        <v>107.64</v>
      </c>
      <c r="E224" s="28">
        <f t="shared" ref="E224:E234" si="257">($H224/7)*4*$E$223</f>
        <v>142.14000000000001</v>
      </c>
      <c r="F224" s="28">
        <f t="shared" ref="F224:F234" si="258">($H224/7)*5*$F$223</f>
        <v>177.67500000000001</v>
      </c>
      <c r="G224" s="28">
        <f t="shared" ref="G224:G234" si="259">($H224/7)*6*$G$223</f>
        <v>207</v>
      </c>
      <c r="H224" s="28">
        <f>VLOOKUP(A224,PRICING!$A$8:$BI$31,36,FALSE)</f>
        <v>241.5</v>
      </c>
      <c r="I224" s="28">
        <f t="shared" ref="I224:I234" si="260">($H224/7)*8*$I$223</f>
        <v>276</v>
      </c>
      <c r="J224" s="28">
        <f t="shared" ref="J224:J234" si="261">($H224/7)*9*$J$223</f>
        <v>310.5</v>
      </c>
      <c r="K224" s="28">
        <f t="shared" ref="K224:K234" si="262">($H224/7)*10*$K$223</f>
        <v>345</v>
      </c>
      <c r="L224" s="28">
        <f t="shared" ref="L224:L234" si="263">($H224/7)*11*$L$223</f>
        <v>379.5</v>
      </c>
      <c r="M224" s="28">
        <f t="shared" ref="M224:M234" si="264">($H224/7)*12*$M$223</f>
        <v>414</v>
      </c>
      <c r="N224" s="28">
        <f t="shared" ref="N224:N234" si="265">($H224/7)*13*$N$223</f>
        <v>448.5</v>
      </c>
      <c r="O224" s="28">
        <f t="shared" ref="O224:O234" si="266">($H224/7)*14*$O$223</f>
        <v>483</v>
      </c>
      <c r="P224" s="28">
        <f t="shared" ref="P224:P234" si="267">($H224/7)*15*$P$223</f>
        <v>517.5</v>
      </c>
    </row>
    <row r="225" spans="1:16" x14ac:dyDescent="0.3">
      <c r="A225" s="31" t="str">
        <f t="shared" ref="A225:A234" si="268">A212</f>
        <v>EMMS</v>
      </c>
      <c r="B225" s="28">
        <f t="shared" si="254"/>
        <v>66.785000000000011</v>
      </c>
      <c r="C225" s="28">
        <f t="shared" si="255"/>
        <v>90.972000000000008</v>
      </c>
      <c r="D225" s="28">
        <f t="shared" si="256"/>
        <v>112.63200000000002</v>
      </c>
      <c r="E225" s="28">
        <f t="shared" si="257"/>
        <v>148.732</v>
      </c>
      <c r="F225" s="28">
        <f t="shared" si="258"/>
        <v>185.91499999999999</v>
      </c>
      <c r="G225" s="28">
        <f t="shared" si="259"/>
        <v>216.60000000000002</v>
      </c>
      <c r="H225" s="28">
        <f>VLOOKUP(A225,PRICING!$A$8:$BI$31,36,FALSE)</f>
        <v>252.70000000000002</v>
      </c>
      <c r="I225" s="28">
        <f t="shared" si="260"/>
        <v>288.8</v>
      </c>
      <c r="J225" s="28">
        <f t="shared" si="261"/>
        <v>324.90000000000003</v>
      </c>
      <c r="K225" s="28">
        <f t="shared" si="262"/>
        <v>361</v>
      </c>
      <c r="L225" s="28">
        <f t="shared" si="263"/>
        <v>397.1</v>
      </c>
      <c r="M225" s="28">
        <f t="shared" si="264"/>
        <v>433.20000000000005</v>
      </c>
      <c r="N225" s="28">
        <f t="shared" si="265"/>
        <v>469.3</v>
      </c>
      <c r="O225" s="28">
        <f t="shared" si="266"/>
        <v>505.40000000000003</v>
      </c>
      <c r="P225" s="28">
        <f t="shared" si="267"/>
        <v>541.5</v>
      </c>
    </row>
    <row r="226" spans="1:16" x14ac:dyDescent="0.3">
      <c r="A226" s="31" t="str">
        <f t="shared" si="268"/>
        <v>PSMS</v>
      </c>
      <c r="B226" s="28">
        <f t="shared" si="254"/>
        <v>89.725000000000009</v>
      </c>
      <c r="C226" s="28">
        <f t="shared" si="255"/>
        <v>122.22</v>
      </c>
      <c r="D226" s="28">
        <f t="shared" si="256"/>
        <v>151.32</v>
      </c>
      <c r="E226" s="28">
        <f t="shared" si="257"/>
        <v>199.82</v>
      </c>
      <c r="F226" s="28">
        <f t="shared" si="258"/>
        <v>249.77500000000001</v>
      </c>
      <c r="G226" s="28">
        <f t="shared" si="259"/>
        <v>291</v>
      </c>
      <c r="H226" s="28">
        <f>VLOOKUP(A226,PRICING!$A$8:$BI$31,36,FALSE)</f>
        <v>339.5</v>
      </c>
      <c r="I226" s="28">
        <f t="shared" si="260"/>
        <v>388</v>
      </c>
      <c r="J226" s="28">
        <f t="shared" si="261"/>
        <v>436.5</v>
      </c>
      <c r="K226" s="28">
        <f t="shared" si="262"/>
        <v>485</v>
      </c>
      <c r="L226" s="28">
        <f t="shared" si="263"/>
        <v>533.5</v>
      </c>
      <c r="M226" s="28">
        <f t="shared" si="264"/>
        <v>582</v>
      </c>
      <c r="N226" s="28">
        <f t="shared" si="265"/>
        <v>630.5</v>
      </c>
      <c r="O226" s="28">
        <f t="shared" si="266"/>
        <v>679</v>
      </c>
      <c r="P226" s="28">
        <f t="shared" si="267"/>
        <v>727.5</v>
      </c>
    </row>
    <row r="227" spans="1:16" x14ac:dyDescent="0.3">
      <c r="A227" s="31" t="str">
        <f t="shared" si="268"/>
        <v>SSMS</v>
      </c>
      <c r="B227" s="28">
        <f t="shared" si="254"/>
        <v>109.705</v>
      </c>
      <c r="C227" s="28">
        <f t="shared" si="255"/>
        <v>149.43600000000001</v>
      </c>
      <c r="D227" s="28">
        <f t="shared" si="256"/>
        <v>185.01599999999999</v>
      </c>
      <c r="E227" s="28">
        <f t="shared" si="257"/>
        <v>244.316</v>
      </c>
      <c r="F227" s="28">
        <f t="shared" si="258"/>
        <v>305.39499999999998</v>
      </c>
      <c r="G227" s="28">
        <f t="shared" si="259"/>
        <v>355.79999999999995</v>
      </c>
      <c r="H227" s="28">
        <f>VLOOKUP(A227,PRICING!$A$8:$BI$31,36,FALSE)</f>
        <v>415.09999999999997</v>
      </c>
      <c r="I227" s="28">
        <f t="shared" si="260"/>
        <v>474.4</v>
      </c>
      <c r="J227" s="28">
        <f t="shared" si="261"/>
        <v>533.69999999999993</v>
      </c>
      <c r="K227" s="28">
        <f t="shared" si="262"/>
        <v>593</v>
      </c>
      <c r="L227" s="28">
        <f t="shared" si="263"/>
        <v>652.29999999999995</v>
      </c>
      <c r="M227" s="28">
        <f t="shared" si="264"/>
        <v>711.59999999999991</v>
      </c>
      <c r="N227" s="28">
        <f t="shared" si="265"/>
        <v>770.9</v>
      </c>
      <c r="O227" s="28">
        <f t="shared" si="266"/>
        <v>830.19999999999993</v>
      </c>
      <c r="P227" s="28">
        <f t="shared" si="267"/>
        <v>889.5</v>
      </c>
    </row>
    <row r="228" spans="1:16" x14ac:dyDescent="0.3">
      <c r="A228" s="31" t="str">
        <f t="shared" si="268"/>
        <v>PMMS</v>
      </c>
      <c r="B228" s="28">
        <f t="shared" si="254"/>
        <v>74</v>
      </c>
      <c r="C228" s="28">
        <f t="shared" si="255"/>
        <v>100.8</v>
      </c>
      <c r="D228" s="28">
        <f t="shared" si="256"/>
        <v>124.80000000000001</v>
      </c>
      <c r="E228" s="28">
        <f t="shared" si="257"/>
        <v>164.8</v>
      </c>
      <c r="F228" s="28">
        <f t="shared" si="258"/>
        <v>206</v>
      </c>
      <c r="G228" s="28">
        <f t="shared" si="259"/>
        <v>240</v>
      </c>
      <c r="H228" s="28">
        <f>VLOOKUP(A228,PRICING!$A$8:$BI$31,36,FALSE)</f>
        <v>280</v>
      </c>
      <c r="I228" s="28">
        <f t="shared" si="260"/>
        <v>320</v>
      </c>
      <c r="J228" s="28">
        <f t="shared" si="261"/>
        <v>360</v>
      </c>
      <c r="K228" s="28">
        <f t="shared" si="262"/>
        <v>400</v>
      </c>
      <c r="L228" s="28">
        <f t="shared" si="263"/>
        <v>440</v>
      </c>
      <c r="M228" s="28">
        <f t="shared" si="264"/>
        <v>480</v>
      </c>
      <c r="N228" s="28">
        <f t="shared" si="265"/>
        <v>520</v>
      </c>
      <c r="O228" s="28">
        <f t="shared" si="266"/>
        <v>560</v>
      </c>
      <c r="P228" s="28">
        <f t="shared" si="267"/>
        <v>600</v>
      </c>
    </row>
    <row r="229" spans="1:16" x14ac:dyDescent="0.3">
      <c r="A229" s="31" t="str">
        <f t="shared" si="268"/>
        <v>EMAS</v>
      </c>
      <c r="B229" s="28">
        <f t="shared" si="254"/>
        <v>140.04500000000002</v>
      </c>
      <c r="C229" s="28">
        <f t="shared" si="255"/>
        <v>190.76400000000001</v>
      </c>
      <c r="D229" s="28">
        <f t="shared" si="256"/>
        <v>236.18400000000003</v>
      </c>
      <c r="E229" s="28">
        <f t="shared" si="257"/>
        <v>311.88400000000001</v>
      </c>
      <c r="F229" s="28">
        <f t="shared" si="258"/>
        <v>389.85500000000002</v>
      </c>
      <c r="G229" s="28">
        <f t="shared" si="259"/>
        <v>454.20000000000005</v>
      </c>
      <c r="H229" s="28">
        <f>VLOOKUP(A229,PRICING!$A$8:$BI$31,36,FALSE)</f>
        <v>529.9</v>
      </c>
      <c r="I229" s="28">
        <f t="shared" si="260"/>
        <v>605.6</v>
      </c>
      <c r="J229" s="28">
        <f t="shared" si="261"/>
        <v>681.30000000000007</v>
      </c>
      <c r="K229" s="28">
        <f t="shared" si="262"/>
        <v>757</v>
      </c>
      <c r="L229" s="28">
        <f t="shared" si="263"/>
        <v>832.7</v>
      </c>
      <c r="M229" s="28">
        <f t="shared" si="264"/>
        <v>908.40000000000009</v>
      </c>
      <c r="N229" s="28">
        <f t="shared" si="265"/>
        <v>984.1</v>
      </c>
      <c r="O229" s="28">
        <f t="shared" si="266"/>
        <v>1059.8</v>
      </c>
      <c r="P229" s="28">
        <f t="shared" si="267"/>
        <v>1135.5</v>
      </c>
    </row>
    <row r="230" spans="1:16" x14ac:dyDescent="0.3">
      <c r="A230" s="31" t="str">
        <f t="shared" si="268"/>
        <v>PSAS</v>
      </c>
      <c r="B230" s="28">
        <f t="shared" si="254"/>
        <v>80.475000000000009</v>
      </c>
      <c r="C230" s="28">
        <f t="shared" si="255"/>
        <v>109.62</v>
      </c>
      <c r="D230" s="28">
        <f t="shared" si="256"/>
        <v>135.72</v>
      </c>
      <c r="E230" s="28">
        <f t="shared" si="257"/>
        <v>179.22</v>
      </c>
      <c r="F230" s="28">
        <f t="shared" si="258"/>
        <v>224.02500000000001</v>
      </c>
      <c r="G230" s="28">
        <f t="shared" si="259"/>
        <v>261</v>
      </c>
      <c r="H230" s="28">
        <f>VLOOKUP(A230,PRICING!$A$8:$BI$31,36,FALSE)</f>
        <v>304.5</v>
      </c>
      <c r="I230" s="28">
        <f t="shared" si="260"/>
        <v>348</v>
      </c>
      <c r="J230" s="28">
        <f t="shared" si="261"/>
        <v>391.5</v>
      </c>
      <c r="K230" s="28">
        <f t="shared" si="262"/>
        <v>435</v>
      </c>
      <c r="L230" s="28">
        <f t="shared" si="263"/>
        <v>478.5</v>
      </c>
      <c r="M230" s="28">
        <f t="shared" si="264"/>
        <v>522</v>
      </c>
      <c r="N230" s="28">
        <f t="shared" si="265"/>
        <v>565.5</v>
      </c>
      <c r="O230" s="28">
        <f t="shared" si="266"/>
        <v>609</v>
      </c>
      <c r="P230" s="28">
        <f t="shared" si="267"/>
        <v>652.5</v>
      </c>
    </row>
    <row r="231" spans="1:16" x14ac:dyDescent="0.3">
      <c r="A231" s="31" t="str">
        <f t="shared" si="268"/>
        <v>SSAS</v>
      </c>
      <c r="B231" s="28">
        <f t="shared" si="254"/>
        <v>125.06</v>
      </c>
      <c r="C231" s="28">
        <f t="shared" si="255"/>
        <v>170.35199999999998</v>
      </c>
      <c r="D231" s="28">
        <f t="shared" si="256"/>
        <v>210.91199999999998</v>
      </c>
      <c r="E231" s="28">
        <f t="shared" si="257"/>
        <v>278.512</v>
      </c>
      <c r="F231" s="28">
        <f t="shared" si="258"/>
        <v>348.14</v>
      </c>
      <c r="G231" s="28">
        <f t="shared" si="259"/>
        <v>405.59999999999997</v>
      </c>
      <c r="H231" s="28">
        <f>VLOOKUP(A231,PRICING!$A$8:$BI$31,36,FALSE)</f>
        <v>473.19999999999993</v>
      </c>
      <c r="I231" s="28">
        <f t="shared" si="260"/>
        <v>540.79999999999995</v>
      </c>
      <c r="J231" s="28">
        <f t="shared" si="261"/>
        <v>608.4</v>
      </c>
      <c r="K231" s="28">
        <f t="shared" si="262"/>
        <v>676</v>
      </c>
      <c r="L231" s="28">
        <f t="shared" si="263"/>
        <v>743.59999999999991</v>
      </c>
      <c r="M231" s="28">
        <f t="shared" si="264"/>
        <v>811.19999999999993</v>
      </c>
      <c r="N231" s="28">
        <f t="shared" si="265"/>
        <v>878.8</v>
      </c>
      <c r="O231" s="28">
        <f t="shared" si="266"/>
        <v>946.39999999999986</v>
      </c>
      <c r="P231" s="28">
        <f t="shared" si="267"/>
        <v>1013.9999999999999</v>
      </c>
    </row>
    <row r="232" spans="1:16" x14ac:dyDescent="0.3">
      <c r="A232" s="31" t="str">
        <f t="shared" si="268"/>
        <v>PMAS</v>
      </c>
      <c r="B232" s="28">
        <f t="shared" si="254"/>
        <v>191.47500000000002</v>
      </c>
      <c r="C232" s="28">
        <f t="shared" si="255"/>
        <v>260.82</v>
      </c>
      <c r="D232" s="28">
        <f t="shared" si="256"/>
        <v>322.92</v>
      </c>
      <c r="E232" s="28">
        <f t="shared" si="257"/>
        <v>426.42</v>
      </c>
      <c r="F232" s="28">
        <f t="shared" si="258"/>
        <v>533.02499999999998</v>
      </c>
      <c r="G232" s="28">
        <f t="shared" si="259"/>
        <v>621</v>
      </c>
      <c r="H232" s="28">
        <f>VLOOKUP(A232,PRICING!$A$8:$BI$31,36,FALSE)</f>
        <v>724.5</v>
      </c>
      <c r="I232" s="28">
        <f t="shared" si="260"/>
        <v>828</v>
      </c>
      <c r="J232" s="28">
        <f t="shared" si="261"/>
        <v>931.5</v>
      </c>
      <c r="K232" s="28">
        <f t="shared" si="262"/>
        <v>1035</v>
      </c>
      <c r="L232" s="28">
        <f t="shared" si="263"/>
        <v>1138.5</v>
      </c>
      <c r="M232" s="28">
        <f t="shared" si="264"/>
        <v>1242</v>
      </c>
      <c r="N232" s="28">
        <f t="shared" si="265"/>
        <v>1345.5</v>
      </c>
      <c r="O232" s="28">
        <f t="shared" si="266"/>
        <v>1449</v>
      </c>
      <c r="P232" s="28">
        <f t="shared" si="267"/>
        <v>1552.5</v>
      </c>
    </row>
    <row r="233" spans="1:16" x14ac:dyDescent="0.3">
      <c r="A233" s="31" t="str">
        <f t="shared" si="268"/>
        <v>CMAS</v>
      </c>
      <c r="B233" s="28">
        <f t="shared" si="254"/>
        <v>170.94000000000003</v>
      </c>
      <c r="C233" s="28">
        <f t="shared" si="255"/>
        <v>232.84800000000001</v>
      </c>
      <c r="D233" s="28">
        <f t="shared" si="256"/>
        <v>288.28800000000007</v>
      </c>
      <c r="E233" s="28">
        <f t="shared" si="257"/>
        <v>380.68800000000005</v>
      </c>
      <c r="F233" s="28">
        <f t="shared" si="258"/>
        <v>475.86</v>
      </c>
      <c r="G233" s="28">
        <f t="shared" si="259"/>
        <v>554.40000000000009</v>
      </c>
      <c r="H233" s="28">
        <f>VLOOKUP(A233,PRICING!$A$8:$BI$31,36,FALSE)</f>
        <v>646.80000000000007</v>
      </c>
      <c r="I233" s="28">
        <f t="shared" si="260"/>
        <v>739.2</v>
      </c>
      <c r="J233" s="28">
        <f t="shared" si="261"/>
        <v>831.6</v>
      </c>
      <c r="K233" s="28">
        <f t="shared" si="262"/>
        <v>924</v>
      </c>
      <c r="L233" s="28">
        <f t="shared" si="263"/>
        <v>1016.4000000000001</v>
      </c>
      <c r="M233" s="28">
        <f t="shared" si="264"/>
        <v>1108.8000000000002</v>
      </c>
      <c r="N233" s="28">
        <f t="shared" si="265"/>
        <v>1201.2</v>
      </c>
      <c r="O233" s="28">
        <f t="shared" si="266"/>
        <v>1293.6000000000001</v>
      </c>
      <c r="P233" s="28">
        <f t="shared" si="267"/>
        <v>1386</v>
      </c>
    </row>
    <row r="234" spans="1:16" x14ac:dyDescent="0.3">
      <c r="A234" s="31" t="str">
        <f t="shared" si="268"/>
        <v>SMAS</v>
      </c>
      <c r="B234" s="28">
        <f t="shared" si="254"/>
        <v>255.3</v>
      </c>
      <c r="C234" s="28">
        <f t="shared" si="255"/>
        <v>347.76</v>
      </c>
      <c r="D234" s="28">
        <f t="shared" si="256"/>
        <v>430.56</v>
      </c>
      <c r="E234" s="28">
        <f t="shared" si="257"/>
        <v>568.56000000000006</v>
      </c>
      <c r="F234" s="28">
        <f t="shared" si="258"/>
        <v>710.7</v>
      </c>
      <c r="G234" s="28">
        <f t="shared" si="259"/>
        <v>828</v>
      </c>
      <c r="H234" s="28">
        <f>VLOOKUP(A234,PRICING!$A$8:$BI$31,36,FALSE)</f>
        <v>966</v>
      </c>
      <c r="I234" s="28">
        <f t="shared" si="260"/>
        <v>1104</v>
      </c>
      <c r="J234" s="28">
        <f t="shared" si="261"/>
        <v>1242</v>
      </c>
      <c r="K234" s="28">
        <f t="shared" si="262"/>
        <v>1380</v>
      </c>
      <c r="L234" s="28">
        <f t="shared" si="263"/>
        <v>1518</v>
      </c>
      <c r="M234" s="28">
        <f t="shared" si="264"/>
        <v>1656</v>
      </c>
      <c r="N234" s="28">
        <f t="shared" si="265"/>
        <v>1794</v>
      </c>
      <c r="O234" s="28">
        <f t="shared" si="266"/>
        <v>1932</v>
      </c>
      <c r="P234" s="28">
        <f t="shared" si="267"/>
        <v>2070</v>
      </c>
    </row>
    <row r="235" spans="1:16" x14ac:dyDescent="0.3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x14ac:dyDescent="0.3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x14ac:dyDescent="0.3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x14ac:dyDescent="0.3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x14ac:dyDescent="0.3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x14ac:dyDescent="0.3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2025-08-01T11:12:42Z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