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<sst xmlns="http://schemas.openxmlformats.org/spreadsheetml/2006/main" count="23" uniqueCount="17">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</sst>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>
  <numFmts count="5">
    <numFmt numFmtId="176" formatCode="&quot;$&quot;#,##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Arial"/>
      <charset val="134"/>
    </font>
    <font>
      <b/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176" fontId="3" fillId="2" borderId="0" xfId="0" applyNumberFormat="1" applyFont="1" applyFill="1" applyAlignment="1">
      <alignment horizontal="center" wrapText="1"/>
    </xf>
    <xf numFmtId="176" fontId="4" fillId="3" borderId="0" xfId="0" applyNumberFormat="1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58" fontId="6" fillId="0" borderId="0" xfId="0" applyNumberFormat="1" applyFont="1" applyAlignment="1">
      <alignment horizontal="left"/>
    </xf>
    <xf numFmtId="58" fontId="5" fillId="0" borderId="0" xfId="0" applyNumberFormat="1" applyFont="1" applyAlignment="1">
      <alignment horizontal="right"/>
    </xf>
    <xf numFmtId="58" fontId="6" fillId="2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right" wrapText="1"/>
    </xf>
    <xf numFmtId="58" fontId="6" fillId="0" borderId="0" xfId="0" applyNumberFormat="1" applyFont="1" applyAlignment="1">
      <alignment horizontal="center" wrapText="1"/>
    </xf>
    <xf numFmtId="176" fontId="1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9"/>
  <sheetViews>
    <sheetView tabSelected="1" topLeftCell="A19" workbookViewId="0">
      <selection activeCell="C30" sqref="C30:H32"/>
    </sheetView>
  </sheetViews>
  <sheetFormatPr defaultColWidth="14.4571428571429" defaultRowHeight="15"/>
  <cols>
    <col min="1" max="1" width="30.5714285714286" style="1" customWidth="1"/>
    <col min="2" max="2" width="14.4571428571429" style="1"/>
    <col min="3" max="16384" width="14.4571428571429" style="2"/>
  </cols>
  <sheetData>
    <row r="1" ht="15.75" customHeight="1" spans="1:25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42" customHeight="1" spans="1:25">
      <c r="A2" s="5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 spans="1:25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47.5" customHeight="1" spans="1:25">
      <c r="A4" s="3" t="s">
        <v>1</v>
      </c>
      <c r="B4" s="6">
        <v>53</v>
      </c>
      <c r="C4" s="7"/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47.5" customHeight="1" spans="1:25">
      <c r="A5" s="3" t="s">
        <v>2</v>
      </c>
      <c r="B5" s="8">
        <v>250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5" customHeight="1" spans="1:25">
      <c r="A6" s="3" t="s">
        <v>3</v>
      </c>
      <c r="B6" s="6">
        <v>56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9" customHeight="1" spans="1:25">
      <c r="A7" s="3" t="s">
        <v>4</v>
      </c>
      <c r="B7" s="6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81" customHeight="1" spans="1:25">
      <c r="A8" s="3" t="s">
        <v>5</v>
      </c>
      <c r="B8" s="9">
        <f>B5*B6*B7</f>
        <v>336000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 spans="1:2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 spans="1:25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 spans="1:25">
      <c r="A11" s="10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 spans="1:25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5" customHeight="1" spans="1:25">
      <c r="A13" s="11" t="s">
        <v>7</v>
      </c>
      <c r="B13" s="11" t="s">
        <v>8</v>
      </c>
      <c r="C13" s="12">
        <f ca="1">EOMONTH(TODAY(),0)</f>
        <v>44196</v>
      </c>
      <c r="D13" s="13">
        <f ca="1">EOMONTH(TODAY(),1)</f>
        <v>44227</v>
      </c>
      <c r="E13" s="13">
        <f ca="1">EOMONTH(TODAY(),2)</f>
        <v>44255</v>
      </c>
      <c r="F13" s="13">
        <f ca="1">EOMONTH(TODAY(),3)</f>
        <v>44286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2" customHeight="1" spans="1:25">
      <c r="A14" s="3" t="s">
        <v>9</v>
      </c>
      <c r="B14" s="14">
        <f ca="1">TODAY()+30</f>
        <v>44197</v>
      </c>
      <c r="C14" s="15">
        <f ca="1">IF($B14&lt;=C$13,1,0)</f>
        <v>0</v>
      </c>
      <c r="D14" s="15">
        <f ca="1">IF($B14&lt;=D$13,1,0)</f>
        <v>1</v>
      </c>
      <c r="E14" s="15">
        <f ca="1">IF($B14&lt;=E$13,1,0)</f>
        <v>1</v>
      </c>
      <c r="F14" s="15">
        <f ca="1">IF($B14&lt;=F$13,1,0)</f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0.5" customHeight="1" spans="1:25">
      <c r="A15" s="3" t="s">
        <v>10</v>
      </c>
      <c r="B15" s="14">
        <f ca="1">TODAY()+60</f>
        <v>44227</v>
      </c>
      <c r="C15" s="15">
        <f ca="1">IF($B15&lt;=C$14,1,0)</f>
        <v>0</v>
      </c>
      <c r="D15" s="15">
        <f ca="1">IF($B15&lt;=D$13,1,0)</f>
        <v>1</v>
      </c>
      <c r="E15" s="15">
        <f ca="1">IF($B15&lt;=E$13,1,0)</f>
        <v>1</v>
      </c>
      <c r="F15" s="15">
        <f ca="1">IF($B15&lt;=F$13,1,0)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1" customHeight="1" spans="1:25">
      <c r="A16" s="3" t="s">
        <v>11</v>
      </c>
      <c r="B16" s="14">
        <f ca="1">TODAY()+90</f>
        <v>44257</v>
      </c>
      <c r="C16" s="15">
        <f ca="1">IF($B16&lt;=C$13,1,0)</f>
        <v>0</v>
      </c>
      <c r="D16" s="15">
        <f ca="1">IF($B16&lt;=D$13,1,0)</f>
        <v>0</v>
      </c>
      <c r="E16" s="15">
        <f ca="1">IF($B16&lt;=E$13,1,0)</f>
        <v>0</v>
      </c>
      <c r="F16" s="15">
        <f ca="1">IF($B16&lt;=F$13,1,0)</f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 spans="1:25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9.5" customHeight="1" spans="1:25">
      <c r="A18" s="3"/>
      <c r="B18" s="11" t="s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 spans="1:25">
      <c r="A19" s="3"/>
      <c r="B19" s="6">
        <v>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11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" spans="1:25">
      <c r="A21" s="10" t="s">
        <v>13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5.5" spans="1:25">
      <c r="A22" s="3"/>
      <c r="B22" s="11" t="s">
        <v>14</v>
      </c>
      <c r="C22" s="12">
        <f ca="1">EOMONTH(TODAY(),0)</f>
        <v>44196</v>
      </c>
      <c r="D22" s="13">
        <f ca="1">EOMONTH(TODAY(),1)</f>
        <v>44227</v>
      </c>
      <c r="E22" s="13">
        <f ca="1">EOMONTH(TODAY(),2)</f>
        <v>44255</v>
      </c>
      <c r="F22" s="13">
        <f ca="1">EOMONTH(TODAY(),3)</f>
        <v>44286</v>
      </c>
      <c r="G22" s="13">
        <f ca="1">EOMONTH(TODAY(),4)</f>
        <v>44316</v>
      </c>
      <c r="H22" s="13">
        <f ca="1">EOMONTH(TODAY(),5)</f>
        <v>44347</v>
      </c>
      <c r="I22" s="13"/>
      <c r="J22" s="13"/>
      <c r="K22" s="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3" t="s">
        <v>9</v>
      </c>
      <c r="B23" s="16">
        <f ca="1">EOMONTH(B14,$B$19)</f>
        <v>44347</v>
      </c>
      <c r="C23" s="15">
        <f ca="1">IF($B23&lt;=C$22,1,0)</f>
        <v>0</v>
      </c>
      <c r="D23" s="15">
        <f ca="1">IF($B23&lt;=D$22,1,0)</f>
        <v>0</v>
      </c>
      <c r="E23" s="15">
        <f ca="1">IF($B23&lt;=E$22,1,0)</f>
        <v>0</v>
      </c>
      <c r="F23" s="15">
        <f ca="1">IF($B23&lt;=F$22,1,0)</f>
        <v>0</v>
      </c>
      <c r="G23" s="15">
        <f ca="1">IF($B23&lt;=G$22,1,0)</f>
        <v>0</v>
      </c>
      <c r="H23" s="15">
        <f ca="1">IF($B23&lt;=H$22,1,0)</f>
        <v>1</v>
      </c>
      <c r="I23" s="19"/>
      <c r="J23" s="19"/>
      <c r="K23" s="1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3" t="s">
        <v>10</v>
      </c>
      <c r="B24" s="16">
        <f ca="1">EOMONTH(B15,$B$19)</f>
        <v>44347</v>
      </c>
      <c r="C24" s="15">
        <f ca="1">IF($B24&lt;=C$22,1,0)</f>
        <v>0</v>
      </c>
      <c r="D24" s="15">
        <f ca="1">IF($B24&lt;=D$22,1,0)</f>
        <v>0</v>
      </c>
      <c r="E24" s="15">
        <f ca="1">IF($B24&lt;=E$22,1,0)</f>
        <v>0</v>
      </c>
      <c r="F24" s="15">
        <f ca="1">IF($B24&lt;=F$22,1,0)</f>
        <v>0</v>
      </c>
      <c r="G24" s="15">
        <f ca="1">IF($B24&lt;=G$22,1,0)</f>
        <v>0</v>
      </c>
      <c r="H24" s="15">
        <f ca="1">IF($B24&lt;=H$22,1,0)</f>
        <v>1</v>
      </c>
      <c r="I24" s="19"/>
      <c r="J24" s="19"/>
      <c r="K24" s="1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3" t="s">
        <v>11</v>
      </c>
      <c r="B25" s="16">
        <f ca="1">EOMONTH(B16,$B$19)</f>
        <v>44408</v>
      </c>
      <c r="C25" s="15">
        <f ca="1">IF($B25&lt;=C$22,1,0)</f>
        <v>0</v>
      </c>
      <c r="D25" s="15">
        <f ca="1">IF($B25&lt;=D$22,1,0)</f>
        <v>0</v>
      </c>
      <c r="E25" s="15">
        <f ca="1">IF($B25&lt;=E$22,1,0)</f>
        <v>0</v>
      </c>
      <c r="F25" s="15">
        <f ca="1">IF($B25&lt;=F$22,1,0)</f>
        <v>0</v>
      </c>
      <c r="G25" s="15">
        <f ca="1">IF($B25&lt;=G$22,1,0)</f>
        <v>0</v>
      </c>
      <c r="H25" s="15">
        <f ca="1">IF($B25&lt;=H$22,1,0)</f>
        <v>0</v>
      </c>
      <c r="I25" s="19"/>
      <c r="J25" s="19"/>
      <c r="K25" s="1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41.5" customHeight="1" spans="1:25">
      <c r="A28" s="10" t="s">
        <v>15</v>
      </c>
      <c r="B28" s="11"/>
      <c r="C28" s="12">
        <f ca="1">EOMONTH(TODAY(),0)</f>
        <v>44196</v>
      </c>
      <c r="D28" s="13">
        <f ca="1">EOMONTH(TODAY(),1)</f>
        <v>44227</v>
      </c>
      <c r="E28" s="13">
        <f ca="1">EOMONTH(TODAY(),2)</f>
        <v>44255</v>
      </c>
      <c r="F28" s="13">
        <f ca="1">EOMONTH(TODAY(),3)</f>
        <v>44286</v>
      </c>
      <c r="G28" s="13">
        <f ca="1">EOMONTH(TODAY(),4)</f>
        <v>44316</v>
      </c>
      <c r="H28" s="13">
        <f ca="1">EOMONTH(TODAY(),5)</f>
        <v>44347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3"/>
      <c r="B29" s="11"/>
      <c r="C29" s="13"/>
      <c r="D29" s="13"/>
      <c r="E29" s="13"/>
      <c r="F29" s="13"/>
      <c r="G29" s="13"/>
      <c r="H29" s="13"/>
      <c r="I29" s="13"/>
      <c r="J29" s="13"/>
      <c r="K29" s="1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3" t="s">
        <v>9</v>
      </c>
      <c r="B30" s="11"/>
      <c r="C30" s="17">
        <f ca="1">C23*$B$8*($B$4/12)</f>
        <v>0</v>
      </c>
      <c r="D30" s="17">
        <f ca="1">D23*$B$8*($B$4/12)</f>
        <v>0</v>
      </c>
      <c r="E30" s="17">
        <f ca="1">E23*$B$8*($B$4/12)</f>
        <v>0</v>
      </c>
      <c r="F30" s="17">
        <f ca="1">F23*$B$8*($B$4/12)</f>
        <v>0</v>
      </c>
      <c r="G30" s="17">
        <f ca="1">G23*$B$8*($B$4/12)</f>
        <v>0</v>
      </c>
      <c r="H30" s="17">
        <f ca="1">H23*$B$8*($B$4/12)</f>
        <v>1484000</v>
      </c>
      <c r="I30" s="17"/>
      <c r="J30" s="17"/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3" t="s">
        <v>10</v>
      </c>
      <c r="B31" s="11"/>
      <c r="C31" s="17"/>
      <c r="D31" s="17"/>
      <c r="E31" s="17"/>
      <c r="F31" s="17"/>
      <c r="G31" s="17"/>
      <c r="H31" s="17">
        <f ca="1">H24*$B$8*($B$4/12)</f>
        <v>1484000</v>
      </c>
      <c r="I31" s="17"/>
      <c r="J31" s="17"/>
      <c r="K31" s="1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3" t="s">
        <v>11</v>
      </c>
      <c r="B32" s="11"/>
      <c r="C32" s="17"/>
      <c r="D32" s="17"/>
      <c r="E32" s="17"/>
      <c r="F32" s="17"/>
      <c r="G32" s="17"/>
      <c r="H32" s="17">
        <f ca="1">H25*$B$8*($B$4/12)</f>
        <v>0</v>
      </c>
      <c r="I32" s="17"/>
      <c r="J32" s="17"/>
      <c r="K32" s="1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11" t="s">
        <v>16</v>
      </c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3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3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3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3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3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3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3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A991" s="3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A992" s="3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>
      <c r="A993" s="3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>
      <c r="A994" s="3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>
      <c r="A995" s="3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>
      <c r="A996" s="3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>
      <c r="A997" s="3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>
      <c r="A998" s="3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>
      <c r="A999" s="3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>
      <c r="A1000" s="3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>
      <c r="A1001" s="3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>
      <c r="A1002" s="3"/>
      <c r="B1002" s="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>
      <c r="A1003" s="3"/>
      <c r="B1003" s="3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>
      <c r="A1004" s="3"/>
      <c r="B1004" s="3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>
      <c r="A1005" s="3"/>
      <c r="B1005" s="3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>
      <c r="A1006" s="3"/>
      <c r="B1006" s="3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>
      <c r="A1007" s="3"/>
      <c r="B1007" s="3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>
      <c r="A1008" s="3"/>
      <c r="B1008" s="3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>
      <c r="A1009" s="3"/>
      <c r="B1009" s="3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</sheetData>
  <pageMargins left="0.700000047683716" right="0.700000047683716" top="0.75" bottom="0.75" header="0.300000011920929" footer="0.300000011920929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?لخميس تشرين الثاني 26 2020</cp:lastModifiedBy>
  <dcterms:created xsi:type="dcterms:W3CDTF">2018-11-19T19:00:00Z</dcterms:created>
  <dcterms:modified xsi:type="dcterms:W3CDTF">2020-12-02T08:22:11Z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