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A'\5° Anno\Progetto Neuro\"/>
    </mc:Choice>
  </mc:AlternateContent>
  <xr:revisionPtr revIDLastSave="0" documentId="13_ncr:1_{01263225-2158-438B-94E4-5ABBED0F9AFC}" xr6:coauthVersionLast="45" xr6:coauthVersionMax="45" xr10:uidLastSave="{00000000-0000-0000-0000-000000000000}"/>
  <bookViews>
    <workbookView xWindow="-108" yWindow="-108" windowWidth="23256" windowHeight="13176" xr2:uid="{1B73FAD5-D86F-4374-A755-95878AAABC34}"/>
  </bookViews>
  <sheets>
    <sheet name="parameters_CLASSICAL_FINAL" sheetId="5" r:id="rId1"/>
    <sheet name="CCN_STRIDE" sheetId="2" r:id="rId2"/>
    <sheet name="CNN_NOISE" sheetId="3" r:id="rId3"/>
  </sheets>
  <definedNames>
    <definedName name="DatiEsterni_1" localSheetId="1" hidden="1">CCN_STRIDE!$A$1:$D$30</definedName>
    <definedName name="DatiEsterni_1" localSheetId="2" hidden="1">CNN_NOISE!$A$1:$E$14</definedName>
    <definedName name="DatiEsterni_1" localSheetId="0" hidden="1">parameters_CLASSICAL_FINAL!$A$1:$L$30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6" i="5" l="1"/>
  <c r="J35" i="2"/>
  <c r="N125" i="5"/>
  <c r="B59" i="5" l="1"/>
  <c r="V111" i="5" l="1"/>
  <c r="W111" i="5"/>
  <c r="X111" i="5"/>
  <c r="V112" i="5"/>
  <c r="W112" i="5"/>
  <c r="X112" i="5"/>
  <c r="V113" i="5"/>
  <c r="W113" i="5"/>
  <c r="X113" i="5"/>
  <c r="V114" i="5"/>
  <c r="W114" i="5"/>
  <c r="X114" i="5"/>
  <c r="U114" i="5"/>
  <c r="U113" i="5"/>
  <c r="U112" i="5"/>
  <c r="V110" i="5"/>
  <c r="W110" i="5"/>
  <c r="X110" i="5"/>
  <c r="U110" i="5"/>
  <c r="V107" i="5"/>
  <c r="W107" i="5"/>
  <c r="X107" i="5"/>
  <c r="V108" i="5"/>
  <c r="W108" i="5"/>
  <c r="X108" i="5"/>
  <c r="V109" i="5"/>
  <c r="W109" i="5"/>
  <c r="X109" i="5"/>
  <c r="V115" i="5"/>
  <c r="W115" i="5"/>
  <c r="X115" i="5"/>
  <c r="V116" i="5"/>
  <c r="W116" i="5"/>
  <c r="X116" i="5"/>
  <c r="V117" i="5"/>
  <c r="W117" i="5"/>
  <c r="X117" i="5"/>
  <c r="V118" i="5"/>
  <c r="W118" i="5"/>
  <c r="X118" i="5"/>
  <c r="V119" i="5"/>
  <c r="W119" i="5"/>
  <c r="X119" i="5"/>
  <c r="V120" i="5"/>
  <c r="W120" i="5"/>
  <c r="X120" i="5"/>
  <c r="V121" i="5"/>
  <c r="W121" i="5"/>
  <c r="X121" i="5"/>
  <c r="V122" i="5"/>
  <c r="W122" i="5"/>
  <c r="X122" i="5"/>
  <c r="V123" i="5"/>
  <c r="W123" i="5"/>
  <c r="X123" i="5"/>
  <c r="V124" i="5"/>
  <c r="W124" i="5"/>
  <c r="X124" i="5"/>
  <c r="V125" i="5"/>
  <c r="W125" i="5"/>
  <c r="X125" i="5"/>
  <c r="V126" i="5"/>
  <c r="W126" i="5"/>
  <c r="X126" i="5"/>
  <c r="V127" i="5"/>
  <c r="W127" i="5"/>
  <c r="X127" i="5"/>
  <c r="V128" i="5"/>
  <c r="W128" i="5"/>
  <c r="X128" i="5"/>
  <c r="V129" i="5"/>
  <c r="W129" i="5"/>
  <c r="X129" i="5"/>
  <c r="V130" i="5"/>
  <c r="W130" i="5"/>
  <c r="X130" i="5"/>
  <c r="V131" i="5"/>
  <c r="W131" i="5"/>
  <c r="X131" i="5"/>
  <c r="V132" i="5"/>
  <c r="W132" i="5"/>
  <c r="X132" i="5"/>
  <c r="V133" i="5"/>
  <c r="W133" i="5"/>
  <c r="X133" i="5"/>
  <c r="V134" i="5"/>
  <c r="W134" i="5"/>
  <c r="X134" i="5"/>
  <c r="U134" i="5"/>
  <c r="U133" i="5"/>
  <c r="U132" i="5"/>
  <c r="U130" i="5"/>
  <c r="U129" i="5"/>
  <c r="U128" i="5"/>
  <c r="U127" i="5"/>
  <c r="U126" i="5"/>
  <c r="U125" i="5"/>
  <c r="U124" i="5"/>
  <c r="U123" i="5"/>
  <c r="U122" i="5"/>
  <c r="U121" i="5"/>
  <c r="U120" i="5"/>
  <c r="U118" i="5"/>
  <c r="U117" i="5"/>
  <c r="U116" i="5"/>
  <c r="U111" i="5"/>
  <c r="U107" i="5"/>
  <c r="U108" i="5"/>
  <c r="U109" i="5"/>
  <c r="U115" i="5"/>
  <c r="U119" i="5"/>
  <c r="U131" i="5"/>
  <c r="T131" i="5"/>
  <c r="T127" i="5"/>
  <c r="T123" i="5"/>
  <c r="T119" i="5"/>
  <c r="T115" i="5"/>
  <c r="T111" i="5"/>
  <c r="T109" i="5"/>
  <c r="T108" i="5"/>
  <c r="T107" i="5"/>
  <c r="I14" i="2"/>
  <c r="I18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33" i="2"/>
  <c r="G57" i="2" l="1"/>
  <c r="G53" i="2"/>
  <c r="G49" i="2"/>
  <c r="G45" i="2"/>
  <c r="G41" i="2"/>
  <c r="G37" i="2"/>
  <c r="G33" i="2"/>
  <c r="B40" i="5" l="1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C42" i="5"/>
  <c r="G42" i="5"/>
  <c r="K42" i="5"/>
  <c r="O42" i="5"/>
  <c r="S42" i="5"/>
  <c r="W42" i="5"/>
  <c r="AA42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N48" i="5" s="1"/>
  <c r="BH78" i="5" s="1"/>
  <c r="R46" i="5"/>
  <c r="S46" i="5"/>
  <c r="T46" i="5"/>
  <c r="U46" i="5"/>
  <c r="V46" i="5"/>
  <c r="W46" i="5"/>
  <c r="X46" i="5"/>
  <c r="Y46" i="5"/>
  <c r="V48" i="5" s="1"/>
  <c r="BH80" i="5" s="1"/>
  <c r="Z46" i="5"/>
  <c r="AA46" i="5"/>
  <c r="AB46" i="5"/>
  <c r="AC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C48" i="5"/>
  <c r="G48" i="5"/>
  <c r="K48" i="5"/>
  <c r="O48" i="5"/>
  <c r="S48" i="5"/>
  <c r="W48" i="5"/>
  <c r="AA48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C54" i="5"/>
  <c r="G54" i="5"/>
  <c r="K54" i="5"/>
  <c r="O54" i="5"/>
  <c r="S54" i="5"/>
  <c r="W54" i="5"/>
  <c r="AA54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C60" i="5"/>
  <c r="G60" i="5"/>
  <c r="K60" i="5"/>
  <c r="O60" i="5"/>
  <c r="S60" i="5"/>
  <c r="W60" i="5"/>
  <c r="AA60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C66" i="5"/>
  <c r="G66" i="5"/>
  <c r="K66" i="5"/>
  <c r="O66" i="5"/>
  <c r="S66" i="5"/>
  <c r="W66" i="5"/>
  <c r="AA66" i="5"/>
  <c r="M107" i="5"/>
  <c r="N107" i="5"/>
  <c r="O107" i="5"/>
  <c r="P107" i="5"/>
  <c r="Q107" i="5"/>
  <c r="M108" i="5"/>
  <c r="N108" i="5"/>
  <c r="O108" i="5"/>
  <c r="P108" i="5"/>
  <c r="Q108" i="5"/>
  <c r="M109" i="5"/>
  <c r="N109" i="5"/>
  <c r="O109" i="5"/>
  <c r="P109" i="5"/>
  <c r="Q109" i="5"/>
  <c r="M110" i="5"/>
  <c r="N110" i="5"/>
  <c r="O110" i="5"/>
  <c r="P110" i="5"/>
  <c r="Q110" i="5"/>
  <c r="M111" i="5"/>
  <c r="N111" i="5"/>
  <c r="O111" i="5"/>
  <c r="P111" i="5"/>
  <c r="Q111" i="5"/>
  <c r="M112" i="5"/>
  <c r="N112" i="5"/>
  <c r="O112" i="5"/>
  <c r="P112" i="5"/>
  <c r="Q112" i="5"/>
  <c r="M113" i="5"/>
  <c r="N113" i="5"/>
  <c r="O113" i="5"/>
  <c r="P113" i="5"/>
  <c r="Q113" i="5"/>
  <c r="M114" i="5"/>
  <c r="N114" i="5"/>
  <c r="O114" i="5"/>
  <c r="P114" i="5"/>
  <c r="Q114" i="5"/>
  <c r="M115" i="5"/>
  <c r="N115" i="5"/>
  <c r="O115" i="5"/>
  <c r="P115" i="5"/>
  <c r="Q115" i="5"/>
  <c r="M116" i="5"/>
  <c r="N116" i="5"/>
  <c r="O116" i="5"/>
  <c r="P116" i="5"/>
  <c r="Q116" i="5"/>
  <c r="M117" i="5"/>
  <c r="N117" i="5"/>
  <c r="O117" i="5"/>
  <c r="P117" i="5"/>
  <c r="Q117" i="5"/>
  <c r="M118" i="5"/>
  <c r="N118" i="5"/>
  <c r="O118" i="5"/>
  <c r="P118" i="5"/>
  <c r="Q118" i="5"/>
  <c r="M119" i="5"/>
  <c r="N119" i="5"/>
  <c r="O119" i="5"/>
  <c r="P119" i="5"/>
  <c r="Q119" i="5"/>
  <c r="M120" i="5"/>
  <c r="N120" i="5"/>
  <c r="O120" i="5"/>
  <c r="P120" i="5"/>
  <c r="Q120" i="5"/>
  <c r="M121" i="5"/>
  <c r="N121" i="5"/>
  <c r="O121" i="5"/>
  <c r="P121" i="5"/>
  <c r="Q121" i="5"/>
  <c r="M122" i="5"/>
  <c r="N122" i="5"/>
  <c r="O122" i="5"/>
  <c r="P122" i="5"/>
  <c r="Q122" i="5"/>
  <c r="M123" i="5"/>
  <c r="N123" i="5"/>
  <c r="O123" i="5"/>
  <c r="P123" i="5"/>
  <c r="Q123" i="5"/>
  <c r="M124" i="5"/>
  <c r="N124" i="5"/>
  <c r="O124" i="5"/>
  <c r="P124" i="5"/>
  <c r="Q124" i="5"/>
  <c r="M125" i="5"/>
  <c r="O125" i="5"/>
  <c r="P125" i="5"/>
  <c r="Q125" i="5"/>
  <c r="M126" i="5"/>
  <c r="O126" i="5"/>
  <c r="P126" i="5"/>
  <c r="Q126" i="5"/>
  <c r="M127" i="5"/>
  <c r="N127" i="5"/>
  <c r="O127" i="5"/>
  <c r="P127" i="5"/>
  <c r="Q127" i="5"/>
  <c r="M128" i="5"/>
  <c r="N128" i="5"/>
  <c r="O128" i="5"/>
  <c r="P128" i="5"/>
  <c r="Q128" i="5"/>
  <c r="M129" i="5"/>
  <c r="N129" i="5"/>
  <c r="O129" i="5"/>
  <c r="P129" i="5"/>
  <c r="Q129" i="5"/>
  <c r="M130" i="5"/>
  <c r="N130" i="5"/>
  <c r="O130" i="5"/>
  <c r="P130" i="5"/>
  <c r="Q130" i="5"/>
  <c r="M131" i="5"/>
  <c r="N131" i="5"/>
  <c r="O131" i="5"/>
  <c r="P131" i="5"/>
  <c r="Q131" i="5"/>
  <c r="M132" i="5"/>
  <c r="N132" i="5"/>
  <c r="O132" i="5"/>
  <c r="P132" i="5"/>
  <c r="Q132" i="5"/>
  <c r="M133" i="5"/>
  <c r="N133" i="5"/>
  <c r="O133" i="5"/>
  <c r="P133" i="5"/>
  <c r="Q133" i="5"/>
  <c r="M134" i="5"/>
  <c r="N134" i="5"/>
  <c r="O134" i="5"/>
  <c r="P134" i="5"/>
  <c r="Q134" i="5"/>
  <c r="BG51" i="5"/>
  <c r="BG63" i="5" s="1"/>
  <c r="BH51" i="5"/>
  <c r="BH63" i="5" s="1"/>
  <c r="BI51" i="5"/>
  <c r="BI63" i="5" s="1"/>
  <c r="BJ51" i="5"/>
  <c r="BJ63" i="5" s="1"/>
  <c r="BK51" i="5"/>
  <c r="BK63" i="5" s="1"/>
  <c r="BG52" i="5"/>
  <c r="BG64" i="5" s="1"/>
  <c r="BH52" i="5"/>
  <c r="BH64" i="5" s="1"/>
  <c r="BI52" i="5"/>
  <c r="BJ52" i="5"/>
  <c r="BJ64" i="5" s="1"/>
  <c r="BK52" i="5"/>
  <c r="BK64" i="5" s="1"/>
  <c r="BG53" i="5"/>
  <c r="BG65" i="5" s="1"/>
  <c r="BH53" i="5"/>
  <c r="BH65" i="5" s="1"/>
  <c r="BI53" i="5"/>
  <c r="BI65" i="5" s="1"/>
  <c r="BJ53" i="5"/>
  <c r="BJ65" i="5" s="1"/>
  <c r="BK53" i="5"/>
  <c r="BK65" i="5" s="1"/>
  <c r="BG54" i="5"/>
  <c r="BG66" i="5" s="1"/>
  <c r="BH54" i="5"/>
  <c r="BH66" i="5" s="1"/>
  <c r="BI54" i="5"/>
  <c r="BI66" i="5" s="1"/>
  <c r="BJ54" i="5"/>
  <c r="BJ66" i="5" s="1"/>
  <c r="BK54" i="5"/>
  <c r="BK66" i="5" s="1"/>
  <c r="BG55" i="5"/>
  <c r="BG67" i="5" s="1"/>
  <c r="BH55" i="5"/>
  <c r="BI55" i="5"/>
  <c r="BI67" i="5" s="1"/>
  <c r="BJ55" i="5"/>
  <c r="BK55" i="5"/>
  <c r="BK67" i="5" s="1"/>
  <c r="BG56" i="5"/>
  <c r="BG68" i="5" s="1"/>
  <c r="BH56" i="5"/>
  <c r="BH68" i="5" s="1"/>
  <c r="BI56" i="5"/>
  <c r="BI68" i="5" s="1"/>
  <c r="BJ56" i="5"/>
  <c r="BJ68" i="5" s="1"/>
  <c r="BK56" i="5"/>
  <c r="BK68" i="5" s="1"/>
  <c r="BG57" i="5"/>
  <c r="BG69" i="5" s="1"/>
  <c r="BH57" i="5"/>
  <c r="BH69" i="5" s="1"/>
  <c r="BI57" i="5"/>
  <c r="BI69" i="5" s="1"/>
  <c r="BJ57" i="5"/>
  <c r="BJ69" i="5" s="1"/>
  <c r="BK57" i="5"/>
  <c r="BK69" i="5" s="1"/>
  <c r="BF62" i="5"/>
  <c r="BF63" i="5"/>
  <c r="BF64" i="5"/>
  <c r="BI64" i="5"/>
  <c r="BF65" i="5"/>
  <c r="BF66" i="5"/>
  <c r="BF67" i="5"/>
  <c r="BH67" i="5"/>
  <c r="BJ67" i="5"/>
  <c r="BF68" i="5"/>
  <c r="BF69" i="5"/>
  <c r="H62" i="3"/>
  <c r="H63" i="3"/>
  <c r="H64" i="3"/>
  <c r="H65" i="3"/>
  <c r="H61" i="3"/>
  <c r="G61" i="3"/>
  <c r="G62" i="3"/>
  <c r="G63" i="3"/>
  <c r="G64" i="3"/>
  <c r="G65" i="3"/>
  <c r="Q51" i="3"/>
  <c r="F61" i="3"/>
  <c r="F64" i="3"/>
  <c r="F65" i="3"/>
  <c r="F63" i="3"/>
  <c r="F62" i="3"/>
  <c r="D20" i="3"/>
  <c r="D21" i="3"/>
  <c r="Q54" i="3"/>
  <c r="E62" i="3"/>
  <c r="E63" i="3"/>
  <c r="E64" i="3"/>
  <c r="E65" i="3"/>
  <c r="E61" i="3"/>
  <c r="P54" i="3"/>
  <c r="Q53" i="3"/>
  <c r="P53" i="3"/>
  <c r="Q52" i="3"/>
  <c r="P52" i="3"/>
  <c r="P51" i="3"/>
  <c r="F48" i="5" l="1"/>
  <c r="BH76" i="5" s="1"/>
  <c r="Z54" i="5"/>
  <c r="BJ81" i="5" s="1"/>
  <c r="J54" i="5"/>
  <c r="BJ77" i="5" s="1"/>
  <c r="Z60" i="5"/>
  <c r="R60" i="5"/>
  <c r="J60" i="5"/>
  <c r="B60" i="5"/>
  <c r="V42" i="5"/>
  <c r="BG80" i="5" s="1"/>
  <c r="N42" i="5"/>
  <c r="BG78" i="5" s="1"/>
  <c r="F42" i="5"/>
  <c r="BG76" i="5" s="1"/>
  <c r="F66" i="5"/>
  <c r="BK76" i="5" s="1"/>
  <c r="B66" i="5"/>
  <c r="BK75" i="5" s="1"/>
  <c r="Z42" i="5"/>
  <c r="BG81" i="5" s="1"/>
  <c r="R42" i="5"/>
  <c r="BG79" i="5" s="1"/>
  <c r="J42" i="5"/>
  <c r="BG77" i="5" s="1"/>
  <c r="B42" i="5"/>
  <c r="BG75" i="5" s="1"/>
  <c r="N60" i="5"/>
  <c r="Z66" i="5"/>
  <c r="BK81" i="5" s="1"/>
  <c r="R66" i="5"/>
  <c r="BK79" i="5" s="1"/>
  <c r="J66" i="5"/>
  <c r="BK77" i="5" s="1"/>
  <c r="R54" i="5"/>
  <c r="BJ79" i="5" s="1"/>
  <c r="B54" i="5"/>
  <c r="BJ75" i="5" s="1"/>
  <c r="V66" i="5"/>
  <c r="BK80" i="5" s="1"/>
  <c r="Z48" i="5"/>
  <c r="BH81" i="5" s="1"/>
  <c r="R48" i="5"/>
  <c r="BH79" i="5" s="1"/>
  <c r="J48" i="5"/>
  <c r="BH77" i="5" s="1"/>
  <c r="N66" i="5"/>
  <c r="BK78" i="5" s="1"/>
  <c r="V54" i="5"/>
  <c r="BJ80" i="5" s="1"/>
  <c r="N54" i="5"/>
  <c r="BJ78" i="5" s="1"/>
  <c r="F54" i="5"/>
  <c r="BJ76" i="5" s="1"/>
  <c r="B48" i="5"/>
  <c r="BH75" i="5" s="1"/>
  <c r="V60" i="5"/>
  <c r="F60" i="5"/>
  <c r="D19" i="3" l="1"/>
  <c r="J32" i="2"/>
  <c r="J33" i="2"/>
  <c r="J34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E58" i="2"/>
  <c r="E59" i="2"/>
  <c r="E60" i="2"/>
  <c r="E54" i="2"/>
  <c r="E55" i="2"/>
  <c r="E56" i="2"/>
  <c r="E57" i="2"/>
  <c r="E50" i="2"/>
  <c r="E51" i="2"/>
  <c r="E52" i="2"/>
  <c r="E53" i="2"/>
  <c r="E49" i="2"/>
  <c r="E46" i="2"/>
  <c r="E47" i="2"/>
  <c r="E48" i="2"/>
  <c r="E45" i="2"/>
  <c r="E42" i="2"/>
  <c r="E43" i="2"/>
  <c r="E44" i="2"/>
  <c r="E41" i="2"/>
  <c r="D41" i="2"/>
  <c r="E38" i="2"/>
  <c r="E39" i="2"/>
  <c r="E40" i="2"/>
  <c r="E37" i="2"/>
  <c r="E34" i="2"/>
  <c r="E35" i="2"/>
  <c r="E36" i="2"/>
  <c r="E33" i="2"/>
  <c r="I87" i="2"/>
  <c r="M16" i="2"/>
  <c r="I86" i="2" s="1"/>
  <c r="Q16" i="2"/>
  <c r="U16" i="2"/>
  <c r="I88" i="2" s="1"/>
  <c r="Y16" i="2"/>
  <c r="I89" i="2" s="1"/>
  <c r="AC16" i="2"/>
  <c r="I90" i="2" s="1"/>
  <c r="AG16" i="2"/>
  <c r="I91" i="2" s="1"/>
  <c r="I16" i="2"/>
  <c r="I85" i="2" s="1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H85" i="2"/>
  <c r="I15" i="2" l="1"/>
  <c r="C33" i="2"/>
  <c r="C34" i="2"/>
  <c r="C38" i="2"/>
  <c r="C35" i="2"/>
  <c r="C36" i="2"/>
  <c r="C37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F41" i="2" l="1"/>
  <c r="D45" i="2" l="1"/>
  <c r="D60" i="2"/>
  <c r="F60" i="2" s="1"/>
  <c r="D59" i="2"/>
  <c r="F59" i="2" s="1"/>
  <c r="D58" i="2"/>
  <c r="F58" i="2" s="1"/>
  <c r="D57" i="2"/>
  <c r="D56" i="2"/>
  <c r="F56" i="2" s="1"/>
  <c r="D55" i="2"/>
  <c r="F55" i="2" s="1"/>
  <c r="D54" i="2"/>
  <c r="F54" i="2" s="1"/>
  <c r="D53" i="2"/>
  <c r="D52" i="2"/>
  <c r="F52" i="2" s="1"/>
  <c r="D51" i="2"/>
  <c r="F51" i="2" s="1"/>
  <c r="D50" i="2"/>
  <c r="F50" i="2" s="1"/>
  <c r="D49" i="2"/>
  <c r="D48" i="2"/>
  <c r="F48" i="2" s="1"/>
  <c r="D47" i="2"/>
  <c r="F47" i="2" s="1"/>
  <c r="D46" i="2"/>
  <c r="F46" i="2" s="1"/>
  <c r="D44" i="2"/>
  <c r="F44" i="2" s="1"/>
  <c r="D43" i="2"/>
  <c r="F43" i="2" s="1"/>
  <c r="D42" i="2"/>
  <c r="D38" i="2"/>
  <c r="F38" i="2" s="1"/>
  <c r="D39" i="2"/>
  <c r="F39" i="2" s="1"/>
  <c r="D40" i="2"/>
  <c r="F40" i="2" s="1"/>
  <c r="D37" i="2"/>
  <c r="D34" i="2"/>
  <c r="F34" i="2" s="1"/>
  <c r="D35" i="2"/>
  <c r="F35" i="2" s="1"/>
  <c r="D36" i="2"/>
  <c r="F36" i="2" s="1"/>
  <c r="D33" i="2"/>
  <c r="AG15" i="2"/>
  <c r="F37" i="2" l="1"/>
  <c r="G86" i="2" s="1"/>
  <c r="F49" i="2"/>
  <c r="F57" i="2"/>
  <c r="F33" i="2"/>
  <c r="G85" i="2" s="1"/>
  <c r="F42" i="2"/>
  <c r="G87" i="2" s="1"/>
  <c r="F53" i="2"/>
  <c r="F45" i="2"/>
  <c r="H88" i="2"/>
  <c r="H89" i="2"/>
  <c r="H87" i="2"/>
  <c r="H90" i="2"/>
  <c r="H91" i="2"/>
  <c r="H86" i="2"/>
  <c r="AC15" i="2"/>
  <c r="M15" i="2"/>
  <c r="U15" i="2"/>
  <c r="Q15" i="2"/>
  <c r="Y15" i="2"/>
  <c r="E22" i="3"/>
  <c r="E21" i="3"/>
  <c r="E20" i="3"/>
  <c r="D22" i="3"/>
  <c r="E19" i="3"/>
  <c r="G88" i="2" l="1"/>
  <c r="G89" i="2"/>
  <c r="G90" i="2"/>
  <c r="G91" i="2"/>
  <c r="I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8B897-73C0-4FBD-9CA1-7BA6D6A423ED}" keepAlive="1" name="Query - CNN_NOISE_day2" description="Connessione alla query 'CNN_NOISE_day2' nella cartella di lavoro." type="5" refreshedVersion="6" background="1" saveData="1">
    <dbPr connection="Provider=Microsoft.Mashup.OleDb.1;Data Source=$Workbook$;Location=CNN_NOISE_day2;Extended Properties=&quot;&quot;" command="SELECT * FROM [CNN_NOISE_day2]"/>
  </connection>
  <connection id="2" xr16:uid="{0B933DEE-9018-4057-AE02-1CF83523559D}" keepAlive="1" name="Query - parameters_CLASSICAL_day2" description="Connessione alla query 'parameters_CLASSICAL_day2' nella cartella di lavoro." type="5" refreshedVersion="6" background="1" saveData="1">
    <dbPr connection="Provider=Microsoft.Mashup.OleDb.1;Data Source=$Workbook$;Location=parameters_CLASSICAL_day2;Extended Properties=&quot;&quot;" command="SELECT * FROM [parameters_CLASSICAL_day2]"/>
  </connection>
  <connection id="3" xr16:uid="{5938375F-3F1C-47DE-BC2B-4A2A918A0972}" keepAlive="1" name="Query - parameters_CNN_day2 (1)" description="Connessione alla query 'parameters_CNN_day2 (1)' nella cartella di lavoro." type="5" refreshedVersion="6" background="1" saveData="1">
    <dbPr connection="Provider=Microsoft.Mashup.OleDb.1;Data Source=$Workbook$;Location=&quot;parameters_CNN_day2 (1)&quot;;Extended Properties=&quot;&quot;" command="SELECT * FROM [parameters_CNN_day2 (1)]"/>
  </connection>
</connections>
</file>

<file path=xl/sharedStrings.xml><?xml version="1.0" encoding="utf-8"?>
<sst xmlns="http://schemas.openxmlformats.org/spreadsheetml/2006/main" count="444" uniqueCount="101">
  <si>
    <t>Column1</t>
  </si>
  <si>
    <t>Column2</t>
  </si>
  <si>
    <t>Column3</t>
  </si>
  <si>
    <t>Column4</t>
  </si>
  <si>
    <t>25</t>
  </si>
  <si>
    <t>50</t>
  </si>
  <si>
    <t>75</t>
  </si>
  <si>
    <t>100</t>
  </si>
  <si>
    <t>150</t>
  </si>
  <si>
    <t>200</t>
  </si>
  <si>
    <t>250</t>
  </si>
  <si>
    <t>300</t>
  </si>
  <si>
    <t>Column5</t>
  </si>
  <si>
    <t>MEDIATI</t>
  </si>
  <si>
    <t>Window Size [ms]</t>
  </si>
  <si>
    <t>Stride [%]</t>
  </si>
  <si>
    <t>mean</t>
  </si>
  <si>
    <t>OVERALL</t>
  </si>
  <si>
    <t>Window</t>
  </si>
  <si>
    <t>CNN _D1</t>
  </si>
  <si>
    <t>CNN _D2</t>
  </si>
  <si>
    <t>MEAN</t>
  </si>
  <si>
    <t>Accuracy</t>
  </si>
  <si>
    <t>TEMPO DAY2</t>
  </si>
  <si>
    <t>Colonna1</t>
  </si>
  <si>
    <t>Colonna2</t>
  </si>
  <si>
    <t>Tempo day1</t>
  </si>
  <si>
    <t>Tempo Day2</t>
  </si>
  <si>
    <t>TEMPO DAY1</t>
  </si>
  <si>
    <t>TEMPO MEDIO</t>
  </si>
  <si>
    <t>MEAN TIME</t>
  </si>
  <si>
    <t>MEAN ACC</t>
  </si>
  <si>
    <t>STANDARD DEVIATION</t>
  </si>
  <si>
    <t>DEV- STAND</t>
  </si>
  <si>
    <t>CNN_D3</t>
  </si>
  <si>
    <t xml:space="preserve">ST DEV </t>
  </si>
  <si>
    <t>TEMPO DAY3</t>
  </si>
  <si>
    <t>Tempo day3</t>
  </si>
  <si>
    <t xml:space="preserve">SD time </t>
  </si>
  <si>
    <t>SDaccur</t>
  </si>
  <si>
    <t>TEMPO DAY1  SECONDDS</t>
  </si>
  <si>
    <t>mediati:</t>
  </si>
  <si>
    <t>DAY 3</t>
  </si>
  <si>
    <t>DAY2</t>
  </si>
  <si>
    <t>window_time</t>
  </si>
  <si>
    <t>stride</t>
  </si>
  <si>
    <t>noise_std</t>
  </si>
  <si>
    <t>accuracy</t>
  </si>
  <si>
    <t>c.time</t>
  </si>
  <si>
    <t>MEDIATI:</t>
  </si>
  <si>
    <t>DAY1</t>
  </si>
  <si>
    <t>Time</t>
  </si>
  <si>
    <t>STD acc</t>
  </si>
  <si>
    <t>STD time</t>
  </si>
  <si>
    <t>ACCURACY - mean3days</t>
  </si>
  <si>
    <t>C. Time  - mean3days</t>
  </si>
  <si>
    <t>FINAL DATA</t>
  </si>
  <si>
    <t>ACC DTREE</t>
  </si>
  <si>
    <t>Time_RF</t>
  </si>
  <si>
    <t>Time_SVM</t>
  </si>
  <si>
    <t>time_KNN</t>
  </si>
  <si>
    <t>time_LDA</t>
  </si>
  <si>
    <t>Time DTREE</t>
  </si>
  <si>
    <t>time_DTREE</t>
  </si>
  <si>
    <t>Valori medi per finestra sugli stride</t>
  </si>
  <si>
    <t>MEDIA 3 DAYS</t>
  </si>
  <si>
    <t>LDA_acc</t>
  </si>
  <si>
    <t>Dtree_acc</t>
  </si>
  <si>
    <t>Perc</t>
  </si>
  <si>
    <t>Window_time</t>
  </si>
  <si>
    <t>DAY3</t>
  </si>
  <si>
    <t>ST DEV</t>
  </si>
  <si>
    <t>RF DAY3</t>
  </si>
  <si>
    <t>RF DAY2</t>
  </si>
  <si>
    <t>RF DAY1</t>
  </si>
  <si>
    <t>KNN DAY3</t>
  </si>
  <si>
    <t>KNN DAY2</t>
  </si>
  <si>
    <t>KNN DAY1</t>
  </si>
  <si>
    <t>SVM DAY3</t>
  </si>
  <si>
    <t>SVM DAY2</t>
  </si>
  <si>
    <t>SVM DAY1</t>
  </si>
  <si>
    <t>LDA DAY3</t>
  </si>
  <si>
    <t>LDA DAY2</t>
  </si>
  <si>
    <t>LDA DAY1</t>
  </si>
  <si>
    <t>DTree DAY3</t>
  </si>
  <si>
    <t>DTree DAY2</t>
  </si>
  <si>
    <t>DTree DAY1</t>
  </si>
  <si>
    <t>Colonna5</t>
  </si>
  <si>
    <t>Colonna4</t>
  </si>
  <si>
    <t>Colonna3</t>
  </si>
  <si>
    <t>RF_acc</t>
  </si>
  <si>
    <t>SVM_acc</t>
  </si>
  <si>
    <t>KNN_acc</t>
  </si>
  <si>
    <t>MEDIA WINDOW</t>
  </si>
  <si>
    <t>WINDOW</t>
  </si>
  <si>
    <t>PERC</t>
  </si>
  <si>
    <t>acc_LDA</t>
  </si>
  <si>
    <t>acc_KNN</t>
  </si>
  <si>
    <t>acc_SVM</t>
  </si>
  <si>
    <t>acc_RF</t>
  </si>
  <si>
    <t>CNN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</si>
</sst>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z val="16"/>
      <color rgb="FF000000"/>
      <name val="Courier New"/>
      <family val="3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000000"/>
      <name val="Calibri"/>
      <family val="2"/>
    </font>
    <font>
      <strike/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trike/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D2DA"/>
        <bgColor theme="9" tint="0.79998168889431442"/>
      </patternFill>
    </fill>
    <fill>
      <patternFill patternType="solid">
        <fgColor rgb="FF3377FF"/>
        <bgColor theme="9" tint="0.79998168889431442"/>
      </patternFill>
    </fill>
    <fill>
      <patternFill patternType="solid">
        <fgColor rgb="FF015B5F"/>
        <bgColor theme="9" tint="0.79998168889431442"/>
      </patternFill>
    </fill>
    <fill>
      <patternFill patternType="solid">
        <fgColor rgb="FFB889DB"/>
        <bgColor indexed="64"/>
      </patternFill>
    </fill>
    <fill>
      <patternFill patternType="solid">
        <fgColor theme="0" tint="-0.34998626667073579"/>
        <bgColor theme="9"/>
      </patternFill>
    </fill>
    <fill>
      <patternFill patternType="solid">
        <fgColor rgb="FF015B5F"/>
        <bgColor theme="9"/>
      </patternFill>
    </fill>
    <fill>
      <patternFill patternType="solid">
        <fgColor rgb="FF00D2DA"/>
        <bgColor theme="9"/>
      </patternFill>
    </fill>
    <fill>
      <patternFill patternType="solid">
        <fgColor rgb="FFB889DB"/>
        <bgColor theme="9"/>
      </patternFill>
    </fill>
    <fill>
      <patternFill patternType="solid">
        <fgColor rgb="FF0070C0"/>
        <bgColor theme="9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0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2" borderId="1" xfId="0" applyFill="1" applyBorder="1"/>
    <xf numFmtId="164" fontId="0" fillId="4" borderId="2" xfId="1" applyNumberFormat="1" applyFont="1" applyFill="1" applyBorder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0" fillId="7" borderId="0" xfId="0" applyFill="1"/>
    <xf numFmtId="164" fontId="0" fillId="0" borderId="0" xfId="0" applyNumberFormat="1"/>
    <xf numFmtId="0" fontId="0" fillId="0" borderId="3" xfId="0" applyFont="1" applyBorder="1"/>
    <xf numFmtId="0" fontId="0" fillId="4" borderId="3" xfId="0" applyFont="1" applyFill="1" applyBorder="1"/>
    <xf numFmtId="0" fontId="0" fillId="4" borderId="2" xfId="0" applyFont="1" applyFill="1" applyBorder="1"/>
    <xf numFmtId="0" fontId="5" fillId="4" borderId="3" xfId="0" applyFont="1" applyFill="1" applyBorder="1"/>
    <xf numFmtId="0" fontId="0" fillId="8" borderId="0" xfId="0" applyFill="1"/>
    <xf numFmtId="0" fontId="0" fillId="0" borderId="0" xfId="0" applyFill="1"/>
    <xf numFmtId="0" fontId="0" fillId="9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165" fontId="0" fillId="0" borderId="0" xfId="0" applyNumberFormat="1" applyAlignment="1"/>
    <xf numFmtId="0" fontId="0" fillId="10" borderId="0" xfId="0" applyFill="1"/>
    <xf numFmtId="0" fontId="0" fillId="4" borderId="1" xfId="0" applyFill="1" applyBorder="1"/>
    <xf numFmtId="0" fontId="0" fillId="4" borderId="2" xfId="0" applyFill="1" applyBorder="1"/>
    <xf numFmtId="0" fontId="0" fillId="11" borderId="0" xfId="0" applyFill="1"/>
    <xf numFmtId="0" fontId="0" fillId="0" borderId="1" xfId="0" applyFill="1" applyBorder="1"/>
    <xf numFmtId="0" fontId="0" fillId="0" borderId="2" xfId="0" applyFill="1" applyBorder="1"/>
    <xf numFmtId="164" fontId="0" fillId="0" borderId="2" xfId="1" applyNumberFormat="1" applyFont="1" applyFill="1" applyBorder="1"/>
    <xf numFmtId="0" fontId="0" fillId="0" borderId="3" xfId="0" applyFill="1" applyBorder="1"/>
    <xf numFmtId="164" fontId="0" fillId="0" borderId="0" xfId="1" applyNumberFormat="1" applyFont="1" applyFill="1"/>
    <xf numFmtId="0" fontId="0" fillId="0" borderId="4" xfId="0" applyBorder="1"/>
    <xf numFmtId="0" fontId="6" fillId="3" borderId="2" xfId="0" applyFont="1" applyFill="1" applyBorder="1"/>
    <xf numFmtId="0" fontId="7" fillId="12" borderId="0" xfId="0" applyFont="1" applyFill="1" applyAlignment="1">
      <alignment vertical="center"/>
    </xf>
    <xf numFmtId="0" fontId="0" fillId="13" borderId="4" xfId="0" applyFill="1" applyBorder="1"/>
    <xf numFmtId="0" fontId="0" fillId="13" borderId="0" xfId="0" applyFill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0" fillId="12" borderId="0" xfId="0" applyFont="1" applyFill="1" applyAlignment="1">
      <alignment vertical="center"/>
    </xf>
    <xf numFmtId="0" fontId="0" fillId="4" borderId="3" xfId="0" applyNumberFormat="1" applyFill="1" applyBorder="1"/>
    <xf numFmtId="0" fontId="0" fillId="0" borderId="3" xfId="0" applyNumberFormat="1" applyBorder="1"/>
    <xf numFmtId="0" fontId="13" fillId="14" borderId="8" xfId="0" applyFont="1" applyFill="1" applyBorder="1"/>
    <xf numFmtId="0" fontId="13" fillId="14" borderId="7" xfId="0" applyFont="1" applyFill="1" applyBorder="1"/>
    <xf numFmtId="0" fontId="13" fillId="14" borderId="0" xfId="0" applyFont="1" applyFill="1"/>
    <xf numFmtId="0" fontId="0" fillId="15" borderId="10" xfId="0" applyFill="1" applyBorder="1"/>
    <xf numFmtId="0" fontId="0" fillId="15" borderId="7" xfId="0" applyFill="1" applyBorder="1"/>
    <xf numFmtId="0" fontId="0" fillId="15" borderId="0" xfId="0" applyFill="1"/>
    <xf numFmtId="0" fontId="0" fillId="16" borderId="1" xfId="0" applyFill="1" applyBorder="1"/>
    <xf numFmtId="0" fontId="0" fillId="16" borderId="7" xfId="0" applyFill="1" applyBorder="1"/>
    <xf numFmtId="0" fontId="0" fillId="17" borderId="6" xfId="0" applyFill="1" applyBorder="1"/>
    <xf numFmtId="0" fontId="0" fillId="17" borderId="0" xfId="0" applyFill="1"/>
    <xf numFmtId="0" fontId="0" fillId="18" borderId="10" xfId="0" applyFill="1" applyBorder="1"/>
    <xf numFmtId="0" fontId="0" fillId="18" borderId="7" xfId="0" applyFill="1" applyBorder="1"/>
    <xf numFmtId="0" fontId="0" fillId="18" borderId="11" xfId="0" applyFill="1" applyBorder="1"/>
    <xf numFmtId="0" fontId="12" fillId="20" borderId="3" xfId="0" applyFont="1" applyFill="1" applyBorder="1"/>
    <xf numFmtId="0" fontId="12" fillId="21" borderId="2" xfId="0" applyFont="1" applyFill="1" applyBorder="1"/>
    <xf numFmtId="0" fontId="12" fillId="19" borderId="2" xfId="0" applyFont="1" applyFill="1" applyBorder="1"/>
    <xf numFmtId="0" fontId="12" fillId="22" borderId="2" xfId="0" applyFont="1" applyFill="1" applyBorder="1"/>
    <xf numFmtId="0" fontId="11" fillId="23" borderId="2" xfId="0" applyFont="1" applyFill="1" applyBorder="1"/>
    <xf numFmtId="0" fontId="7" fillId="0" borderId="0" xfId="0" applyFont="1" applyFill="1" applyAlignment="1">
      <alignment vertical="center"/>
    </xf>
    <xf numFmtId="0" fontId="14" fillId="23" borderId="2" xfId="0" applyFont="1" applyFill="1" applyBorder="1"/>
    <xf numFmtId="0" fontId="15" fillId="22" borderId="2" xfId="0" applyFont="1" applyFill="1" applyBorder="1"/>
    <xf numFmtId="0" fontId="15" fillId="19" borderId="2" xfId="0" applyFont="1" applyFill="1" applyBorder="1"/>
    <xf numFmtId="0" fontId="15" fillId="21" borderId="2" xfId="0" applyFont="1" applyFill="1" applyBorder="1"/>
    <xf numFmtId="0" fontId="15" fillId="20" borderId="3" xfId="0" applyFont="1" applyFill="1" applyBorder="1"/>
    <xf numFmtId="0" fontId="16" fillId="0" borderId="0" xfId="0" applyFont="1" applyFill="1"/>
    <xf numFmtId="0" fontId="9" fillId="0" borderId="0" xfId="0" applyFont="1" applyFill="1" applyBorder="1"/>
    <xf numFmtId="0" fontId="17" fillId="0" borderId="0" xfId="0" applyFont="1"/>
    <xf numFmtId="0" fontId="16" fillId="0" borderId="0" xfId="0" applyFont="1"/>
  </cellXfs>
  <cellStyles count="2">
    <cellStyle name="Normale" xfId="0" builtinId="0"/>
    <cellStyle name="Percentuale" xfId="1" builtinId="5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77FF"/>
      <color rgb="FFB889DB"/>
      <color rgb="FF00D2DA"/>
      <color rgb="FF015B5F"/>
      <color rgb="FF8439BD"/>
      <color rgb="FF003296"/>
      <color rgb="FF018E95"/>
      <color rgb="FF3DC33D"/>
      <color rgb="FF01AAB2"/>
      <color rgb="FFBD27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  <a:r>
              <a:rPr lang="it-IT" baseline="0"/>
              <a:t> and computational time - </a:t>
            </a:r>
            <a:r>
              <a:rPr lang="it-IT" sz="1400" b="0" i="0" u="none" strike="noStrike" baseline="0">
                <a:effectLst/>
              </a:rPr>
              <a:t>Decision Tree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D. Tree</c:v>
          </c:tx>
          <c:spPr>
            <a:solidFill>
              <a:srgbClr val="3377FF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F52-93E3-296A894AE713}"/>
              </c:ext>
            </c:extLst>
          </c:dPt>
          <c:dPt>
            <c:idx val="5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F52-93E3-296A894AE713}"/>
              </c:ext>
            </c:extLst>
          </c:dPt>
          <c:dPt>
            <c:idx val="6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8FA-4F52-93E3-296A894AE713}"/>
              </c:ext>
            </c:extLst>
          </c:dPt>
          <c:dPt>
            <c:idx val="7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F52-93E3-296A894AE713}"/>
              </c:ext>
            </c:extLst>
          </c:dPt>
          <c:dPt>
            <c:idx val="12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8FA-4F52-93E3-296A894AE713}"/>
              </c:ext>
            </c:extLst>
          </c:dPt>
          <c:dPt>
            <c:idx val="13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FA-4F52-93E3-296A894AE713}"/>
              </c:ext>
            </c:extLst>
          </c:dPt>
          <c:dPt>
            <c:idx val="14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8FA-4F52-93E3-296A894AE713}"/>
              </c:ext>
            </c:extLst>
          </c:dPt>
          <c:dPt>
            <c:idx val="15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FA-4F52-93E3-296A894AE713}"/>
              </c:ext>
            </c:extLst>
          </c:dPt>
          <c:dPt>
            <c:idx val="20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8FA-4F52-93E3-296A894AE713}"/>
              </c:ext>
            </c:extLst>
          </c:dPt>
          <c:dPt>
            <c:idx val="21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FA-4F52-93E3-296A894AE713}"/>
              </c:ext>
            </c:extLst>
          </c:dPt>
          <c:dPt>
            <c:idx val="22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FA-4F52-93E3-296A894AE713}"/>
              </c:ext>
            </c:extLst>
          </c:dPt>
          <c:dPt>
            <c:idx val="23"/>
            <c:invertIfNegative val="0"/>
            <c:bubble3D val="0"/>
            <c:spPr>
              <a:solidFill>
                <a:srgbClr val="0032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8FA-4F52-93E3-296A894AE713}"/>
              </c:ext>
            </c:extLst>
          </c:dPt>
          <c:errBars>
            <c:errBarType val="both"/>
            <c:errValType val="cust"/>
            <c:noEndCap val="0"/>
            <c:plus>
              <c:numRef>
                <c:f>parameters_CLASSICAL_FINAL!$B$41:$AC$41</c:f>
                <c:numCache>
                  <c:formatCode>General</c:formatCode>
                  <c:ptCount val="28"/>
                  <c:pt idx="0">
                    <c:v>3.3150440600702512E-2</c:v>
                  </c:pt>
                  <c:pt idx="1">
                    <c:v>3.5060392200671538E-2</c:v>
                  </c:pt>
                  <c:pt idx="2">
                    <c:v>3.4597596712109241E-2</c:v>
                  </c:pt>
                  <c:pt idx="3">
                    <c:v>3.7248166229674272E-2</c:v>
                  </c:pt>
                  <c:pt idx="4">
                    <c:v>3.0049956373066729E-2</c:v>
                  </c:pt>
                  <c:pt idx="5">
                    <c:v>2.9437940590483803E-2</c:v>
                  </c:pt>
                  <c:pt idx="6">
                    <c:v>2.8629445064030888E-2</c:v>
                  </c:pt>
                  <c:pt idx="7">
                    <c:v>2.7662500176153664E-2</c:v>
                  </c:pt>
                  <c:pt idx="8">
                    <c:v>2.0382038983586048E-2</c:v>
                  </c:pt>
                  <c:pt idx="9">
                    <c:v>1.9771476401519602E-2</c:v>
                  </c:pt>
                  <c:pt idx="10">
                    <c:v>2.6180867969528565E-2</c:v>
                  </c:pt>
                  <c:pt idx="11">
                    <c:v>1.8180827345661225E-2</c:v>
                  </c:pt>
                  <c:pt idx="12">
                    <c:v>2.2853188155516322E-2</c:v>
                  </c:pt>
                  <c:pt idx="13">
                    <c:v>2.068291820959019E-2</c:v>
                  </c:pt>
                  <c:pt idx="14">
                    <c:v>1.60916824572216E-2</c:v>
                  </c:pt>
                  <c:pt idx="15">
                    <c:v>1.3499158996596558E-2</c:v>
                  </c:pt>
                  <c:pt idx="16">
                    <c:v>1.7516238169787274E-2</c:v>
                  </c:pt>
                  <c:pt idx="17">
                    <c:v>2.7356420257802071E-2</c:v>
                  </c:pt>
                  <c:pt idx="18">
                    <c:v>1.8217246541329106E-2</c:v>
                  </c:pt>
                  <c:pt idx="19">
                    <c:v>1.6031787820294758E-2</c:v>
                  </c:pt>
                  <c:pt idx="20">
                    <c:v>1.6198508513257361E-2</c:v>
                  </c:pt>
                  <c:pt idx="21">
                    <c:v>2.3973161357950613E-2</c:v>
                  </c:pt>
                  <c:pt idx="22">
                    <c:v>2.2722721439296822E-2</c:v>
                  </c:pt>
                  <c:pt idx="23">
                    <c:v>8.2622593041550424E-3</c:v>
                  </c:pt>
                  <c:pt idx="24">
                    <c:v>2.4155178051028001E-2</c:v>
                  </c:pt>
                  <c:pt idx="25">
                    <c:v>2.4391033706254926E-2</c:v>
                  </c:pt>
                  <c:pt idx="26">
                    <c:v>4.348914191649858E-3</c:v>
                  </c:pt>
                  <c:pt idx="27">
                    <c:v>1.4168878547313944E-2</c:v>
                  </c:pt>
                </c:numCache>
              </c:numRef>
            </c:plus>
            <c:minus>
              <c:numRef>
                <c:f>parameters_CLASSICAL_FINAL!$B$41:$AC$41</c:f>
                <c:numCache>
                  <c:formatCode>General</c:formatCode>
                  <c:ptCount val="28"/>
                  <c:pt idx="0">
                    <c:v>3.3150440600702512E-2</c:v>
                  </c:pt>
                  <c:pt idx="1">
                    <c:v>3.5060392200671538E-2</c:v>
                  </c:pt>
                  <c:pt idx="2">
                    <c:v>3.4597596712109241E-2</c:v>
                  </c:pt>
                  <c:pt idx="3">
                    <c:v>3.7248166229674272E-2</c:v>
                  </c:pt>
                  <c:pt idx="4">
                    <c:v>3.0049956373066729E-2</c:v>
                  </c:pt>
                  <c:pt idx="5">
                    <c:v>2.9437940590483803E-2</c:v>
                  </c:pt>
                  <c:pt idx="6">
                    <c:v>2.8629445064030888E-2</c:v>
                  </c:pt>
                  <c:pt idx="7">
                    <c:v>2.7662500176153664E-2</c:v>
                  </c:pt>
                  <c:pt idx="8">
                    <c:v>2.0382038983586048E-2</c:v>
                  </c:pt>
                  <c:pt idx="9">
                    <c:v>1.9771476401519602E-2</c:v>
                  </c:pt>
                  <c:pt idx="10">
                    <c:v>2.6180867969528565E-2</c:v>
                  </c:pt>
                  <c:pt idx="11">
                    <c:v>1.8180827345661225E-2</c:v>
                  </c:pt>
                  <c:pt idx="12">
                    <c:v>2.2853188155516322E-2</c:v>
                  </c:pt>
                  <c:pt idx="13">
                    <c:v>2.068291820959019E-2</c:v>
                  </c:pt>
                  <c:pt idx="14">
                    <c:v>1.60916824572216E-2</c:v>
                  </c:pt>
                  <c:pt idx="15">
                    <c:v>1.3499158996596558E-2</c:v>
                  </c:pt>
                  <c:pt idx="16">
                    <c:v>1.7516238169787274E-2</c:v>
                  </c:pt>
                  <c:pt idx="17">
                    <c:v>2.7356420257802071E-2</c:v>
                  </c:pt>
                  <c:pt idx="18">
                    <c:v>1.8217246541329106E-2</c:v>
                  </c:pt>
                  <c:pt idx="19">
                    <c:v>1.6031787820294758E-2</c:v>
                  </c:pt>
                  <c:pt idx="20">
                    <c:v>1.6198508513257361E-2</c:v>
                  </c:pt>
                  <c:pt idx="21">
                    <c:v>2.3973161357950613E-2</c:v>
                  </c:pt>
                  <c:pt idx="22">
                    <c:v>2.2722721439296822E-2</c:v>
                  </c:pt>
                  <c:pt idx="23">
                    <c:v>8.2622593041550424E-3</c:v>
                  </c:pt>
                  <c:pt idx="24">
                    <c:v>2.4155178051028001E-2</c:v>
                  </c:pt>
                  <c:pt idx="25">
                    <c:v>2.4391033706254926E-2</c:v>
                  </c:pt>
                  <c:pt idx="26">
                    <c:v>4.348914191649858E-3</c:v>
                  </c:pt>
                  <c:pt idx="27">
                    <c:v>1.4168878547313944E-2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parameters_CLASSICAL_FINAL!$B$34:$AC$36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</c:multiLvlStrCache>
            </c:multiLvlStrRef>
          </c:cat>
          <c:val>
            <c:numRef>
              <c:f>parameters_CLASSICAL_FINAL!$B$40:$AC$40</c:f>
              <c:numCache>
                <c:formatCode>General</c:formatCode>
                <c:ptCount val="28"/>
                <c:pt idx="0">
                  <c:v>0.88711976332662434</c:v>
                </c:pt>
                <c:pt idx="1">
                  <c:v>0.88446514882655924</c:v>
                </c:pt>
                <c:pt idx="2">
                  <c:v>0.88051526739325681</c:v>
                </c:pt>
                <c:pt idx="3">
                  <c:v>0.87526574071842334</c:v>
                </c:pt>
                <c:pt idx="4">
                  <c:v>0.92253623963369735</c:v>
                </c:pt>
                <c:pt idx="5">
                  <c:v>0.91789502470044759</c:v>
                </c:pt>
                <c:pt idx="6">
                  <c:v>0.90510284111360806</c:v>
                </c:pt>
                <c:pt idx="7">
                  <c:v>0.90834089620692371</c:v>
                </c:pt>
                <c:pt idx="8">
                  <c:v>0.93365582375507261</c:v>
                </c:pt>
                <c:pt idx="9">
                  <c:v>0.92766164645928428</c:v>
                </c:pt>
                <c:pt idx="10">
                  <c:v>0.91629725613576507</c:v>
                </c:pt>
                <c:pt idx="11">
                  <c:v>0.91549052520017937</c:v>
                </c:pt>
                <c:pt idx="12">
                  <c:v>0.93289990915781396</c:v>
                </c:pt>
                <c:pt idx="13">
                  <c:v>0.93398919173653427</c:v>
                </c:pt>
                <c:pt idx="14">
                  <c:v>0.92005701708843368</c:v>
                </c:pt>
                <c:pt idx="15">
                  <c:v>0.92202159328860633</c:v>
                </c:pt>
                <c:pt idx="16">
                  <c:v>0.93740088574003699</c:v>
                </c:pt>
                <c:pt idx="17">
                  <c:v>0.92170158734887664</c:v>
                </c:pt>
                <c:pt idx="18">
                  <c:v>0.92537499513247468</c:v>
                </c:pt>
                <c:pt idx="19">
                  <c:v>0.91566857992087591</c:v>
                </c:pt>
                <c:pt idx="20">
                  <c:v>0.93231162730438799</c:v>
                </c:pt>
                <c:pt idx="21">
                  <c:v>0.92684325622040664</c:v>
                </c:pt>
                <c:pt idx="22">
                  <c:v>0.91429630753383029</c:v>
                </c:pt>
                <c:pt idx="23">
                  <c:v>0.91450702624581892</c:v>
                </c:pt>
                <c:pt idx="24">
                  <c:v>0.92365734275480238</c:v>
                </c:pt>
                <c:pt idx="25">
                  <c:v>0.91699236536172479</c:v>
                </c:pt>
                <c:pt idx="26">
                  <c:v>0.90546595891757675</c:v>
                </c:pt>
                <c:pt idx="27">
                  <c:v>0.90765206232801932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F-4BA2-ACC0-9FF02948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5"/>
        <c:overlap val="-25"/>
        <c:axId val="829824608"/>
        <c:axId val="829822944"/>
      </c:bar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parameters_CLASSICAL_FINAL!$B$33:$AC$36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  <c:lvl>
                  <c:pt idx="0">
                    <c:v>Window Size [ms]</c:v>
                  </c:pt>
                  <c:pt idx="4">
                    <c:v>Window Size [ms]</c:v>
                  </c:pt>
                  <c:pt idx="8">
                    <c:v>Window Size [ms]</c:v>
                  </c:pt>
                  <c:pt idx="12">
                    <c:v>Window Size [ms]</c:v>
                  </c:pt>
                  <c:pt idx="16">
                    <c:v>Window Size [ms]</c:v>
                  </c:pt>
                  <c:pt idx="20">
                    <c:v>Window Size [ms]</c:v>
                  </c:pt>
                  <c:pt idx="24">
                    <c:v>Window Size [ms]</c:v>
                  </c:pt>
                </c:lvl>
              </c:multiLvlStrCache>
            </c:multiLvlStrRef>
          </c:cat>
          <c:val>
            <c:numRef>
              <c:f>parameters_CLASSICAL_FINAL!$T$107:$T$134</c:f>
              <c:numCache>
                <c:formatCode>General</c:formatCode>
                <c:ptCount val="28"/>
                <c:pt idx="0">
                  <c:v>0.9190599719099426</c:v>
                </c:pt>
                <c:pt idx="1">
                  <c:v>0.9190599719099426</c:v>
                </c:pt>
                <c:pt idx="2">
                  <c:v>0.9190599719099426</c:v>
                </c:pt>
                <c:pt idx="3">
                  <c:v>0.9190599719099426</c:v>
                </c:pt>
                <c:pt idx="4">
                  <c:v>1.6346302157337742</c:v>
                </c:pt>
                <c:pt idx="5">
                  <c:v>1.6346302157337742</c:v>
                </c:pt>
                <c:pt idx="6">
                  <c:v>1.6346302157337742</c:v>
                </c:pt>
                <c:pt idx="7">
                  <c:v>1.6346302157337742</c:v>
                </c:pt>
                <c:pt idx="8">
                  <c:v>3.0652619717195826</c:v>
                </c:pt>
                <c:pt idx="9">
                  <c:v>3.0652619717195826</c:v>
                </c:pt>
                <c:pt idx="10">
                  <c:v>3.0652619717195826</c:v>
                </c:pt>
                <c:pt idx="11">
                  <c:v>3.0652619717195826</c:v>
                </c:pt>
                <c:pt idx="12">
                  <c:v>4.4827295108863296</c:v>
                </c:pt>
                <c:pt idx="13">
                  <c:v>4.4827295108863296</c:v>
                </c:pt>
                <c:pt idx="14">
                  <c:v>4.4827295108863296</c:v>
                </c:pt>
                <c:pt idx="15">
                  <c:v>4.4827295108863296</c:v>
                </c:pt>
                <c:pt idx="16">
                  <c:v>5.948485691389422</c:v>
                </c:pt>
                <c:pt idx="17">
                  <c:v>5.948485691389422</c:v>
                </c:pt>
                <c:pt idx="18">
                  <c:v>5.948485691389422</c:v>
                </c:pt>
                <c:pt idx="19">
                  <c:v>5.948485691389422</c:v>
                </c:pt>
                <c:pt idx="20">
                  <c:v>7.496857594444009</c:v>
                </c:pt>
                <c:pt idx="21">
                  <c:v>7.496857594444009</c:v>
                </c:pt>
                <c:pt idx="22">
                  <c:v>7.496857594444009</c:v>
                </c:pt>
                <c:pt idx="23">
                  <c:v>7.496857594444009</c:v>
                </c:pt>
                <c:pt idx="24">
                  <c:v>8.8762153103892416</c:v>
                </c:pt>
                <c:pt idx="25">
                  <c:v>8.8762153103892416</c:v>
                </c:pt>
                <c:pt idx="26">
                  <c:v>8.8762153103892416</c:v>
                </c:pt>
                <c:pt idx="27">
                  <c:v>8.8762153103892416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F-4BA2-ACC0-9FF02948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447616"/>
        <c:axId val="1026443872"/>
      </c:lineChart>
      <c:catAx>
        <c:axId val="8298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2944"/>
        <c:crosses val="autoZero"/>
        <c:auto val="1"/>
        <c:lblAlgn val="ctr"/>
        <c:lblOffset val="100"/>
        <c:noMultiLvlLbl val="0"/>
      </c:catAx>
      <c:valAx>
        <c:axId val="82982294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4608"/>
        <c:crosses val="autoZero"/>
        <c:crossBetween val="between"/>
        <c:majorUnit val="2.0000000000000004E-2"/>
      </c:valAx>
      <c:valAx>
        <c:axId val="1026443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C.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6447616"/>
        <c:crosses val="max"/>
        <c:crossBetween val="between"/>
      </c:valAx>
      <c:catAx>
        <c:axId val="10264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644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>
                <a:solidFill>
                  <a:sysClr val="windowText" lastClr="000000"/>
                </a:solidFill>
              </a:rPr>
              <a:t>Mean accuracy</a:t>
            </a:r>
          </a:p>
        </c:rich>
      </c:tx>
      <c:layout>
        <c:manualLayout>
          <c:xMode val="edge"/>
          <c:yMode val="edge"/>
          <c:x val="0.42881848164224651"/>
          <c:y val="3.3256644599483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209094962683899"/>
          <c:y val="0.12682993698103295"/>
          <c:w val="0.78966966053463228"/>
          <c:h val="0.69959738414728834"/>
        </c:manualLayout>
      </c:layout>
      <c:lineChart>
        <c:grouping val="standard"/>
        <c:varyColors val="0"/>
        <c:ser>
          <c:idx val="0"/>
          <c:order val="0"/>
          <c:tx>
            <c:v>D. Tree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parameters_CLASSICAL_FINAL!$BE$75:$BE$81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parameters_CLASSICAL_FINAL!$BG$75:$BG$81</c:f>
              <c:numCache>
                <c:formatCode>General</c:formatCode>
                <c:ptCount val="7"/>
                <c:pt idx="0">
                  <c:v>0.88184148006621588</c:v>
                </c:pt>
                <c:pt idx="1">
                  <c:v>0.91346875041366915</c:v>
                </c:pt>
                <c:pt idx="2">
                  <c:v>0.92327631288757539</c:v>
                </c:pt>
                <c:pt idx="3">
                  <c:v>0.92724192781784709</c:v>
                </c:pt>
                <c:pt idx="4">
                  <c:v>0.92503651203556603</c:v>
                </c:pt>
                <c:pt idx="5">
                  <c:v>0.92198955432611096</c:v>
                </c:pt>
                <c:pt idx="6">
                  <c:v>0.91344193234053084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0-476B-A866-1FB4550FCE09}"/>
            </c:ext>
          </c:extLst>
        </c:ser>
        <c:ser>
          <c:idx val="1"/>
          <c:order val="1"/>
          <c:tx>
            <c:v>LDA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parameters_CLASSICAL_FINAL!$BE$75:$BE$81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parameters_CLASSICAL_FINAL!$BH$75:$BH$81</c:f>
              <c:numCache>
                <c:formatCode>General</c:formatCode>
                <c:ptCount val="7"/>
                <c:pt idx="0">
                  <c:v>0.84172725605239629</c:v>
                </c:pt>
                <c:pt idx="1">
                  <c:v>0.8943812714510565</c:v>
                </c:pt>
                <c:pt idx="2">
                  <c:v>0.927873471343164</c:v>
                </c:pt>
                <c:pt idx="3">
                  <c:v>0.9406227013540307</c:v>
                </c:pt>
                <c:pt idx="4">
                  <c:v>0.94914749181102531</c:v>
                </c:pt>
                <c:pt idx="5">
                  <c:v>0.95669634970473327</c:v>
                </c:pt>
                <c:pt idx="6">
                  <c:v>0.96132706948095503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0-476B-A866-1FB4550FCE09}"/>
            </c:ext>
          </c:extLst>
        </c:ser>
        <c:ser>
          <c:idx val="2"/>
          <c:order val="2"/>
          <c:tx>
            <c:v>KNN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parameters_CLASSICAL_FINAL!$BE$75:$BE$81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parameters_CLASSICAL_FINAL!$BI$75:$BI$81</c:f>
              <c:numCache>
                <c:formatCode>General</c:formatCode>
                <c:ptCount val="7"/>
                <c:pt idx="0">
                  <c:v>0.63895310486703938</c:v>
                </c:pt>
                <c:pt idx="1">
                  <c:v>0.76951035061188988</c:v>
                </c:pt>
                <c:pt idx="2">
                  <c:v>0.86439927395383909</c:v>
                </c:pt>
                <c:pt idx="3">
                  <c:v>0.89802948389010606</c:v>
                </c:pt>
                <c:pt idx="4">
                  <c:v>0.91736700519414294</c:v>
                </c:pt>
                <c:pt idx="5">
                  <c:v>0.92968754791667918</c:v>
                </c:pt>
                <c:pt idx="6">
                  <c:v>0.94118993643702531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0-476B-A866-1FB4550FCE09}"/>
            </c:ext>
          </c:extLst>
        </c:ser>
        <c:ser>
          <c:idx val="3"/>
          <c:order val="3"/>
          <c:tx>
            <c:v>SVM</c:v>
          </c:tx>
          <c:spPr>
            <a:ln w="28575" cap="rnd">
              <a:solidFill>
                <a:srgbClr val="018E9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18E95"/>
              </a:solidFill>
              <a:ln w="9525">
                <a:solidFill>
                  <a:srgbClr val="018E95"/>
                </a:solidFill>
              </a:ln>
              <a:effectLst/>
            </c:spPr>
          </c:marker>
          <c:cat>
            <c:numRef>
              <c:f>parameters_CLASSICAL_FINAL!$BE$75:$BE$81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parameters_CLASSICAL_FINAL!$BJ$75:$BJ$81</c:f>
              <c:numCache>
                <c:formatCode>General</c:formatCode>
                <c:ptCount val="7"/>
                <c:pt idx="0">
                  <c:v>0.94394540775967828</c:v>
                </c:pt>
                <c:pt idx="1">
                  <c:v>0.95906562615425617</c:v>
                </c:pt>
                <c:pt idx="2">
                  <c:v>0.96643102090826716</c:v>
                </c:pt>
                <c:pt idx="3">
                  <c:v>0.96814185875014347</c:v>
                </c:pt>
                <c:pt idx="4">
                  <c:v>0.96691706665938804</c:v>
                </c:pt>
                <c:pt idx="5">
                  <c:v>0.97129255479164756</c:v>
                </c:pt>
                <c:pt idx="6">
                  <c:v>0.97388268944163703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0-476B-A866-1FB4550FCE09}"/>
            </c:ext>
          </c:extLst>
        </c:ser>
        <c:ser>
          <c:idx val="4"/>
          <c:order val="4"/>
          <c:tx>
            <c:v>RF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parameters_CLASSICAL_FINAL!$BE$75:$BE$81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parameters_CLASSICAL_FINAL!$BK$75:$BK$81</c:f>
              <c:numCache>
                <c:formatCode>General</c:formatCode>
                <c:ptCount val="7"/>
                <c:pt idx="0" formatCode="0.0000">
                  <c:v>0.83446843572103524</c:v>
                </c:pt>
                <c:pt idx="1">
                  <c:v>0.86958838592935273</c:v>
                </c:pt>
                <c:pt idx="2">
                  <c:v>0.88280711798713718</c:v>
                </c:pt>
                <c:pt idx="3">
                  <c:v>0.8845589334225028</c:v>
                </c:pt>
                <c:pt idx="4">
                  <c:v>0.88332878629459322</c:v>
                </c:pt>
                <c:pt idx="5">
                  <c:v>0.87810430036328246</c:v>
                </c:pt>
                <c:pt idx="6">
                  <c:v>0.87870296455837926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50-476B-A866-1FB4550FCE09}"/>
            </c:ext>
          </c:extLst>
        </c:ser>
        <c:ser>
          <c:idx val="5"/>
          <c:order val="5"/>
          <c:tx>
            <c:v>CNN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parameters_CLASSICAL_FINAL!$BE$75:$BE$81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parameters_CLASSICAL_FINAL!$BF$75:$BF$81</c:f>
              <c:numCache>
                <c:formatCode>0.0000</c:formatCode>
                <c:ptCount val="7"/>
                <c:pt idx="0">
                  <c:v>0.93269466857115368</c:v>
                </c:pt>
                <c:pt idx="1">
                  <c:v>0.95854445795231125</c:v>
                </c:pt>
                <c:pt idx="2">
                  <c:v>0.97020276387532511</c:v>
                </c:pt>
                <c:pt idx="3">
                  <c:v>0.96972089012463825</c:v>
                </c:pt>
                <c:pt idx="4">
                  <c:v>0.96794303258260039</c:v>
                </c:pt>
                <c:pt idx="5">
                  <c:v>0.97001350422700205</c:v>
                </c:pt>
                <c:pt idx="6">
                  <c:v>0.97211113572120611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F-4EF8-8565-3CE617A3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000912"/>
        <c:axId val="997992592"/>
      </c:lineChart>
      <c:catAx>
        <c:axId val="99800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Window size [ms]</a:t>
                </a:r>
              </a:p>
            </c:rich>
          </c:tx>
          <c:layout>
            <c:manualLayout>
              <c:xMode val="edge"/>
              <c:yMode val="edge"/>
              <c:x val="0.46191755748213492"/>
              <c:y val="0.8853468919014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92592"/>
        <c:crosses val="autoZero"/>
        <c:auto val="1"/>
        <c:lblAlgn val="ctr"/>
        <c:lblOffset val="100"/>
        <c:noMultiLvlLbl val="0"/>
      </c:catAx>
      <c:valAx>
        <c:axId val="997992592"/>
        <c:scaling>
          <c:orientation val="minMax"/>
          <c:max val="0.98"/>
          <c:min val="0.62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layout>
            <c:manualLayout>
              <c:xMode val="edge"/>
              <c:yMode val="edge"/>
              <c:x val="2.9817260955307779E-2"/>
              <c:y val="0.42241630862614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0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44166507418369"/>
          <c:y val="0.95123832913347028"/>
          <c:w val="0.66126951441619575"/>
          <c:h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solidFill>
                  <a:sysClr val="windowText" lastClr="000000"/>
                </a:solidFill>
                <a:effectLst/>
              </a:rPr>
              <a:t>Accuracy and Computational time - 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Mean Accuracy SVM</c:v>
          </c:tx>
          <c:spPr>
            <a:solidFill>
              <a:srgbClr val="018E9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4-4F99-ABC1-904BA848C7E1}"/>
              </c:ext>
            </c:extLst>
          </c:dPt>
          <c:dPt>
            <c:idx val="1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4-4F99-ABC1-904BA848C7E1}"/>
              </c:ext>
            </c:extLst>
          </c:dPt>
          <c:dPt>
            <c:idx val="2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E4-4F99-ABC1-904BA848C7E1}"/>
              </c:ext>
            </c:extLst>
          </c:dPt>
          <c:dPt>
            <c:idx val="3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E4-4F99-ABC1-904BA848C7E1}"/>
              </c:ext>
            </c:extLst>
          </c:dPt>
          <c:dPt>
            <c:idx val="8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E4-4F99-ABC1-904BA848C7E1}"/>
              </c:ext>
            </c:extLst>
          </c:dPt>
          <c:dPt>
            <c:idx val="9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E4-4F99-ABC1-904BA848C7E1}"/>
              </c:ext>
            </c:extLst>
          </c:dPt>
          <c:dPt>
            <c:idx val="10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E4-4F99-ABC1-904BA848C7E1}"/>
              </c:ext>
            </c:extLst>
          </c:dPt>
          <c:dPt>
            <c:idx val="11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E4-4F99-ABC1-904BA848C7E1}"/>
              </c:ext>
            </c:extLst>
          </c:dPt>
          <c:dPt>
            <c:idx val="16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AE4-4F99-ABC1-904BA848C7E1}"/>
              </c:ext>
            </c:extLst>
          </c:dPt>
          <c:dPt>
            <c:idx val="17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AE4-4F99-ABC1-904BA848C7E1}"/>
              </c:ext>
            </c:extLst>
          </c:dPt>
          <c:dPt>
            <c:idx val="18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AE4-4F99-ABC1-904BA848C7E1}"/>
              </c:ext>
            </c:extLst>
          </c:dPt>
          <c:dPt>
            <c:idx val="19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AE4-4F99-ABC1-904BA848C7E1}"/>
              </c:ext>
            </c:extLst>
          </c:dPt>
          <c:dPt>
            <c:idx val="24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AE4-4F99-ABC1-904BA848C7E1}"/>
              </c:ext>
            </c:extLst>
          </c:dPt>
          <c:dPt>
            <c:idx val="25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AE4-4F99-ABC1-904BA848C7E1}"/>
              </c:ext>
            </c:extLst>
          </c:dPt>
          <c:dPt>
            <c:idx val="26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AE4-4F99-ABC1-904BA848C7E1}"/>
              </c:ext>
            </c:extLst>
          </c:dPt>
          <c:dPt>
            <c:idx val="27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AE4-4F99-ABC1-904BA848C7E1}"/>
              </c:ext>
            </c:extLst>
          </c:dPt>
          <c:errBars>
            <c:errBarType val="both"/>
            <c:errValType val="cust"/>
            <c:noEndCap val="0"/>
            <c:plus>
              <c:numRef>
                <c:f>parameters_CLASSICAL_FINAL!$B$53:$AC$53</c:f>
                <c:numCache>
                  <c:formatCode>General</c:formatCode>
                  <c:ptCount val="28"/>
                  <c:pt idx="0">
                    <c:v>1.6633139300727039E-2</c:v>
                  </c:pt>
                  <c:pt idx="1">
                    <c:v>1.5424947586617875E-2</c:v>
                  </c:pt>
                  <c:pt idx="2">
                    <c:v>1.5568552635090273E-2</c:v>
                  </c:pt>
                  <c:pt idx="3">
                    <c:v>1.5791975285796109E-2</c:v>
                  </c:pt>
                  <c:pt idx="4">
                    <c:v>5.3061201894221968E-3</c:v>
                  </c:pt>
                  <c:pt idx="5">
                    <c:v>6.4379518942403215E-3</c:v>
                  </c:pt>
                  <c:pt idx="6">
                    <c:v>4.1444967547170763E-3</c:v>
                  </c:pt>
                  <c:pt idx="7">
                    <c:v>6.4258797342929708E-3</c:v>
                  </c:pt>
                  <c:pt idx="8">
                    <c:v>1.935528518394608E-3</c:v>
                  </c:pt>
                  <c:pt idx="9">
                    <c:v>1.2349239739468012E-3</c:v>
                  </c:pt>
                  <c:pt idx="10">
                    <c:v>4.2123099289288098E-3</c:v>
                  </c:pt>
                  <c:pt idx="11">
                    <c:v>1.7688734791631599E-3</c:v>
                  </c:pt>
                  <c:pt idx="12">
                    <c:v>3.7747222628793388E-3</c:v>
                  </c:pt>
                  <c:pt idx="13">
                    <c:v>3.3019366372985613E-3</c:v>
                  </c:pt>
                  <c:pt idx="14">
                    <c:v>6.7041726748134824E-3</c:v>
                  </c:pt>
                  <c:pt idx="15">
                    <c:v>3.1285328388652683E-3</c:v>
                  </c:pt>
                  <c:pt idx="16">
                    <c:v>3.2247599745677362E-3</c:v>
                  </c:pt>
                  <c:pt idx="17">
                    <c:v>5.0330847944129384E-3</c:v>
                  </c:pt>
                  <c:pt idx="18">
                    <c:v>5.328506639783041E-3</c:v>
                  </c:pt>
                  <c:pt idx="19">
                    <c:v>4.7991823047248711E-3</c:v>
                  </c:pt>
                  <c:pt idx="20">
                    <c:v>2.7806757031094476E-3</c:v>
                  </c:pt>
                  <c:pt idx="21">
                    <c:v>6.8921741356849026E-3</c:v>
                  </c:pt>
                  <c:pt idx="22">
                    <c:v>5.3051499968549704E-3</c:v>
                  </c:pt>
                  <c:pt idx="23">
                    <c:v>7.6482733651854883E-3</c:v>
                  </c:pt>
                  <c:pt idx="24">
                    <c:v>1.1380705105139618E-3</c:v>
                  </c:pt>
                  <c:pt idx="25">
                    <c:v>4.7364609036543359E-3</c:v>
                  </c:pt>
                  <c:pt idx="26">
                    <c:v>4.8693960128145877E-3</c:v>
                  </c:pt>
                  <c:pt idx="27">
                    <c:v>7.8748024029458696E-3</c:v>
                  </c:pt>
                </c:numCache>
              </c:numRef>
            </c:plus>
            <c:minus>
              <c:numRef>
                <c:f>parameters_CLASSICAL_FINAL!$B$53:$AC$53</c:f>
                <c:numCache>
                  <c:formatCode>General</c:formatCode>
                  <c:ptCount val="28"/>
                  <c:pt idx="0">
                    <c:v>1.6633139300727039E-2</c:v>
                  </c:pt>
                  <c:pt idx="1">
                    <c:v>1.5424947586617875E-2</c:v>
                  </c:pt>
                  <c:pt idx="2">
                    <c:v>1.5568552635090273E-2</c:v>
                  </c:pt>
                  <c:pt idx="3">
                    <c:v>1.5791975285796109E-2</c:v>
                  </c:pt>
                  <c:pt idx="4">
                    <c:v>5.3061201894221968E-3</c:v>
                  </c:pt>
                  <c:pt idx="5">
                    <c:v>6.4379518942403215E-3</c:v>
                  </c:pt>
                  <c:pt idx="6">
                    <c:v>4.1444967547170763E-3</c:v>
                  </c:pt>
                  <c:pt idx="7">
                    <c:v>6.4258797342929708E-3</c:v>
                  </c:pt>
                  <c:pt idx="8">
                    <c:v>1.935528518394608E-3</c:v>
                  </c:pt>
                  <c:pt idx="9">
                    <c:v>1.2349239739468012E-3</c:v>
                  </c:pt>
                  <c:pt idx="10">
                    <c:v>4.2123099289288098E-3</c:v>
                  </c:pt>
                  <c:pt idx="11">
                    <c:v>1.7688734791631599E-3</c:v>
                  </c:pt>
                  <c:pt idx="12">
                    <c:v>3.7747222628793388E-3</c:v>
                  </c:pt>
                  <c:pt idx="13">
                    <c:v>3.3019366372985613E-3</c:v>
                  </c:pt>
                  <c:pt idx="14">
                    <c:v>6.7041726748134824E-3</c:v>
                  </c:pt>
                  <c:pt idx="15">
                    <c:v>3.1285328388652683E-3</c:v>
                  </c:pt>
                  <c:pt idx="16">
                    <c:v>3.2247599745677362E-3</c:v>
                  </c:pt>
                  <c:pt idx="17">
                    <c:v>5.0330847944129384E-3</c:v>
                  </c:pt>
                  <c:pt idx="18">
                    <c:v>5.328506639783041E-3</c:v>
                  </c:pt>
                  <c:pt idx="19">
                    <c:v>4.7991823047248711E-3</c:v>
                  </c:pt>
                  <c:pt idx="20">
                    <c:v>2.7806757031094476E-3</c:v>
                  </c:pt>
                  <c:pt idx="21">
                    <c:v>6.8921741356849026E-3</c:v>
                  </c:pt>
                  <c:pt idx="22">
                    <c:v>5.3051499968549704E-3</c:v>
                  </c:pt>
                  <c:pt idx="23">
                    <c:v>7.6482733651854883E-3</c:v>
                  </c:pt>
                  <c:pt idx="24">
                    <c:v>1.1380705105139618E-3</c:v>
                  </c:pt>
                  <c:pt idx="25">
                    <c:v>4.7364609036543359E-3</c:v>
                  </c:pt>
                  <c:pt idx="26">
                    <c:v>4.8693960128145877E-3</c:v>
                  </c:pt>
                  <c:pt idx="27">
                    <c:v>7.8748024029458696E-3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parameters_CLASSICAL_FINAL!$B$34:$AC$36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</c:multiLvlStrCache>
            </c:multiLvlStrRef>
          </c:cat>
          <c:val>
            <c:numRef>
              <c:f>parameters_CLASSICAL_FINAL!$B$52:$AC$52</c:f>
              <c:numCache>
                <c:formatCode>General</c:formatCode>
                <c:ptCount val="28"/>
                <c:pt idx="0">
                  <c:v>0.94692850453479405</c:v>
                </c:pt>
                <c:pt idx="1">
                  <c:v>0.94410973419600097</c:v>
                </c:pt>
                <c:pt idx="2">
                  <c:v>0.94310329235784829</c:v>
                </c:pt>
                <c:pt idx="3">
                  <c:v>0.9416400999500697</c:v>
                </c:pt>
                <c:pt idx="4">
                  <c:v>0.96428332263573024</c:v>
                </c:pt>
                <c:pt idx="5">
                  <c:v>0.96075838205535968</c:v>
                </c:pt>
                <c:pt idx="6">
                  <c:v>0.95649687477345002</c:v>
                </c:pt>
                <c:pt idx="7">
                  <c:v>0.95472392515248472</c:v>
                </c:pt>
                <c:pt idx="8">
                  <c:v>0.97577512430333835</c:v>
                </c:pt>
                <c:pt idx="9">
                  <c:v>0.96823709308505457</c:v>
                </c:pt>
                <c:pt idx="10">
                  <c:v>0.96592340799182697</c:v>
                </c:pt>
                <c:pt idx="11">
                  <c:v>0.95578845825284864</c:v>
                </c:pt>
                <c:pt idx="12">
                  <c:v>0.9802074418068436</c:v>
                </c:pt>
                <c:pt idx="13">
                  <c:v>0.97019754141493797</c:v>
                </c:pt>
                <c:pt idx="14">
                  <c:v>0.965574462146917</c:v>
                </c:pt>
                <c:pt idx="15">
                  <c:v>0.95658798963187541</c:v>
                </c:pt>
                <c:pt idx="16">
                  <c:v>0.97830482141794162</c:v>
                </c:pt>
                <c:pt idx="17">
                  <c:v>0.96969763258872066</c:v>
                </c:pt>
                <c:pt idx="18">
                  <c:v>0.96396224889510573</c:v>
                </c:pt>
                <c:pt idx="19">
                  <c:v>0.95570356373578402</c:v>
                </c:pt>
                <c:pt idx="20">
                  <c:v>0.97843714921130598</c:v>
                </c:pt>
                <c:pt idx="21">
                  <c:v>0.9735494920193174</c:v>
                </c:pt>
                <c:pt idx="22">
                  <c:v>0.96815445919358412</c:v>
                </c:pt>
                <c:pt idx="23">
                  <c:v>0.96502911874238262</c:v>
                </c:pt>
                <c:pt idx="24">
                  <c:v>0.98469467667514132</c:v>
                </c:pt>
                <c:pt idx="25">
                  <c:v>0.97279978626961106</c:v>
                </c:pt>
                <c:pt idx="26">
                  <c:v>0.97376087101586073</c:v>
                </c:pt>
                <c:pt idx="27">
                  <c:v>0.96427542380593501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AE4-4F99-ABC1-904BA848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-25"/>
        <c:axId val="829824608"/>
        <c:axId val="829822944"/>
      </c:barChart>
      <c:lineChart>
        <c:grouping val="standard"/>
        <c:varyColors val="0"/>
        <c:ser>
          <c:idx val="0"/>
          <c:order val="1"/>
          <c:tx>
            <c:v>C. 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parameters_CLASSICAL_FINAL!$B$33:$AC$36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  <c:lvl>
                  <c:pt idx="0">
                    <c:v>Window Size [ms]</c:v>
                  </c:pt>
                  <c:pt idx="4">
                    <c:v>Window Size [ms]</c:v>
                  </c:pt>
                  <c:pt idx="8">
                    <c:v>Window Size [ms]</c:v>
                  </c:pt>
                  <c:pt idx="12">
                    <c:v>Window Size [ms]</c:v>
                  </c:pt>
                  <c:pt idx="16">
                    <c:v>Window Size [ms]</c:v>
                  </c:pt>
                  <c:pt idx="20">
                    <c:v>Window Size [ms]</c:v>
                  </c:pt>
                  <c:pt idx="24">
                    <c:v>Window Size [ms]</c:v>
                  </c:pt>
                </c:lvl>
              </c:multiLvlStrCache>
            </c:multiLvlStrRef>
          </c:cat>
          <c:val>
            <c:numRef>
              <c:f>parameters_CLASSICAL_FINAL!$W$107:$W$134</c:f>
              <c:numCache>
                <c:formatCode>General</c:formatCode>
                <c:ptCount val="28"/>
                <c:pt idx="0">
                  <c:v>1.128940861270733</c:v>
                </c:pt>
                <c:pt idx="1">
                  <c:v>1.128940861270733</c:v>
                </c:pt>
                <c:pt idx="2">
                  <c:v>1.128940861270733</c:v>
                </c:pt>
                <c:pt idx="3">
                  <c:v>1.128940861270733</c:v>
                </c:pt>
                <c:pt idx="4">
                  <c:v>1.6937005572474249</c:v>
                </c:pt>
                <c:pt idx="5">
                  <c:v>1.6937005572474249</c:v>
                </c:pt>
                <c:pt idx="6">
                  <c:v>1.6937005572474249</c:v>
                </c:pt>
                <c:pt idx="7">
                  <c:v>1.6937005572474249</c:v>
                </c:pt>
                <c:pt idx="8">
                  <c:v>3.0907293715432544</c:v>
                </c:pt>
                <c:pt idx="9">
                  <c:v>3.0907293715432544</c:v>
                </c:pt>
                <c:pt idx="10">
                  <c:v>3.0907293715432544</c:v>
                </c:pt>
                <c:pt idx="11">
                  <c:v>3.0907293715432544</c:v>
                </c:pt>
                <c:pt idx="12">
                  <c:v>4.5025085816689909</c:v>
                </c:pt>
                <c:pt idx="13">
                  <c:v>4.5025085816689909</c:v>
                </c:pt>
                <c:pt idx="14">
                  <c:v>4.5025085816689909</c:v>
                </c:pt>
                <c:pt idx="15">
                  <c:v>4.5025085816689909</c:v>
                </c:pt>
                <c:pt idx="16">
                  <c:v>5.9665064826162606</c:v>
                </c:pt>
                <c:pt idx="17">
                  <c:v>5.9665064826162606</c:v>
                </c:pt>
                <c:pt idx="18">
                  <c:v>5.9665064826162606</c:v>
                </c:pt>
                <c:pt idx="19">
                  <c:v>5.9665064826162606</c:v>
                </c:pt>
                <c:pt idx="20">
                  <c:v>7.5135301904581695</c:v>
                </c:pt>
                <c:pt idx="21">
                  <c:v>7.5135301904581695</c:v>
                </c:pt>
                <c:pt idx="22">
                  <c:v>7.5135301904581695</c:v>
                </c:pt>
                <c:pt idx="23">
                  <c:v>7.5135301904581695</c:v>
                </c:pt>
                <c:pt idx="24">
                  <c:v>8.8918102457975863</c:v>
                </c:pt>
                <c:pt idx="25">
                  <c:v>8.8918102457975863</c:v>
                </c:pt>
                <c:pt idx="26">
                  <c:v>8.8918102457975863</c:v>
                </c:pt>
                <c:pt idx="27">
                  <c:v>8.8918102457975863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E4-4F99-ABC1-904BA848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902640"/>
        <c:axId val="992895984"/>
      </c:lineChart>
      <c:catAx>
        <c:axId val="8298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Window Size [ms]</a:t>
                </a:r>
              </a:p>
            </c:rich>
          </c:tx>
          <c:layout>
            <c:manualLayout>
              <c:xMode val="edge"/>
              <c:yMode val="edge"/>
              <c:x val="0.41918204245677815"/>
              <c:y val="0.86870879221023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2944"/>
        <c:crosses val="autoZero"/>
        <c:auto val="1"/>
        <c:lblAlgn val="ctr"/>
        <c:lblOffset val="100"/>
        <c:noMultiLvlLbl val="0"/>
      </c:catAx>
      <c:valAx>
        <c:axId val="82982294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layout>
            <c:manualLayout>
              <c:xMode val="edge"/>
              <c:yMode val="edge"/>
              <c:x val="9.4132952492655408E-3"/>
              <c:y val="0.33137140313764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4608"/>
        <c:crosses val="autoZero"/>
        <c:crossBetween val="between"/>
      </c:valAx>
      <c:valAx>
        <c:axId val="992895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Computational</a:t>
                </a:r>
                <a:r>
                  <a:rPr lang="en-US" sz="1200" baseline="0"/>
                  <a:t>  </a:t>
                </a:r>
                <a:r>
                  <a:rPr lang="en-US" sz="1200"/>
                  <a:t>Time [ms]</a:t>
                </a:r>
              </a:p>
            </c:rich>
          </c:tx>
          <c:layout>
            <c:manualLayout>
              <c:xMode val="edge"/>
              <c:yMode val="edge"/>
              <c:x val="0.94606181822170843"/>
              <c:y val="0.2484242449993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902640"/>
        <c:crosses val="max"/>
        <c:crossBetween val="between"/>
      </c:valAx>
      <c:catAx>
        <c:axId val="99290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89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solidFill>
                  <a:sysClr val="windowText" lastClr="000000"/>
                </a:solidFill>
                <a:effectLst/>
              </a:rPr>
              <a:t>Accuracy and Computational time - 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Mean Accuracy SVM</c:v>
          </c:tx>
          <c:spPr>
            <a:solidFill>
              <a:srgbClr val="018E9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F-4C78-B5C4-B5963B9DAF75}"/>
              </c:ext>
            </c:extLst>
          </c:dPt>
          <c:dPt>
            <c:idx val="1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F-4C78-B5C4-B5963B9DAF75}"/>
              </c:ext>
            </c:extLst>
          </c:dPt>
          <c:dPt>
            <c:idx val="2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F-4C78-B5C4-B5963B9DAF75}"/>
              </c:ext>
            </c:extLst>
          </c:dPt>
          <c:dPt>
            <c:idx val="3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CF-4C78-B5C4-B5963B9DAF75}"/>
              </c:ext>
            </c:extLst>
          </c:dPt>
          <c:dPt>
            <c:idx val="8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CF-4C78-B5C4-B5963B9DAF75}"/>
              </c:ext>
            </c:extLst>
          </c:dPt>
          <c:dPt>
            <c:idx val="9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CF-4C78-B5C4-B5963B9DAF75}"/>
              </c:ext>
            </c:extLst>
          </c:dPt>
          <c:dPt>
            <c:idx val="10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CF-4C78-B5C4-B5963B9DAF75}"/>
              </c:ext>
            </c:extLst>
          </c:dPt>
          <c:dPt>
            <c:idx val="11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CF-4C78-B5C4-B5963B9DAF75}"/>
              </c:ext>
            </c:extLst>
          </c:dPt>
          <c:dPt>
            <c:idx val="16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CF-4C78-B5C4-B5963B9DAF75}"/>
              </c:ext>
            </c:extLst>
          </c:dPt>
          <c:dPt>
            <c:idx val="17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DCF-4C78-B5C4-B5963B9DAF75}"/>
              </c:ext>
            </c:extLst>
          </c:dPt>
          <c:dPt>
            <c:idx val="18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DCF-4C78-B5C4-B5963B9DAF75}"/>
              </c:ext>
            </c:extLst>
          </c:dPt>
          <c:dPt>
            <c:idx val="19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DCF-4C78-B5C4-B5963B9DAF75}"/>
              </c:ext>
            </c:extLst>
          </c:dPt>
          <c:dPt>
            <c:idx val="24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DCF-4C78-B5C4-B5963B9DAF75}"/>
              </c:ext>
            </c:extLst>
          </c:dPt>
          <c:dPt>
            <c:idx val="25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DCF-4C78-B5C4-B5963B9DAF75}"/>
              </c:ext>
            </c:extLst>
          </c:dPt>
          <c:dPt>
            <c:idx val="26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DCF-4C78-B5C4-B5963B9DAF75}"/>
              </c:ext>
            </c:extLst>
          </c:dPt>
          <c:dPt>
            <c:idx val="27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DCF-4C78-B5C4-B5963B9DAF75}"/>
              </c:ext>
            </c:extLst>
          </c:dPt>
          <c:errBars>
            <c:errBarType val="both"/>
            <c:errValType val="cust"/>
            <c:noEndCap val="0"/>
            <c:plus>
              <c:numRef>
                <c:f>parameters_CLASSICAL_FINAL!$B$53:$AC$53</c:f>
                <c:numCache>
                  <c:formatCode>General</c:formatCode>
                  <c:ptCount val="28"/>
                  <c:pt idx="0">
                    <c:v>1.6633139300727039E-2</c:v>
                  </c:pt>
                  <c:pt idx="1">
                    <c:v>1.5424947586617875E-2</c:v>
                  </c:pt>
                  <c:pt idx="2">
                    <c:v>1.5568552635090273E-2</c:v>
                  </c:pt>
                  <c:pt idx="3">
                    <c:v>1.5791975285796109E-2</c:v>
                  </c:pt>
                  <c:pt idx="4">
                    <c:v>5.3061201894221968E-3</c:v>
                  </c:pt>
                  <c:pt idx="5">
                    <c:v>6.4379518942403215E-3</c:v>
                  </c:pt>
                  <c:pt idx="6">
                    <c:v>4.1444967547170763E-3</c:v>
                  </c:pt>
                  <c:pt idx="7">
                    <c:v>6.4258797342929708E-3</c:v>
                  </c:pt>
                  <c:pt idx="8">
                    <c:v>1.935528518394608E-3</c:v>
                  </c:pt>
                  <c:pt idx="9">
                    <c:v>1.2349239739468012E-3</c:v>
                  </c:pt>
                  <c:pt idx="10">
                    <c:v>4.2123099289288098E-3</c:v>
                  </c:pt>
                  <c:pt idx="11">
                    <c:v>1.7688734791631599E-3</c:v>
                  </c:pt>
                  <c:pt idx="12">
                    <c:v>3.7747222628793388E-3</c:v>
                  </c:pt>
                  <c:pt idx="13">
                    <c:v>3.3019366372985613E-3</c:v>
                  </c:pt>
                  <c:pt idx="14">
                    <c:v>6.7041726748134824E-3</c:v>
                  </c:pt>
                  <c:pt idx="15">
                    <c:v>3.1285328388652683E-3</c:v>
                  </c:pt>
                  <c:pt idx="16">
                    <c:v>3.2247599745677362E-3</c:v>
                  </c:pt>
                  <c:pt idx="17">
                    <c:v>5.0330847944129384E-3</c:v>
                  </c:pt>
                  <c:pt idx="18">
                    <c:v>5.328506639783041E-3</c:v>
                  </c:pt>
                  <c:pt idx="19">
                    <c:v>4.7991823047248711E-3</c:v>
                  </c:pt>
                  <c:pt idx="20">
                    <c:v>2.7806757031094476E-3</c:v>
                  </c:pt>
                  <c:pt idx="21">
                    <c:v>6.8921741356849026E-3</c:v>
                  </c:pt>
                  <c:pt idx="22">
                    <c:v>5.3051499968549704E-3</c:v>
                  </c:pt>
                  <c:pt idx="23">
                    <c:v>7.6482733651854883E-3</c:v>
                  </c:pt>
                  <c:pt idx="24">
                    <c:v>1.1380705105139618E-3</c:v>
                  </c:pt>
                  <c:pt idx="25">
                    <c:v>4.7364609036543359E-3</c:v>
                  </c:pt>
                  <c:pt idx="26">
                    <c:v>4.8693960128145877E-3</c:v>
                  </c:pt>
                  <c:pt idx="27">
                    <c:v>7.8748024029458696E-3</c:v>
                  </c:pt>
                </c:numCache>
              </c:numRef>
            </c:plus>
            <c:minus>
              <c:numRef>
                <c:f>parameters_CLASSICAL_FINAL!$B$53:$AC$53</c:f>
                <c:numCache>
                  <c:formatCode>General</c:formatCode>
                  <c:ptCount val="28"/>
                  <c:pt idx="0">
                    <c:v>1.6633139300727039E-2</c:v>
                  </c:pt>
                  <c:pt idx="1">
                    <c:v>1.5424947586617875E-2</c:v>
                  </c:pt>
                  <c:pt idx="2">
                    <c:v>1.5568552635090273E-2</c:v>
                  </c:pt>
                  <c:pt idx="3">
                    <c:v>1.5791975285796109E-2</c:v>
                  </c:pt>
                  <c:pt idx="4">
                    <c:v>5.3061201894221968E-3</c:v>
                  </c:pt>
                  <c:pt idx="5">
                    <c:v>6.4379518942403215E-3</c:v>
                  </c:pt>
                  <c:pt idx="6">
                    <c:v>4.1444967547170763E-3</c:v>
                  </c:pt>
                  <c:pt idx="7">
                    <c:v>6.4258797342929708E-3</c:v>
                  </c:pt>
                  <c:pt idx="8">
                    <c:v>1.935528518394608E-3</c:v>
                  </c:pt>
                  <c:pt idx="9">
                    <c:v>1.2349239739468012E-3</c:v>
                  </c:pt>
                  <c:pt idx="10">
                    <c:v>4.2123099289288098E-3</c:v>
                  </c:pt>
                  <c:pt idx="11">
                    <c:v>1.7688734791631599E-3</c:v>
                  </c:pt>
                  <c:pt idx="12">
                    <c:v>3.7747222628793388E-3</c:v>
                  </c:pt>
                  <c:pt idx="13">
                    <c:v>3.3019366372985613E-3</c:v>
                  </c:pt>
                  <c:pt idx="14">
                    <c:v>6.7041726748134824E-3</c:v>
                  </c:pt>
                  <c:pt idx="15">
                    <c:v>3.1285328388652683E-3</c:v>
                  </c:pt>
                  <c:pt idx="16">
                    <c:v>3.2247599745677362E-3</c:v>
                  </c:pt>
                  <c:pt idx="17">
                    <c:v>5.0330847944129384E-3</c:v>
                  </c:pt>
                  <c:pt idx="18">
                    <c:v>5.328506639783041E-3</c:v>
                  </c:pt>
                  <c:pt idx="19">
                    <c:v>4.7991823047248711E-3</c:v>
                  </c:pt>
                  <c:pt idx="20">
                    <c:v>2.7806757031094476E-3</c:v>
                  </c:pt>
                  <c:pt idx="21">
                    <c:v>6.8921741356849026E-3</c:v>
                  </c:pt>
                  <c:pt idx="22">
                    <c:v>5.3051499968549704E-3</c:v>
                  </c:pt>
                  <c:pt idx="23">
                    <c:v>7.6482733651854883E-3</c:v>
                  </c:pt>
                  <c:pt idx="24">
                    <c:v>1.1380705105139618E-3</c:v>
                  </c:pt>
                  <c:pt idx="25">
                    <c:v>4.7364609036543359E-3</c:v>
                  </c:pt>
                  <c:pt idx="26">
                    <c:v>4.8693960128145877E-3</c:v>
                  </c:pt>
                  <c:pt idx="27">
                    <c:v>7.8748024029458696E-3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parameters_CLASSICAL_FINAL!$B$34:$AC$36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</c:multiLvlStrCache>
            </c:multiLvlStrRef>
          </c:cat>
          <c:val>
            <c:numRef>
              <c:f>parameters_CLASSICAL_FINAL!$B$52:$AC$52</c:f>
              <c:numCache>
                <c:formatCode>General</c:formatCode>
                <c:ptCount val="28"/>
                <c:pt idx="0">
                  <c:v>0.94692850453479405</c:v>
                </c:pt>
                <c:pt idx="1">
                  <c:v>0.94410973419600097</c:v>
                </c:pt>
                <c:pt idx="2">
                  <c:v>0.94310329235784829</c:v>
                </c:pt>
                <c:pt idx="3">
                  <c:v>0.9416400999500697</c:v>
                </c:pt>
                <c:pt idx="4">
                  <c:v>0.96428332263573024</c:v>
                </c:pt>
                <c:pt idx="5">
                  <c:v>0.96075838205535968</c:v>
                </c:pt>
                <c:pt idx="6">
                  <c:v>0.95649687477345002</c:v>
                </c:pt>
                <c:pt idx="7">
                  <c:v>0.95472392515248472</c:v>
                </c:pt>
                <c:pt idx="8">
                  <c:v>0.97577512430333835</c:v>
                </c:pt>
                <c:pt idx="9">
                  <c:v>0.96823709308505457</c:v>
                </c:pt>
                <c:pt idx="10">
                  <c:v>0.96592340799182697</c:v>
                </c:pt>
                <c:pt idx="11">
                  <c:v>0.95578845825284864</c:v>
                </c:pt>
                <c:pt idx="12">
                  <c:v>0.9802074418068436</c:v>
                </c:pt>
                <c:pt idx="13">
                  <c:v>0.97019754141493797</c:v>
                </c:pt>
                <c:pt idx="14">
                  <c:v>0.965574462146917</c:v>
                </c:pt>
                <c:pt idx="15">
                  <c:v>0.95658798963187541</c:v>
                </c:pt>
                <c:pt idx="16">
                  <c:v>0.97830482141794162</c:v>
                </c:pt>
                <c:pt idx="17">
                  <c:v>0.96969763258872066</c:v>
                </c:pt>
                <c:pt idx="18">
                  <c:v>0.96396224889510573</c:v>
                </c:pt>
                <c:pt idx="19">
                  <c:v>0.95570356373578402</c:v>
                </c:pt>
                <c:pt idx="20">
                  <c:v>0.97843714921130598</c:v>
                </c:pt>
                <c:pt idx="21">
                  <c:v>0.9735494920193174</c:v>
                </c:pt>
                <c:pt idx="22">
                  <c:v>0.96815445919358412</c:v>
                </c:pt>
                <c:pt idx="23">
                  <c:v>0.96502911874238262</c:v>
                </c:pt>
                <c:pt idx="24">
                  <c:v>0.98469467667514132</c:v>
                </c:pt>
                <c:pt idx="25">
                  <c:v>0.97279978626961106</c:v>
                </c:pt>
                <c:pt idx="26">
                  <c:v>0.97376087101586073</c:v>
                </c:pt>
                <c:pt idx="27">
                  <c:v>0.96427542380593501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DCF-4C78-B5C4-B5963B9D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-25"/>
        <c:axId val="829824608"/>
        <c:axId val="829822944"/>
      </c:barChart>
      <c:lineChart>
        <c:grouping val="standard"/>
        <c:varyColors val="0"/>
        <c:ser>
          <c:idx val="0"/>
          <c:order val="1"/>
          <c:tx>
            <c:v>C. Time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parameters_CLASSICAL_FINAL!$B$33:$AC$36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  <c:lvl>
                  <c:pt idx="0">
                    <c:v>Window Size [ms]</c:v>
                  </c:pt>
                  <c:pt idx="4">
                    <c:v>Window Size [ms]</c:v>
                  </c:pt>
                  <c:pt idx="8">
                    <c:v>Window Size [ms]</c:v>
                  </c:pt>
                  <c:pt idx="12">
                    <c:v>Window Size [ms]</c:v>
                  </c:pt>
                  <c:pt idx="16">
                    <c:v>Window Size [ms]</c:v>
                  </c:pt>
                  <c:pt idx="20">
                    <c:v>Window Size [ms]</c:v>
                  </c:pt>
                  <c:pt idx="24">
                    <c:v>Window Size [ms]</c:v>
                  </c:pt>
                </c:lvl>
              </c:multiLvlStrCache>
            </c:multiLvlStrRef>
          </c:cat>
          <c:val>
            <c:numRef>
              <c:f>parameters_CLASSICAL_FINAL!$W$107:$W$134</c:f>
              <c:numCache>
                <c:formatCode>General</c:formatCode>
                <c:ptCount val="28"/>
                <c:pt idx="0">
                  <c:v>1.128940861270733</c:v>
                </c:pt>
                <c:pt idx="1">
                  <c:v>1.128940861270733</c:v>
                </c:pt>
                <c:pt idx="2">
                  <c:v>1.128940861270733</c:v>
                </c:pt>
                <c:pt idx="3">
                  <c:v>1.128940861270733</c:v>
                </c:pt>
                <c:pt idx="4">
                  <c:v>1.6937005572474249</c:v>
                </c:pt>
                <c:pt idx="5">
                  <c:v>1.6937005572474249</c:v>
                </c:pt>
                <c:pt idx="6">
                  <c:v>1.6937005572474249</c:v>
                </c:pt>
                <c:pt idx="7">
                  <c:v>1.6937005572474249</c:v>
                </c:pt>
                <c:pt idx="8">
                  <c:v>3.0907293715432544</c:v>
                </c:pt>
                <c:pt idx="9">
                  <c:v>3.0907293715432544</c:v>
                </c:pt>
                <c:pt idx="10">
                  <c:v>3.0907293715432544</c:v>
                </c:pt>
                <c:pt idx="11">
                  <c:v>3.0907293715432544</c:v>
                </c:pt>
                <c:pt idx="12">
                  <c:v>4.5025085816689909</c:v>
                </c:pt>
                <c:pt idx="13">
                  <c:v>4.5025085816689909</c:v>
                </c:pt>
                <c:pt idx="14">
                  <c:v>4.5025085816689909</c:v>
                </c:pt>
                <c:pt idx="15">
                  <c:v>4.5025085816689909</c:v>
                </c:pt>
                <c:pt idx="16">
                  <c:v>5.9665064826162606</c:v>
                </c:pt>
                <c:pt idx="17">
                  <c:v>5.9665064826162606</c:v>
                </c:pt>
                <c:pt idx="18">
                  <c:v>5.9665064826162606</c:v>
                </c:pt>
                <c:pt idx="19">
                  <c:v>5.9665064826162606</c:v>
                </c:pt>
                <c:pt idx="20">
                  <c:v>7.5135301904581695</c:v>
                </c:pt>
                <c:pt idx="21">
                  <c:v>7.5135301904581695</c:v>
                </c:pt>
                <c:pt idx="22">
                  <c:v>7.5135301904581695</c:v>
                </c:pt>
                <c:pt idx="23">
                  <c:v>7.5135301904581695</c:v>
                </c:pt>
                <c:pt idx="24">
                  <c:v>8.8918102457975863</c:v>
                </c:pt>
                <c:pt idx="25">
                  <c:v>8.8918102457975863</c:v>
                </c:pt>
                <c:pt idx="26">
                  <c:v>8.8918102457975863</c:v>
                </c:pt>
                <c:pt idx="27">
                  <c:v>8.8918102457975863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DCF-4C78-B5C4-B5963B9D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902640"/>
        <c:axId val="992895984"/>
      </c:lineChart>
      <c:catAx>
        <c:axId val="8298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Window Size [ms]</a:t>
                </a:r>
              </a:p>
            </c:rich>
          </c:tx>
          <c:layout>
            <c:manualLayout>
              <c:xMode val="edge"/>
              <c:yMode val="edge"/>
              <c:x val="0.41918204245677815"/>
              <c:y val="0.86870879221023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2944"/>
        <c:crosses val="autoZero"/>
        <c:auto val="1"/>
        <c:lblAlgn val="ctr"/>
        <c:lblOffset val="100"/>
        <c:noMultiLvlLbl val="0"/>
      </c:catAx>
      <c:valAx>
        <c:axId val="82982294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layout>
            <c:manualLayout>
              <c:xMode val="edge"/>
              <c:yMode val="edge"/>
              <c:x val="9.4132952492655408E-3"/>
              <c:y val="0.33137140313764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4608"/>
        <c:crosses val="autoZero"/>
        <c:crossBetween val="between"/>
      </c:valAx>
      <c:valAx>
        <c:axId val="992895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Computational</a:t>
                </a:r>
                <a:r>
                  <a:rPr lang="en-US" sz="1200" baseline="0"/>
                  <a:t>  </a:t>
                </a:r>
                <a:r>
                  <a:rPr lang="en-US" sz="1200"/>
                  <a:t>Time [ms]</a:t>
                </a:r>
              </a:p>
            </c:rich>
          </c:tx>
          <c:layout>
            <c:manualLayout>
              <c:xMode val="edge"/>
              <c:yMode val="edge"/>
              <c:x val="0.94606181822170843"/>
              <c:y val="0.2484242449993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902640"/>
        <c:crosses val="max"/>
        <c:crossBetween val="between"/>
      </c:valAx>
      <c:catAx>
        <c:axId val="99290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89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>
                <a:solidFill>
                  <a:sysClr val="windowText" lastClr="000000"/>
                </a:solidFill>
              </a:rPr>
              <a:t>Accuracy and Computational</a:t>
            </a:r>
            <a:r>
              <a:rPr lang="it-IT" sz="1800" b="0" baseline="0">
                <a:solidFill>
                  <a:sysClr val="windowText" lastClr="000000"/>
                </a:solidFill>
              </a:rPr>
              <a:t> Time - CNN</a:t>
            </a:r>
            <a:endParaRPr lang="it-IT" sz="18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267109465014716E-2"/>
          <c:y val="8.5104295640149014E-2"/>
          <c:w val="0.79091191359297874"/>
          <c:h val="0.63773179995775875"/>
        </c:manualLayout>
      </c:layout>
      <c:barChart>
        <c:barDir val="col"/>
        <c:grouping val="clustered"/>
        <c:varyColors val="0"/>
        <c:ser>
          <c:idx val="2"/>
          <c:order val="0"/>
          <c:tx>
            <c:v>Mean Accuracy CNN</c:v>
          </c:tx>
          <c:spPr>
            <a:solidFill>
              <a:srgbClr val="01AAB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C6-418F-B0CE-8893AD449829}"/>
              </c:ext>
            </c:extLst>
          </c:dPt>
          <c:dPt>
            <c:idx val="1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C6-418F-B0CE-8893AD449829}"/>
              </c:ext>
            </c:extLst>
          </c:dPt>
          <c:dPt>
            <c:idx val="2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C6-418F-B0CE-8893AD449829}"/>
              </c:ext>
            </c:extLst>
          </c:dPt>
          <c:dPt>
            <c:idx val="3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EC6-418F-B0CE-8893AD449829}"/>
              </c:ext>
            </c:extLst>
          </c:dPt>
          <c:dPt>
            <c:idx val="4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C6-418F-B0CE-8893AD449829}"/>
              </c:ext>
            </c:extLst>
          </c:dPt>
          <c:dPt>
            <c:idx val="5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EC6-418F-B0CE-8893AD449829}"/>
              </c:ext>
            </c:extLst>
          </c:dPt>
          <c:dPt>
            <c:idx val="6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C6-418F-B0CE-8893AD449829}"/>
              </c:ext>
            </c:extLst>
          </c:dPt>
          <c:dPt>
            <c:idx val="7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EC6-418F-B0CE-8893AD449829}"/>
              </c:ext>
            </c:extLst>
          </c:dPt>
          <c:dPt>
            <c:idx val="8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C6-418F-B0CE-8893AD449829}"/>
              </c:ext>
            </c:extLst>
          </c:dPt>
          <c:dPt>
            <c:idx val="9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C6-418F-B0CE-8893AD449829}"/>
              </c:ext>
            </c:extLst>
          </c:dPt>
          <c:dPt>
            <c:idx val="10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C6-418F-B0CE-8893AD449829}"/>
              </c:ext>
            </c:extLst>
          </c:dPt>
          <c:dPt>
            <c:idx val="11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EC6-418F-B0CE-8893AD449829}"/>
              </c:ext>
            </c:extLst>
          </c:dPt>
          <c:dPt>
            <c:idx val="12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C6-418F-B0CE-8893AD449829}"/>
              </c:ext>
            </c:extLst>
          </c:dPt>
          <c:dPt>
            <c:idx val="13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EC6-418F-B0CE-8893AD449829}"/>
              </c:ext>
            </c:extLst>
          </c:dPt>
          <c:dPt>
            <c:idx val="14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C6-418F-B0CE-8893AD449829}"/>
              </c:ext>
            </c:extLst>
          </c:dPt>
          <c:dPt>
            <c:idx val="15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EC6-418F-B0CE-8893AD449829}"/>
              </c:ext>
            </c:extLst>
          </c:dPt>
          <c:dPt>
            <c:idx val="16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EC6-418F-B0CE-8893AD449829}"/>
              </c:ext>
            </c:extLst>
          </c:dPt>
          <c:dPt>
            <c:idx val="17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EC6-418F-B0CE-8893AD449829}"/>
              </c:ext>
            </c:extLst>
          </c:dPt>
          <c:dPt>
            <c:idx val="18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EC6-418F-B0CE-8893AD449829}"/>
              </c:ext>
            </c:extLst>
          </c:dPt>
          <c:dPt>
            <c:idx val="19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EC6-418F-B0CE-8893AD449829}"/>
              </c:ext>
            </c:extLst>
          </c:dPt>
          <c:dPt>
            <c:idx val="20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C6-418F-B0CE-8893AD449829}"/>
              </c:ext>
            </c:extLst>
          </c:dPt>
          <c:dPt>
            <c:idx val="21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EC6-418F-B0CE-8893AD449829}"/>
              </c:ext>
            </c:extLst>
          </c:dPt>
          <c:dPt>
            <c:idx val="22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C6-418F-B0CE-8893AD449829}"/>
              </c:ext>
            </c:extLst>
          </c:dPt>
          <c:dPt>
            <c:idx val="23"/>
            <c:invertIfNegative val="0"/>
            <c:bubble3D val="0"/>
            <c:spPr>
              <a:solidFill>
                <a:srgbClr val="018E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EC6-418F-B0CE-8893AD449829}"/>
              </c:ext>
            </c:extLst>
          </c:dPt>
          <c:dPt>
            <c:idx val="24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EC6-418F-B0CE-8893AD449829}"/>
              </c:ext>
            </c:extLst>
          </c:dPt>
          <c:dPt>
            <c:idx val="25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EC6-418F-B0CE-8893AD449829}"/>
              </c:ext>
            </c:extLst>
          </c:dPt>
          <c:dPt>
            <c:idx val="26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EC6-418F-B0CE-8893AD449829}"/>
              </c:ext>
            </c:extLst>
          </c:dPt>
          <c:dPt>
            <c:idx val="27"/>
            <c:invertIfNegative val="0"/>
            <c:bubble3D val="0"/>
            <c:spPr>
              <a:solidFill>
                <a:srgbClr val="00D2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EC6-418F-B0CE-8893AD449829}"/>
              </c:ext>
            </c:extLst>
          </c:dPt>
          <c:errBars>
            <c:errBarType val="both"/>
            <c:errValType val="cust"/>
            <c:noEndCap val="0"/>
            <c:plus>
              <c:numRef>
                <c:f>CCN_STRIDE!$I$18:$AJ$18</c:f>
                <c:numCache>
                  <c:formatCode>General</c:formatCode>
                  <c:ptCount val="28"/>
                  <c:pt idx="0">
                    <c:v>1.6676074463823611E-2</c:v>
                  </c:pt>
                  <c:pt idx="1">
                    <c:v>1.9651221957374031E-2</c:v>
                  </c:pt>
                  <c:pt idx="2">
                    <c:v>1.9578099259564209E-2</c:v>
                  </c:pt>
                  <c:pt idx="3">
                    <c:v>2.1342296942631823E-2</c:v>
                  </c:pt>
                  <c:pt idx="4">
                    <c:v>1.2460885037498898E-2</c:v>
                  </c:pt>
                  <c:pt idx="5">
                    <c:v>8.8552240657463893E-3</c:v>
                  </c:pt>
                  <c:pt idx="6">
                    <c:v>8.2498176765974512E-3</c:v>
                  </c:pt>
                  <c:pt idx="7">
                    <c:v>1.5422016997967816E-2</c:v>
                  </c:pt>
                  <c:pt idx="8">
                    <c:v>3.7341258834952141E-3</c:v>
                  </c:pt>
                  <c:pt idx="9">
                    <c:v>1.0706810054157554E-2</c:v>
                  </c:pt>
                  <c:pt idx="10">
                    <c:v>5.4510201666143135E-3</c:v>
                  </c:pt>
                  <c:pt idx="11">
                    <c:v>1.0781806647938652E-2</c:v>
                  </c:pt>
                  <c:pt idx="12">
                    <c:v>5.3890208588996593E-3</c:v>
                  </c:pt>
                  <c:pt idx="13">
                    <c:v>1.9473118716845448E-3</c:v>
                  </c:pt>
                  <c:pt idx="14">
                    <c:v>1.1941039308260407E-2</c:v>
                  </c:pt>
                  <c:pt idx="15">
                    <c:v>1.193405549551693E-2</c:v>
                  </c:pt>
                  <c:pt idx="16">
                    <c:v>9.7717533692458173E-3</c:v>
                  </c:pt>
                  <c:pt idx="17">
                    <c:v>6.8725086177528257E-3</c:v>
                  </c:pt>
                  <c:pt idx="18">
                    <c:v>8.9806242824624159E-3</c:v>
                  </c:pt>
                  <c:pt idx="19">
                    <c:v>6.3443901929983492E-3</c:v>
                  </c:pt>
                  <c:pt idx="20">
                    <c:v>2.7399020735629871E-3</c:v>
                  </c:pt>
                  <c:pt idx="21">
                    <c:v>7.3211685285677437E-3</c:v>
                  </c:pt>
                  <c:pt idx="22">
                    <c:v>3.7358172956250472E-3</c:v>
                  </c:pt>
                  <c:pt idx="23">
                    <c:v>1.214671067914736E-2</c:v>
                  </c:pt>
                  <c:pt idx="24">
                    <c:v>6.684559217473361E-3</c:v>
                  </c:pt>
                  <c:pt idx="25">
                    <c:v>8.4935520177561973E-3</c:v>
                  </c:pt>
                  <c:pt idx="26">
                    <c:v>6.5160252805652593E-3</c:v>
                  </c:pt>
                  <c:pt idx="27">
                    <c:v>1.5013663265468219E-2</c:v>
                  </c:pt>
                </c:numCache>
              </c:numRef>
            </c:plus>
            <c:minus>
              <c:numRef>
                <c:f>CCN_STRIDE!$I$18:$AJ$18</c:f>
                <c:numCache>
                  <c:formatCode>General</c:formatCode>
                  <c:ptCount val="28"/>
                  <c:pt idx="0">
                    <c:v>1.6676074463823611E-2</c:v>
                  </c:pt>
                  <c:pt idx="1">
                    <c:v>1.9651221957374031E-2</c:v>
                  </c:pt>
                  <c:pt idx="2">
                    <c:v>1.9578099259564209E-2</c:v>
                  </c:pt>
                  <c:pt idx="3">
                    <c:v>2.1342296942631823E-2</c:v>
                  </c:pt>
                  <c:pt idx="4">
                    <c:v>1.2460885037498898E-2</c:v>
                  </c:pt>
                  <c:pt idx="5">
                    <c:v>8.8552240657463893E-3</c:v>
                  </c:pt>
                  <c:pt idx="6">
                    <c:v>8.2498176765974512E-3</c:v>
                  </c:pt>
                  <c:pt idx="7">
                    <c:v>1.5422016997967816E-2</c:v>
                  </c:pt>
                  <c:pt idx="8">
                    <c:v>3.7341258834952141E-3</c:v>
                  </c:pt>
                  <c:pt idx="9">
                    <c:v>1.0706810054157554E-2</c:v>
                  </c:pt>
                  <c:pt idx="10">
                    <c:v>5.4510201666143135E-3</c:v>
                  </c:pt>
                  <c:pt idx="11">
                    <c:v>1.0781806647938652E-2</c:v>
                  </c:pt>
                  <c:pt idx="12">
                    <c:v>5.3890208588996593E-3</c:v>
                  </c:pt>
                  <c:pt idx="13">
                    <c:v>1.9473118716845448E-3</c:v>
                  </c:pt>
                  <c:pt idx="14">
                    <c:v>1.1941039308260407E-2</c:v>
                  </c:pt>
                  <c:pt idx="15">
                    <c:v>1.193405549551693E-2</c:v>
                  </c:pt>
                  <c:pt idx="16">
                    <c:v>9.7717533692458173E-3</c:v>
                  </c:pt>
                  <c:pt idx="17">
                    <c:v>6.8725086177528257E-3</c:v>
                  </c:pt>
                  <c:pt idx="18">
                    <c:v>8.9806242824624159E-3</c:v>
                  </c:pt>
                  <c:pt idx="19">
                    <c:v>6.3443901929983492E-3</c:v>
                  </c:pt>
                  <c:pt idx="20">
                    <c:v>2.7399020735629871E-3</c:v>
                  </c:pt>
                  <c:pt idx="21">
                    <c:v>7.3211685285677437E-3</c:v>
                  </c:pt>
                  <c:pt idx="22">
                    <c:v>3.7358172956250472E-3</c:v>
                  </c:pt>
                  <c:pt idx="23">
                    <c:v>1.214671067914736E-2</c:v>
                  </c:pt>
                  <c:pt idx="24">
                    <c:v>6.684559217473361E-3</c:v>
                  </c:pt>
                  <c:pt idx="25">
                    <c:v>8.4935520177561973E-3</c:v>
                  </c:pt>
                  <c:pt idx="26">
                    <c:v>6.5160252805652593E-3</c:v>
                  </c:pt>
                  <c:pt idx="27">
                    <c:v>1.5013663265468219E-2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CCN_STRIDE!$I$8:$AJ$10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</c:multiLvlStrCache>
            </c:multiLvlStrRef>
          </c:cat>
          <c:val>
            <c:numRef>
              <c:f>CCN_STRIDE!$I$14:$AJ$14</c:f>
              <c:numCache>
                <c:formatCode>0.0000</c:formatCode>
                <c:ptCount val="28"/>
                <c:pt idx="0">
                  <c:v>0.93327683210372869</c:v>
                </c:pt>
                <c:pt idx="1">
                  <c:v>0.93460412820180194</c:v>
                </c:pt>
                <c:pt idx="2">
                  <c:v>0.93225765228271396</c:v>
                </c:pt>
                <c:pt idx="3">
                  <c:v>0.93064006169637026</c:v>
                </c:pt>
                <c:pt idx="4">
                  <c:v>0.96742868424798767</c:v>
                </c:pt>
                <c:pt idx="5">
                  <c:v>0.95993787050115298</c:v>
                </c:pt>
                <c:pt idx="6">
                  <c:v>0.95614143211975255</c:v>
                </c:pt>
                <c:pt idx="7">
                  <c:v>0.950669844940352</c:v>
                </c:pt>
                <c:pt idx="8">
                  <c:v>0.97731093565622906</c:v>
                </c:pt>
                <c:pt idx="9">
                  <c:v>0.97008246183395375</c:v>
                </c:pt>
                <c:pt idx="10">
                  <c:v>0.96915626525878873</c:v>
                </c:pt>
                <c:pt idx="11">
                  <c:v>0.96426139275232892</c:v>
                </c:pt>
                <c:pt idx="12">
                  <c:v>0.98107928037643355</c:v>
                </c:pt>
                <c:pt idx="13">
                  <c:v>0.97461722294489495</c:v>
                </c:pt>
                <c:pt idx="14">
                  <c:v>0.96127005418141642</c:v>
                </c:pt>
                <c:pt idx="15">
                  <c:v>0.96191700299580829</c:v>
                </c:pt>
                <c:pt idx="16">
                  <c:v>0.97489861647287934</c:v>
                </c:pt>
                <c:pt idx="17">
                  <c:v>0.97456884384155229</c:v>
                </c:pt>
                <c:pt idx="18">
                  <c:v>0.96206835905710797</c:v>
                </c:pt>
                <c:pt idx="19">
                  <c:v>0.96023631095886197</c:v>
                </c:pt>
                <c:pt idx="20">
                  <c:v>0.98095953464508001</c:v>
                </c:pt>
                <c:pt idx="21">
                  <c:v>0.97343017657597797</c:v>
                </c:pt>
                <c:pt idx="22">
                  <c:v>0.96840898195902503</c:v>
                </c:pt>
                <c:pt idx="23">
                  <c:v>0.95725532372792532</c:v>
                </c:pt>
                <c:pt idx="24">
                  <c:v>0.97716085116068463</c:v>
                </c:pt>
                <c:pt idx="25">
                  <c:v>0.97098833322524969</c:v>
                </c:pt>
                <c:pt idx="26">
                  <c:v>0.97659373283386175</c:v>
                </c:pt>
                <c:pt idx="27">
                  <c:v>0.96370162566502826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01-43A7-B1A2-68457687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123008"/>
        <c:axId val="975123840"/>
      </c:barChart>
      <c:lineChart>
        <c:grouping val="standard"/>
        <c:varyColors val="0"/>
        <c:ser>
          <c:idx val="0"/>
          <c:order val="1"/>
          <c:tx>
            <c:v>C. 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CCN_STRIDE!$I$7:$AJ$10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  <c:lvl>
                  <c:pt idx="0">
                    <c:v>Window Size [ms]</c:v>
                  </c:pt>
                  <c:pt idx="4">
                    <c:v>Window Size [ms]</c:v>
                  </c:pt>
                  <c:pt idx="8">
                    <c:v>Window Size [ms]</c:v>
                  </c:pt>
                  <c:pt idx="12">
                    <c:v>Window Size [ms]</c:v>
                  </c:pt>
                  <c:pt idx="16">
                    <c:v>Window Size [ms]</c:v>
                  </c:pt>
                  <c:pt idx="20">
                    <c:v>Window Size [ms]</c:v>
                  </c:pt>
                  <c:pt idx="24">
                    <c:v>Window Size [ms]</c:v>
                  </c:pt>
                </c:lvl>
              </c:multiLvlStrCache>
            </c:multiLvlStrRef>
          </c:cat>
          <c:val>
            <c:numRef>
              <c:f>CCN_STRIDE!$G$33:$G$60</c:f>
              <c:numCache>
                <c:formatCode>General</c:formatCode>
                <c:ptCount val="28"/>
                <c:pt idx="0">
                  <c:v>3.9647520189023247E-2</c:v>
                </c:pt>
                <c:pt idx="1">
                  <c:v>3.9647520189023247E-2</c:v>
                </c:pt>
                <c:pt idx="2">
                  <c:v>3.9647520189023247E-2</c:v>
                </c:pt>
                <c:pt idx="3">
                  <c:v>3.9647520189023198E-2</c:v>
                </c:pt>
                <c:pt idx="4">
                  <c:v>5.0846482447380957E-2</c:v>
                </c:pt>
                <c:pt idx="5">
                  <c:v>5.0846482447380957E-2</c:v>
                </c:pt>
                <c:pt idx="6">
                  <c:v>5.0846482447380957E-2</c:v>
                </c:pt>
                <c:pt idx="7">
                  <c:v>5.0846482447380957E-2</c:v>
                </c:pt>
                <c:pt idx="8">
                  <c:v>6.6336940468474381E-2</c:v>
                </c:pt>
                <c:pt idx="9">
                  <c:v>6.6336940468474381E-2</c:v>
                </c:pt>
                <c:pt idx="10">
                  <c:v>6.6336940468474381E-2</c:v>
                </c:pt>
                <c:pt idx="11">
                  <c:v>6.6336940468474381E-2</c:v>
                </c:pt>
                <c:pt idx="12">
                  <c:v>8.168699677531302E-2</c:v>
                </c:pt>
                <c:pt idx="13">
                  <c:v>8.168699677531302E-2</c:v>
                </c:pt>
                <c:pt idx="14">
                  <c:v>8.168699677531302E-2</c:v>
                </c:pt>
                <c:pt idx="15">
                  <c:v>8.168699677531302E-2</c:v>
                </c:pt>
                <c:pt idx="16">
                  <c:v>9.8124640379026573E-2</c:v>
                </c:pt>
                <c:pt idx="17">
                  <c:v>9.8124640379026573E-2</c:v>
                </c:pt>
                <c:pt idx="18">
                  <c:v>9.8124640379026573E-2</c:v>
                </c:pt>
                <c:pt idx="19">
                  <c:v>9.8124640379026573E-2</c:v>
                </c:pt>
                <c:pt idx="20">
                  <c:v>0.1116010261528686</c:v>
                </c:pt>
                <c:pt idx="21">
                  <c:v>0.1116010261528686</c:v>
                </c:pt>
                <c:pt idx="22">
                  <c:v>0.1116010261528686</c:v>
                </c:pt>
                <c:pt idx="23">
                  <c:v>0.1116010261528686</c:v>
                </c:pt>
                <c:pt idx="24">
                  <c:v>0.12631251373805696</c:v>
                </c:pt>
                <c:pt idx="25">
                  <c:v>0.12631251373805696</c:v>
                </c:pt>
                <c:pt idx="26">
                  <c:v>0.12631251373805696</c:v>
                </c:pt>
                <c:pt idx="27">
                  <c:v>0.12631251373805696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01-43A7-B1A2-68457687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123424"/>
        <c:axId val="975122592"/>
      </c:lineChart>
      <c:catAx>
        <c:axId val="9751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Window Size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5123840"/>
        <c:crosses val="autoZero"/>
        <c:auto val="1"/>
        <c:lblAlgn val="ctr"/>
        <c:lblOffset val="100"/>
        <c:noMultiLvlLbl val="0"/>
      </c:catAx>
      <c:valAx>
        <c:axId val="97512384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Accuracy</a:t>
                </a:r>
              </a:p>
            </c:rich>
          </c:tx>
          <c:layout>
            <c:manualLayout>
              <c:xMode val="edge"/>
              <c:yMode val="edge"/>
              <c:x val="7.0567097196341444E-3"/>
              <c:y val="0.35517682281367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5123008"/>
        <c:crosses val="autoZero"/>
        <c:crossBetween val="between"/>
      </c:valAx>
      <c:valAx>
        <c:axId val="975122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Computational</a:t>
                </a:r>
                <a:r>
                  <a:rPr lang="it-IT" sz="1200" baseline="0"/>
                  <a:t> Time [ms</a:t>
                </a:r>
                <a:r>
                  <a:rPr lang="it-IT" baseline="0"/>
                  <a:t>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91782444862093004"/>
              <c:y val="0.33835788274782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5123424"/>
        <c:crosses val="max"/>
        <c:crossBetween val="between"/>
      </c:valAx>
      <c:catAx>
        <c:axId val="97512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512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45780020910086"/>
          <c:y val="0.91799513305682079"/>
          <c:w val="0.2515365846502895"/>
          <c:h val="5.6790278254802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accuracy and Computational time</a:t>
            </a:r>
            <a:r>
              <a:rPr lang="it-IT" baseline="0"/>
              <a:t> - CNN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423397461915196"/>
          <c:y val="0.14486690957760959"/>
          <c:w val="0.73861108856238333"/>
          <c:h val="0.63187167049486082"/>
        </c:manualLayout>
      </c:layout>
      <c:barChart>
        <c:barDir val="col"/>
        <c:grouping val="clustered"/>
        <c:varyColors val="0"/>
        <c:ser>
          <c:idx val="1"/>
          <c:order val="1"/>
          <c:tx>
            <c:v>Mean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CCN_STRIDE!$I$85:$I$91</c:f>
                <c:numCache>
                  <c:formatCode>General</c:formatCode>
                  <c:ptCount val="7"/>
                  <c:pt idx="0">
                    <c:v>1.94387173988653E-2</c:v>
                  </c:pt>
                  <c:pt idx="1">
                    <c:v>1.311718231747167E-2</c:v>
                  </c:pt>
                  <c:pt idx="2">
                    <c:v>9.5062621718994978E-3</c:v>
                  </c:pt>
                  <c:pt idx="3">
                    <c:v>1.2279536395283104E-2</c:v>
                  </c:pt>
                  <c:pt idx="4">
                    <c:v>1.060434235755689E-2</c:v>
                  </c:pt>
                  <c:pt idx="5">
                    <c:v>1.1395617319772644E-2</c:v>
                  </c:pt>
                  <c:pt idx="6">
                    <c:v>1.1205648973174772E-2</c:v>
                  </c:pt>
                </c:numCache>
              </c:numRef>
            </c:plus>
            <c:minus>
              <c:numRef>
                <c:f>CCN_STRIDE!$I$85:$I$91</c:f>
                <c:numCache>
                  <c:formatCode>General</c:formatCode>
                  <c:ptCount val="7"/>
                  <c:pt idx="0">
                    <c:v>1.94387173988653E-2</c:v>
                  </c:pt>
                  <c:pt idx="1">
                    <c:v>1.311718231747167E-2</c:v>
                  </c:pt>
                  <c:pt idx="2">
                    <c:v>9.5062621718994978E-3</c:v>
                  </c:pt>
                  <c:pt idx="3">
                    <c:v>1.2279536395283104E-2</c:v>
                  </c:pt>
                  <c:pt idx="4">
                    <c:v>1.060434235755689E-2</c:v>
                  </c:pt>
                  <c:pt idx="5">
                    <c:v>1.1395617319772644E-2</c:v>
                  </c:pt>
                  <c:pt idx="6">
                    <c:v>1.1205648973174772E-2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CCN_STRIDE!$F$85:$F$91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CCN_STRIDE!$H$85:$H$91</c:f>
              <c:numCache>
                <c:formatCode>0.0000</c:formatCode>
                <c:ptCount val="7"/>
                <c:pt idx="0">
                  <c:v>0.93269466857115368</c:v>
                </c:pt>
                <c:pt idx="1">
                  <c:v>0.95854445795231125</c:v>
                </c:pt>
                <c:pt idx="2">
                  <c:v>0.97020276387532511</c:v>
                </c:pt>
                <c:pt idx="3">
                  <c:v>0.96972089012463825</c:v>
                </c:pt>
                <c:pt idx="4">
                  <c:v>0.96794303258260039</c:v>
                </c:pt>
                <c:pt idx="5">
                  <c:v>0.97001350422700205</c:v>
                </c:pt>
                <c:pt idx="6">
                  <c:v>0.97211113572120611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4-4AE7-AF07-22003D02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9008928"/>
        <c:axId val="1719011424"/>
      </c:barChart>
      <c:lineChart>
        <c:grouping val="standard"/>
        <c:varyColors val="0"/>
        <c:ser>
          <c:idx val="0"/>
          <c:order val="0"/>
          <c:tx>
            <c:v>Mean C.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CCN_STRIDE!$F$85:$F$91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CCN_STRIDE!$G$85:$G$91</c:f>
              <c:numCache>
                <c:formatCode>General</c:formatCode>
                <c:ptCount val="7"/>
                <c:pt idx="0">
                  <c:v>3.9647520189023247E-2</c:v>
                </c:pt>
                <c:pt idx="1">
                  <c:v>5.0846482447380957E-2</c:v>
                </c:pt>
                <c:pt idx="2">
                  <c:v>6.6336940468474381E-2</c:v>
                </c:pt>
                <c:pt idx="3">
                  <c:v>8.168699677531302E-2</c:v>
                </c:pt>
                <c:pt idx="4">
                  <c:v>9.8124640379026573E-2</c:v>
                </c:pt>
                <c:pt idx="5">
                  <c:v>0.1116010261528686</c:v>
                </c:pt>
                <c:pt idx="6">
                  <c:v>0.12631251373805696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4-4AE7-AF07-22003D02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003104"/>
        <c:axId val="1719010592"/>
      </c:lineChart>
      <c:catAx>
        <c:axId val="1719008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011424"/>
        <c:crosses val="autoZero"/>
        <c:auto val="1"/>
        <c:lblAlgn val="ctr"/>
        <c:lblOffset val="100"/>
        <c:noMultiLvlLbl val="0"/>
      </c:catAx>
      <c:valAx>
        <c:axId val="1719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240448110031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008928"/>
        <c:crosses val="autoZero"/>
        <c:crossBetween val="between"/>
        <c:majorUnit val="5.000000000000001E-3"/>
      </c:valAx>
      <c:valAx>
        <c:axId val="1719010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</a:t>
                </a:r>
                <a:r>
                  <a:rPr lang="it-IT" baseline="0"/>
                  <a:t> C. Time [ms]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94095394647833985"/>
              <c:y val="0.34032116537689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003104"/>
        <c:crosses val="max"/>
        <c:crossBetween val="between"/>
      </c:valAx>
      <c:catAx>
        <c:axId val="171900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901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accuracy - 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CCN_STRIDE!$I$85:$I$91</c:f>
                <c:numCache>
                  <c:formatCode>General</c:formatCode>
                  <c:ptCount val="7"/>
                  <c:pt idx="0">
                    <c:v>1.94387173988653E-2</c:v>
                  </c:pt>
                  <c:pt idx="1">
                    <c:v>1.311718231747167E-2</c:v>
                  </c:pt>
                  <c:pt idx="2">
                    <c:v>9.5062621718994978E-3</c:v>
                  </c:pt>
                  <c:pt idx="3">
                    <c:v>1.2279536395283104E-2</c:v>
                  </c:pt>
                  <c:pt idx="4">
                    <c:v>1.060434235755689E-2</c:v>
                  </c:pt>
                  <c:pt idx="5">
                    <c:v>1.1395617319772644E-2</c:v>
                  </c:pt>
                  <c:pt idx="6">
                    <c:v>1.1205648973174772E-2</c:v>
                  </c:pt>
                </c:numCache>
              </c:numRef>
            </c:plus>
            <c:minus>
              <c:numRef>
                <c:f>CCN_STRIDE!$I$85:$I$91</c:f>
                <c:numCache>
                  <c:formatCode>General</c:formatCode>
                  <c:ptCount val="7"/>
                  <c:pt idx="0">
                    <c:v>1.94387173988653E-2</c:v>
                  </c:pt>
                  <c:pt idx="1">
                    <c:v>1.311718231747167E-2</c:v>
                  </c:pt>
                  <c:pt idx="2">
                    <c:v>9.5062621718994978E-3</c:v>
                  </c:pt>
                  <c:pt idx="3">
                    <c:v>1.2279536395283104E-2</c:v>
                  </c:pt>
                  <c:pt idx="4">
                    <c:v>1.060434235755689E-2</c:v>
                  </c:pt>
                  <c:pt idx="5">
                    <c:v>1.1395617319772644E-2</c:v>
                  </c:pt>
                  <c:pt idx="6">
                    <c:v>1.1205648973174772E-2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CCN_STRIDE!$F$85:$F$91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CCN_STRIDE!$H$85:$H$91</c:f>
              <c:numCache>
                <c:formatCode>0.0000</c:formatCode>
                <c:ptCount val="7"/>
                <c:pt idx="0">
                  <c:v>0.93269466857115368</c:v>
                </c:pt>
                <c:pt idx="1">
                  <c:v>0.95854445795231125</c:v>
                </c:pt>
                <c:pt idx="2">
                  <c:v>0.97020276387532511</c:v>
                </c:pt>
                <c:pt idx="3">
                  <c:v>0.96972089012463825</c:v>
                </c:pt>
                <c:pt idx="4">
                  <c:v>0.96794303258260039</c:v>
                </c:pt>
                <c:pt idx="5">
                  <c:v>0.97001350422700205</c:v>
                </c:pt>
                <c:pt idx="6">
                  <c:v>0.97211113572120611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B-41F8-822F-92B13985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86352"/>
        <c:axId val="997998000"/>
      </c:lineChart>
      <c:catAx>
        <c:axId val="99798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[ms]</a:t>
                </a:r>
              </a:p>
            </c:rich>
          </c:tx>
          <c:layout>
            <c:manualLayout>
              <c:xMode val="edge"/>
              <c:yMode val="edge"/>
              <c:x val="0.4217141294838145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98000"/>
        <c:crosses val="autoZero"/>
        <c:auto val="1"/>
        <c:lblAlgn val="ctr"/>
        <c:lblOffset val="100"/>
        <c:noMultiLvlLbl val="0"/>
      </c:catAx>
      <c:valAx>
        <c:axId val="9979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CNN_NOISE!$D$17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CNN_NOISE!$C$18:$C$22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0.05</c:v>
                </c:pt>
                <c:pt idx="4">
                  <c:v>0.5</c:v>
                </c:pt>
              </c:numCache>
            </c:numRef>
          </c:cat>
          <c:val>
            <c:numRef>
              <c:f>CNN_NOISE!$D$18:$D$22</c:f>
              <c:numCache>
                <c:formatCode>General</c:formatCode>
                <c:ptCount val="5"/>
                <c:pt idx="0">
                  <c:v>0.93068313598632801</c:v>
                </c:pt>
                <c:pt idx="1">
                  <c:v>0.93533209959665864</c:v>
                </c:pt>
                <c:pt idx="2">
                  <c:v>0.92206726471583034</c:v>
                </c:pt>
                <c:pt idx="3">
                  <c:v>0.82926895221074393</c:v>
                </c:pt>
                <c:pt idx="4">
                  <c:v>0.50725183884302727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7-4EC4-80EC-1A3ACE532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893008"/>
        <c:axId val="979888848"/>
      </c:barChart>
      <c:catAx>
        <c:axId val="9798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9888848"/>
        <c:crosses val="autoZero"/>
        <c:auto val="1"/>
        <c:lblAlgn val="ctr"/>
        <c:lblOffset val="100"/>
        <c:noMultiLvlLbl val="0"/>
      </c:catAx>
      <c:valAx>
        <c:axId val="9798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98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Effect</a:t>
            </a:r>
            <a:r>
              <a:rPr lang="it-IT" baseline="0"/>
              <a:t> of noise on accuracy - CNN</a:t>
            </a:r>
            <a:endParaRPr lang="it-IT"/>
          </a:p>
        </c:rich>
      </c:tx>
      <c:layout>
        <c:manualLayout>
          <c:xMode val="edge"/>
          <c:yMode val="edge"/>
          <c:x val="0.34274601874367094"/>
          <c:y val="3.7036988170224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CNN_NOISE!$F$61:$F$65</c:f>
                <c:numCache>
                  <c:formatCode>General</c:formatCode>
                  <c:ptCount val="5"/>
                  <c:pt idx="0">
                    <c:v>2.1342296942631823E-2</c:v>
                  </c:pt>
                  <c:pt idx="1">
                    <c:v>2.0923968624495765E-2</c:v>
                  </c:pt>
                  <c:pt idx="2">
                    <c:v>2.019883152465498E-2</c:v>
                  </c:pt>
                  <c:pt idx="3">
                    <c:v>7.5920695588698434E-2</c:v>
                  </c:pt>
                  <c:pt idx="4">
                    <c:v>1.5905321784381747E-2</c:v>
                  </c:pt>
                </c:numCache>
              </c:numRef>
            </c:plus>
            <c:minus>
              <c:numRef>
                <c:f>CNN_NOISE!$F$61:$F$65</c:f>
                <c:numCache>
                  <c:formatCode>General</c:formatCode>
                  <c:ptCount val="5"/>
                  <c:pt idx="0">
                    <c:v>2.1342296942631823E-2</c:v>
                  </c:pt>
                  <c:pt idx="1">
                    <c:v>2.0923968624495765E-2</c:v>
                  </c:pt>
                  <c:pt idx="2">
                    <c:v>2.019883152465498E-2</c:v>
                  </c:pt>
                  <c:pt idx="3">
                    <c:v>7.5920695588698434E-2</c:v>
                  </c:pt>
                  <c:pt idx="4">
                    <c:v>1.5905321784381747E-2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CNN_NOISE!$D$61:$D$65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0.05</c:v>
                </c:pt>
                <c:pt idx="4">
                  <c:v>0.5</c:v>
                </c:pt>
              </c:numCache>
            </c:numRef>
          </c:cat>
          <c:val>
            <c:numRef>
              <c:f>CNN_NOISE!$E$61:$E$65</c:f>
              <c:numCache>
                <c:formatCode>0.0000</c:formatCode>
                <c:ptCount val="5"/>
                <c:pt idx="0">
                  <c:v>0.93064006169637026</c:v>
                </c:pt>
                <c:pt idx="1">
                  <c:v>0.93721654680040078</c:v>
                </c:pt>
                <c:pt idx="2">
                  <c:v>0.93094610505633868</c:v>
                </c:pt>
                <c:pt idx="3">
                  <c:v>0.80602826343642298</c:v>
                </c:pt>
                <c:pt idx="4">
                  <c:v>0.52172759506437483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4674-AE87-352955C3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377120"/>
        <c:axId val="1184382112"/>
      </c:lineChart>
      <c:lineChart>
        <c:grouping val="standard"/>
        <c:varyColors val="0"/>
        <c:ser>
          <c:idx val="1"/>
          <c:order val="1"/>
          <c:tx>
            <c:v>C.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CNN_NOISE!$H$61:$H$65</c:f>
                <c:numCache>
                  <c:formatCode>General</c:formatCode>
                  <c:ptCount val="5"/>
                  <c:pt idx="0">
                    <c:v>1.7293144347496194E-3</c:v>
                  </c:pt>
                  <c:pt idx="1">
                    <c:v>8.7714868369616306E-4</c:v>
                  </c:pt>
                  <c:pt idx="2">
                    <c:v>2.2393114065627994E-3</c:v>
                  </c:pt>
                  <c:pt idx="3">
                    <c:v>2.0784699627683892E-3</c:v>
                  </c:pt>
                  <c:pt idx="4">
                    <c:v>2.0263095395116892E-3</c:v>
                  </c:pt>
                </c:numCache>
              </c:numRef>
            </c:plus>
            <c:minus>
              <c:numRef>
                <c:f>CNN_NOISE!$H$61:$H$65</c:f>
                <c:numCache>
                  <c:formatCode>General</c:formatCode>
                  <c:ptCount val="5"/>
                  <c:pt idx="0">
                    <c:v>1.7293144347496194E-3</c:v>
                  </c:pt>
                  <c:pt idx="1">
                    <c:v>8.7714868369616306E-4</c:v>
                  </c:pt>
                  <c:pt idx="2">
                    <c:v>2.2393114065627994E-3</c:v>
                  </c:pt>
                  <c:pt idx="3">
                    <c:v>2.0784699627683892E-3</c:v>
                  </c:pt>
                  <c:pt idx="4">
                    <c:v>2.0263095395116892E-3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CNN_NOISE!$D$61:$D$65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0.05</c:v>
                </c:pt>
                <c:pt idx="4">
                  <c:v>0.5</c:v>
                </c:pt>
              </c:numCache>
            </c:numRef>
          </c:cat>
          <c:val>
            <c:numRef>
              <c:f>CNN_NOISE!$G$61:$G$65</c:f>
              <c:numCache>
                <c:formatCode>General</c:formatCode>
                <c:ptCount val="5"/>
                <c:pt idx="0">
                  <c:v>4.2044910904123135E-2</c:v>
                </c:pt>
                <c:pt idx="1">
                  <c:v>4.0782411246382821E-2</c:v>
                </c:pt>
                <c:pt idx="2">
                  <c:v>4.1852245077481122E-2</c:v>
                </c:pt>
                <c:pt idx="3">
                  <c:v>4.2479743038361072E-2</c:v>
                </c:pt>
                <c:pt idx="4">
                  <c:v>4.2714554346178581E-2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4-4674-AE87-352955C3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957296"/>
        <c:axId val="1087951888"/>
      </c:lineChart>
      <c:catAx>
        <c:axId val="1184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Std Noise</a:t>
                </a:r>
              </a:p>
            </c:rich>
          </c:tx>
          <c:layout>
            <c:manualLayout>
              <c:xMode val="edge"/>
              <c:yMode val="edge"/>
              <c:x val="0.44470822397200349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4382112"/>
        <c:crosses val="autoZero"/>
        <c:auto val="1"/>
        <c:lblAlgn val="ctr"/>
        <c:lblOffset val="100"/>
        <c:noMultiLvlLbl val="0"/>
      </c:catAx>
      <c:valAx>
        <c:axId val="11843821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4377120"/>
        <c:crosses val="autoZero"/>
        <c:crossBetween val="between"/>
      </c:valAx>
      <c:valAx>
        <c:axId val="1087951888"/>
        <c:scaling>
          <c:orientation val="minMax"/>
          <c:max val="6.0000000000000012E-2"/>
          <c:min val="3.0000000000000006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C.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957296"/>
        <c:crosses val="max"/>
        <c:crossBetween val="between"/>
      </c:valAx>
      <c:catAx>
        <c:axId val="108795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95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Accuracy and computational time - KNN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KNN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8C0-4427-A2FE-CF87E08F61B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C0-4427-A2FE-CF87E08F61B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8C0-4427-A2FE-CF87E08F61B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C0-4427-A2FE-CF87E08F61B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C0-4427-A2FE-CF87E08F61B5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8C0-4427-A2FE-CF87E08F61B5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C0-4427-A2FE-CF87E08F61B5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8C0-4427-A2FE-CF87E08F61B5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C0-4427-A2FE-CF87E08F61B5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8C0-4427-A2FE-CF87E08F61B5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C0-4427-A2FE-CF87E08F61B5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8C0-4427-A2FE-CF87E08F61B5}"/>
              </c:ext>
            </c:extLst>
          </c:dPt>
          <c:errBars>
            <c:errBarType val="both"/>
            <c:errValType val="cust"/>
            <c:noEndCap val="0"/>
            <c:plus>
              <c:numRef>
                <c:f>parameters_CLASSICAL_FINAL!$B$59:$AC$59</c:f>
                <c:numCache>
                  <c:formatCode>General</c:formatCode>
                  <c:ptCount val="28"/>
                  <c:pt idx="0">
                    <c:v>8.5094859216606464E-2</c:v>
                  </c:pt>
                  <c:pt idx="1">
                    <c:v>8.4503839454154822E-2</c:v>
                  </c:pt>
                  <c:pt idx="2">
                    <c:v>8.5995072269781772E-2</c:v>
                  </c:pt>
                  <c:pt idx="3">
                    <c:v>8.4112900115002831E-2</c:v>
                  </c:pt>
                  <c:pt idx="4">
                    <c:v>7.0562009817715585E-2</c:v>
                  </c:pt>
                  <c:pt idx="5">
                    <c:v>6.7715364194437314E-2</c:v>
                  </c:pt>
                  <c:pt idx="6">
                    <c:v>7.258548379370923E-2</c:v>
                  </c:pt>
                  <c:pt idx="7">
                    <c:v>7.1824113157944985E-2</c:v>
                  </c:pt>
                  <c:pt idx="8">
                    <c:v>4.5438393785188741E-2</c:v>
                  </c:pt>
                  <c:pt idx="9">
                    <c:v>4.1308093240659295E-2</c:v>
                  </c:pt>
                  <c:pt idx="10">
                    <c:v>4.5611209349990689E-2</c:v>
                  </c:pt>
                  <c:pt idx="11">
                    <c:v>4.8685593129454134E-2</c:v>
                  </c:pt>
                  <c:pt idx="12">
                    <c:v>3.2872630277219671E-2</c:v>
                  </c:pt>
                  <c:pt idx="13">
                    <c:v>3.4258191242783946E-2</c:v>
                  </c:pt>
                  <c:pt idx="14">
                    <c:v>3.080466814975211E-2</c:v>
                  </c:pt>
                  <c:pt idx="15">
                    <c:v>3.5631195828359927E-2</c:v>
                  </c:pt>
                  <c:pt idx="16">
                    <c:v>2.6107232986657767E-2</c:v>
                  </c:pt>
                  <c:pt idx="17">
                    <c:v>2.4213282712640238E-2</c:v>
                  </c:pt>
                  <c:pt idx="18">
                    <c:v>2.8233083555239326E-2</c:v>
                  </c:pt>
                  <c:pt idx="19">
                    <c:v>2.255604683254573E-2</c:v>
                  </c:pt>
                  <c:pt idx="20">
                    <c:v>2.5312535023159558E-2</c:v>
                  </c:pt>
                  <c:pt idx="21">
                    <c:v>2.3049194708060071E-2</c:v>
                  </c:pt>
                  <c:pt idx="22">
                    <c:v>2.5567097865667483E-2</c:v>
                  </c:pt>
                  <c:pt idx="23">
                    <c:v>2.1002040891202011E-2</c:v>
                  </c:pt>
                  <c:pt idx="24">
                    <c:v>1.8868510288158787E-2</c:v>
                  </c:pt>
                  <c:pt idx="25">
                    <c:v>1.9477093688117359E-2</c:v>
                  </c:pt>
                  <c:pt idx="26">
                    <c:v>2.1658404061848404E-2</c:v>
                  </c:pt>
                  <c:pt idx="27">
                    <c:v>2.0535727271586368E-2</c:v>
                  </c:pt>
                </c:numCache>
              </c:numRef>
            </c:plus>
            <c:minus>
              <c:numRef>
                <c:f>parameters_CLASSICAL_FINAL!$B$59:$AC$59</c:f>
                <c:numCache>
                  <c:formatCode>General</c:formatCode>
                  <c:ptCount val="28"/>
                  <c:pt idx="0">
                    <c:v>8.5094859216606464E-2</c:v>
                  </c:pt>
                  <c:pt idx="1">
                    <c:v>8.4503839454154822E-2</c:v>
                  </c:pt>
                  <c:pt idx="2">
                    <c:v>8.5995072269781772E-2</c:v>
                  </c:pt>
                  <c:pt idx="3">
                    <c:v>8.4112900115002831E-2</c:v>
                  </c:pt>
                  <c:pt idx="4">
                    <c:v>7.0562009817715585E-2</c:v>
                  </c:pt>
                  <c:pt idx="5">
                    <c:v>6.7715364194437314E-2</c:v>
                  </c:pt>
                  <c:pt idx="6">
                    <c:v>7.258548379370923E-2</c:v>
                  </c:pt>
                  <c:pt idx="7">
                    <c:v>7.1824113157944985E-2</c:v>
                  </c:pt>
                  <c:pt idx="8">
                    <c:v>4.5438393785188741E-2</c:v>
                  </c:pt>
                  <c:pt idx="9">
                    <c:v>4.1308093240659295E-2</c:v>
                  </c:pt>
                  <c:pt idx="10">
                    <c:v>4.5611209349990689E-2</c:v>
                  </c:pt>
                  <c:pt idx="11">
                    <c:v>4.8685593129454134E-2</c:v>
                  </c:pt>
                  <c:pt idx="12">
                    <c:v>3.2872630277219671E-2</c:v>
                  </c:pt>
                  <c:pt idx="13">
                    <c:v>3.4258191242783946E-2</c:v>
                  </c:pt>
                  <c:pt idx="14">
                    <c:v>3.080466814975211E-2</c:v>
                  </c:pt>
                  <c:pt idx="15">
                    <c:v>3.5631195828359927E-2</c:v>
                  </c:pt>
                  <c:pt idx="16">
                    <c:v>2.6107232986657767E-2</c:v>
                  </c:pt>
                  <c:pt idx="17">
                    <c:v>2.4213282712640238E-2</c:v>
                  </c:pt>
                  <c:pt idx="18">
                    <c:v>2.8233083555239326E-2</c:v>
                  </c:pt>
                  <c:pt idx="19">
                    <c:v>2.255604683254573E-2</c:v>
                  </c:pt>
                  <c:pt idx="20">
                    <c:v>2.5312535023159558E-2</c:v>
                  </c:pt>
                  <c:pt idx="21">
                    <c:v>2.3049194708060071E-2</c:v>
                  </c:pt>
                  <c:pt idx="22">
                    <c:v>2.5567097865667483E-2</c:v>
                  </c:pt>
                  <c:pt idx="23">
                    <c:v>2.1002040891202011E-2</c:v>
                  </c:pt>
                  <c:pt idx="24">
                    <c:v>1.8868510288158787E-2</c:v>
                  </c:pt>
                  <c:pt idx="25">
                    <c:v>1.9477093688117359E-2</c:v>
                  </c:pt>
                  <c:pt idx="26">
                    <c:v>2.1658404061848404E-2</c:v>
                  </c:pt>
                  <c:pt idx="27">
                    <c:v>2.0535727271586368E-2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parameters_CLASSICAL_FINAL!$B$34:$AC$36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</c:multiLvlStrCache>
            </c:multiLvlStrRef>
          </c:cat>
          <c:val>
            <c:numRef>
              <c:f>parameters_CLASSICAL_FINAL!$B$58:$AC$58</c:f>
              <c:numCache>
                <c:formatCode>General</c:formatCode>
                <c:ptCount val="28"/>
                <c:pt idx="0">
                  <c:v>0.61706601186788934</c:v>
                </c:pt>
                <c:pt idx="1">
                  <c:v>0.61646715167336963</c:v>
                </c:pt>
                <c:pt idx="2">
                  <c:v>0.60812191894702761</c:v>
                </c:pt>
                <c:pt idx="3">
                  <c:v>0.60339596995715172</c:v>
                </c:pt>
                <c:pt idx="4">
                  <c:v>0.75005550385888464</c:v>
                </c:pt>
                <c:pt idx="5">
                  <c:v>0.74962318328334732</c:v>
                </c:pt>
                <c:pt idx="6">
                  <c:v>0.74620454775122769</c:v>
                </c:pt>
                <c:pt idx="7">
                  <c:v>0.74165589593824677</c:v>
                </c:pt>
                <c:pt idx="8">
                  <c:v>0.85360254704725824</c:v>
                </c:pt>
                <c:pt idx="9">
                  <c:v>0.85473441233946268</c:v>
                </c:pt>
                <c:pt idx="10">
                  <c:v>0.84908015986595731</c:v>
                </c:pt>
                <c:pt idx="11">
                  <c:v>0.85151279929089263</c:v>
                </c:pt>
                <c:pt idx="12">
                  <c:v>0.89146891516591775</c:v>
                </c:pt>
                <c:pt idx="13">
                  <c:v>0.89135724358967128</c:v>
                </c:pt>
                <c:pt idx="14">
                  <c:v>0.89271890675471732</c:v>
                </c:pt>
                <c:pt idx="15">
                  <c:v>0.88912500232997649</c:v>
                </c:pt>
                <c:pt idx="16">
                  <c:v>0.91812141186282459</c:v>
                </c:pt>
                <c:pt idx="17">
                  <c:v>0.91888905918459429</c:v>
                </c:pt>
                <c:pt idx="18">
                  <c:v>0.91197235289350831</c:v>
                </c:pt>
                <c:pt idx="19">
                  <c:v>0.91056936314345371</c:v>
                </c:pt>
                <c:pt idx="20">
                  <c:v>0.93147036604403965</c:v>
                </c:pt>
                <c:pt idx="21">
                  <c:v>0.93088315319789394</c:v>
                </c:pt>
                <c:pt idx="22">
                  <c:v>0.92549308964733201</c:v>
                </c:pt>
                <c:pt idx="23">
                  <c:v>0.91913244152187878</c:v>
                </c:pt>
                <c:pt idx="24">
                  <c:v>0.94307730407740109</c:v>
                </c:pt>
                <c:pt idx="25">
                  <c:v>0.94172448632201211</c:v>
                </c:pt>
                <c:pt idx="26">
                  <c:v>0.94104264855798236</c:v>
                </c:pt>
                <c:pt idx="27">
                  <c:v>0.93141558370800526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2-4DF4-B636-2DC3F06B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9824608"/>
        <c:axId val="829822944"/>
      </c:barChart>
      <c:lineChart>
        <c:grouping val="standard"/>
        <c:varyColors val="0"/>
        <c:ser>
          <c:idx val="0"/>
          <c:order val="1"/>
          <c:tx>
            <c:v>C. 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parameters_CLASSICAL_FINAL!$B$33:$AC$36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  <c:lvl>
                  <c:pt idx="0">
                    <c:v>Window Size [ms]</c:v>
                  </c:pt>
                  <c:pt idx="4">
                    <c:v>Window Size [ms]</c:v>
                  </c:pt>
                  <c:pt idx="8">
                    <c:v>Window Size [ms]</c:v>
                  </c:pt>
                  <c:pt idx="12">
                    <c:v>Window Size [ms]</c:v>
                  </c:pt>
                  <c:pt idx="16">
                    <c:v>Window Size [ms]</c:v>
                  </c:pt>
                  <c:pt idx="20">
                    <c:v>Window Size [ms]</c:v>
                  </c:pt>
                  <c:pt idx="24">
                    <c:v>Window Size [ms]</c:v>
                  </c:pt>
                </c:lvl>
              </c:multiLvlStrCache>
            </c:multiLvlStrRef>
          </c:cat>
          <c:val>
            <c:numRef>
              <c:f>parameters_CLASSICAL_FINAL!$V$107:$V$134</c:f>
              <c:numCache>
                <c:formatCode>General</c:formatCode>
                <c:ptCount val="28"/>
                <c:pt idx="0">
                  <c:v>2.9657458418108433</c:v>
                </c:pt>
                <c:pt idx="1">
                  <c:v>2.9657458418108433</c:v>
                </c:pt>
                <c:pt idx="2">
                  <c:v>2.9657458418108433</c:v>
                </c:pt>
                <c:pt idx="3">
                  <c:v>2.9657458418108433</c:v>
                </c:pt>
                <c:pt idx="4">
                  <c:v>2.7359992572891372</c:v>
                </c:pt>
                <c:pt idx="5">
                  <c:v>2.7359992572891372</c:v>
                </c:pt>
                <c:pt idx="6">
                  <c:v>2.7359992572891372</c:v>
                </c:pt>
                <c:pt idx="7">
                  <c:v>2.7359992572891372</c:v>
                </c:pt>
                <c:pt idx="8">
                  <c:v>3.5272509424223308</c:v>
                </c:pt>
                <c:pt idx="9">
                  <c:v>3.5272509424223308</c:v>
                </c:pt>
                <c:pt idx="10">
                  <c:v>3.5272509424223308</c:v>
                </c:pt>
                <c:pt idx="11">
                  <c:v>3.5272509424223308</c:v>
                </c:pt>
                <c:pt idx="12">
                  <c:v>4.7628544408742428</c:v>
                </c:pt>
                <c:pt idx="13">
                  <c:v>4.7628544408742428</c:v>
                </c:pt>
                <c:pt idx="14">
                  <c:v>4.7628544408742428</c:v>
                </c:pt>
                <c:pt idx="15">
                  <c:v>4.7628544408742428</c:v>
                </c:pt>
                <c:pt idx="16">
                  <c:v>6.1359672918781598</c:v>
                </c:pt>
                <c:pt idx="17">
                  <c:v>6.1359672918781598</c:v>
                </c:pt>
                <c:pt idx="18">
                  <c:v>6.1359672918781598</c:v>
                </c:pt>
                <c:pt idx="19">
                  <c:v>6.1359672918781598</c:v>
                </c:pt>
                <c:pt idx="20">
                  <c:v>7.6336403741660774</c:v>
                </c:pt>
                <c:pt idx="21">
                  <c:v>7.6336403741660774</c:v>
                </c:pt>
                <c:pt idx="22">
                  <c:v>7.6336403741660774</c:v>
                </c:pt>
                <c:pt idx="23">
                  <c:v>7.6336403741660774</c:v>
                </c:pt>
                <c:pt idx="24">
                  <c:v>8.9925253735589763</c:v>
                </c:pt>
                <c:pt idx="25">
                  <c:v>8.9925253735589763</c:v>
                </c:pt>
                <c:pt idx="26">
                  <c:v>8.9925253735589763</c:v>
                </c:pt>
                <c:pt idx="27">
                  <c:v>8.9925253735589763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2-4DF4-B636-2DC3F06B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93840"/>
        <c:axId val="997997584"/>
      </c:lineChart>
      <c:catAx>
        <c:axId val="8298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2944"/>
        <c:crosses val="autoZero"/>
        <c:auto val="1"/>
        <c:lblAlgn val="ctr"/>
        <c:lblOffset val="100"/>
        <c:noMultiLvlLbl val="0"/>
      </c:catAx>
      <c:valAx>
        <c:axId val="8298229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4608"/>
        <c:crosses val="autoZero"/>
        <c:crossBetween val="between"/>
      </c:valAx>
      <c:valAx>
        <c:axId val="997997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C.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93840"/>
        <c:crosses val="max"/>
        <c:crossBetween val="between"/>
      </c:valAx>
      <c:catAx>
        <c:axId val="99799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99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Accuracy and computational time - RF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RF</c:v>
          </c:tx>
          <c:spPr>
            <a:solidFill>
              <a:srgbClr val="018E95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F-436E-830E-169469E815DA}"/>
              </c:ext>
            </c:extLst>
          </c:dPt>
          <c:dPt>
            <c:idx val="5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AF-436E-830E-169469E815DA}"/>
              </c:ext>
            </c:extLst>
          </c:dPt>
          <c:dPt>
            <c:idx val="6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F-436E-830E-169469E815DA}"/>
              </c:ext>
            </c:extLst>
          </c:dPt>
          <c:dPt>
            <c:idx val="7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5AF-436E-830E-169469E815DA}"/>
              </c:ext>
            </c:extLst>
          </c:dPt>
          <c:dPt>
            <c:idx val="12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F-436E-830E-169469E815DA}"/>
              </c:ext>
            </c:extLst>
          </c:dPt>
          <c:dPt>
            <c:idx val="13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5AF-436E-830E-169469E815DA}"/>
              </c:ext>
            </c:extLst>
          </c:dPt>
          <c:dPt>
            <c:idx val="14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AF-436E-830E-169469E815DA}"/>
              </c:ext>
            </c:extLst>
          </c:dPt>
          <c:dPt>
            <c:idx val="15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5AF-436E-830E-169469E815DA}"/>
              </c:ext>
            </c:extLst>
          </c:dPt>
          <c:dPt>
            <c:idx val="20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AF-436E-830E-169469E815DA}"/>
              </c:ext>
            </c:extLst>
          </c:dPt>
          <c:dPt>
            <c:idx val="21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5AF-436E-830E-169469E815DA}"/>
              </c:ext>
            </c:extLst>
          </c:dPt>
          <c:dPt>
            <c:idx val="22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AF-436E-830E-169469E815DA}"/>
              </c:ext>
            </c:extLst>
          </c:dPt>
          <c:dPt>
            <c:idx val="23"/>
            <c:invertIfNegative val="0"/>
            <c:bubble3D val="0"/>
            <c:spPr>
              <a:solidFill>
                <a:srgbClr val="015B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5AF-436E-830E-169469E815DA}"/>
              </c:ext>
            </c:extLst>
          </c:dPt>
          <c:errBars>
            <c:errBarType val="both"/>
            <c:errValType val="cust"/>
            <c:noEndCap val="0"/>
            <c:plus>
              <c:numRef>
                <c:f>parameters_CLASSICAL_FINAL!$B$65:$AC$65</c:f>
                <c:numCache>
                  <c:formatCode>General</c:formatCode>
                  <c:ptCount val="28"/>
                  <c:pt idx="0">
                    <c:v>5.1093712110410361E-2</c:v>
                  </c:pt>
                  <c:pt idx="1">
                    <c:v>5.4375618725606555E-2</c:v>
                  </c:pt>
                  <c:pt idx="2">
                    <c:v>5.2842777512995869E-2</c:v>
                  </c:pt>
                  <c:pt idx="3">
                    <c:v>5.790597621904868E-2</c:v>
                  </c:pt>
                  <c:pt idx="4">
                    <c:v>3.6094728043641416E-2</c:v>
                  </c:pt>
                  <c:pt idx="5">
                    <c:v>4.1497776658363593E-2</c:v>
                  </c:pt>
                  <c:pt idx="6">
                    <c:v>4.1429358956874621E-2</c:v>
                  </c:pt>
                  <c:pt idx="7">
                    <c:v>4.3089628194974396E-2</c:v>
                  </c:pt>
                  <c:pt idx="8">
                    <c:v>2.6415097029455055E-2</c:v>
                  </c:pt>
                  <c:pt idx="9">
                    <c:v>3.1912146461652205E-2</c:v>
                  </c:pt>
                  <c:pt idx="10">
                    <c:v>2.9044840316125614E-2</c:v>
                  </c:pt>
                  <c:pt idx="11">
                    <c:v>3.1292057790621428E-2</c:v>
                  </c:pt>
                  <c:pt idx="12">
                    <c:v>2.1506598794651471E-2</c:v>
                  </c:pt>
                  <c:pt idx="13">
                    <c:v>2.5759773979112346E-2</c:v>
                  </c:pt>
                  <c:pt idx="14">
                    <c:v>2.683421383781141E-2</c:v>
                  </c:pt>
                  <c:pt idx="15">
                    <c:v>2.6117622385548885E-2</c:v>
                  </c:pt>
                  <c:pt idx="16">
                    <c:v>2.2846103818832505E-2</c:v>
                  </c:pt>
                  <c:pt idx="17">
                    <c:v>2.4022207766509492E-2</c:v>
                  </c:pt>
                  <c:pt idx="18">
                    <c:v>2.0929756829297722E-2</c:v>
                  </c:pt>
                  <c:pt idx="19">
                    <c:v>2.3582905340967686E-2</c:v>
                  </c:pt>
                  <c:pt idx="20">
                    <c:v>2.0428927121282896E-2</c:v>
                  </c:pt>
                  <c:pt idx="21">
                    <c:v>2.1636726794592616E-2</c:v>
                  </c:pt>
                  <c:pt idx="22">
                    <c:v>1.8048619916843846E-2</c:v>
                  </c:pt>
                  <c:pt idx="23">
                    <c:v>2.1324979377783913E-2</c:v>
                  </c:pt>
                  <c:pt idx="24">
                    <c:v>2.1742783074400418E-2</c:v>
                  </c:pt>
                  <c:pt idx="25">
                    <c:v>1.7088645687506177E-2</c:v>
                  </c:pt>
                  <c:pt idx="26">
                    <c:v>2.3240323862781961E-2</c:v>
                  </c:pt>
                  <c:pt idx="27">
                    <c:v>1.9551515038002183E-2</c:v>
                  </c:pt>
                </c:numCache>
              </c:numRef>
            </c:plus>
            <c:minus>
              <c:numRef>
                <c:f>parameters_CLASSICAL_FINAL!$B$65:$AC$65</c:f>
                <c:numCache>
                  <c:formatCode>General</c:formatCode>
                  <c:ptCount val="28"/>
                  <c:pt idx="0">
                    <c:v>5.1093712110410361E-2</c:v>
                  </c:pt>
                  <c:pt idx="1">
                    <c:v>5.4375618725606555E-2</c:v>
                  </c:pt>
                  <c:pt idx="2">
                    <c:v>5.2842777512995869E-2</c:v>
                  </c:pt>
                  <c:pt idx="3">
                    <c:v>5.790597621904868E-2</c:v>
                  </c:pt>
                  <c:pt idx="4">
                    <c:v>3.6094728043641416E-2</c:v>
                  </c:pt>
                  <c:pt idx="5">
                    <c:v>4.1497776658363593E-2</c:v>
                  </c:pt>
                  <c:pt idx="6">
                    <c:v>4.1429358956874621E-2</c:v>
                  </c:pt>
                  <c:pt idx="7">
                    <c:v>4.3089628194974396E-2</c:v>
                  </c:pt>
                  <c:pt idx="8">
                    <c:v>2.6415097029455055E-2</c:v>
                  </c:pt>
                  <c:pt idx="9">
                    <c:v>3.1912146461652205E-2</c:v>
                  </c:pt>
                  <c:pt idx="10">
                    <c:v>2.9044840316125614E-2</c:v>
                  </c:pt>
                  <c:pt idx="11">
                    <c:v>3.1292057790621428E-2</c:v>
                  </c:pt>
                  <c:pt idx="12">
                    <c:v>2.1506598794651471E-2</c:v>
                  </c:pt>
                  <c:pt idx="13">
                    <c:v>2.5759773979112346E-2</c:v>
                  </c:pt>
                  <c:pt idx="14">
                    <c:v>2.683421383781141E-2</c:v>
                  </c:pt>
                  <c:pt idx="15">
                    <c:v>2.6117622385548885E-2</c:v>
                  </c:pt>
                  <c:pt idx="16">
                    <c:v>2.2846103818832505E-2</c:v>
                  </c:pt>
                  <c:pt idx="17">
                    <c:v>2.4022207766509492E-2</c:v>
                  </c:pt>
                  <c:pt idx="18">
                    <c:v>2.0929756829297722E-2</c:v>
                  </c:pt>
                  <c:pt idx="19">
                    <c:v>2.3582905340967686E-2</c:v>
                  </c:pt>
                  <c:pt idx="20">
                    <c:v>2.0428927121282896E-2</c:v>
                  </c:pt>
                  <c:pt idx="21">
                    <c:v>2.1636726794592616E-2</c:v>
                  </c:pt>
                  <c:pt idx="22">
                    <c:v>1.8048619916843846E-2</c:v>
                  </c:pt>
                  <c:pt idx="23">
                    <c:v>2.1324979377783913E-2</c:v>
                  </c:pt>
                  <c:pt idx="24">
                    <c:v>2.1742783074400418E-2</c:v>
                  </c:pt>
                  <c:pt idx="25">
                    <c:v>1.7088645687506177E-2</c:v>
                  </c:pt>
                  <c:pt idx="26">
                    <c:v>2.3240323862781961E-2</c:v>
                  </c:pt>
                  <c:pt idx="27">
                    <c:v>1.9551515038002183E-2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parameters_CLASSICAL_FINAL!$B$34:$AC$36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</c:multiLvlStrCache>
            </c:multiLvlStrRef>
          </c:cat>
          <c:val>
            <c:numRef>
              <c:f>parameters_CLASSICAL_FINAL!$B$64:$AC$64</c:f>
              <c:numCache>
                <c:formatCode>General</c:formatCode>
                <c:ptCount val="28"/>
                <c:pt idx="0">
                  <c:v>0.85265515719441309</c:v>
                </c:pt>
                <c:pt idx="1">
                  <c:v>0.83773979332547244</c:v>
                </c:pt>
                <c:pt idx="2">
                  <c:v>0.82704143974459698</c:v>
                </c:pt>
                <c:pt idx="3">
                  <c:v>0.82043735261965856</c:v>
                </c:pt>
                <c:pt idx="4">
                  <c:v>0.88737132354290871</c:v>
                </c:pt>
                <c:pt idx="5">
                  <c:v>0.87307770263388296</c:v>
                </c:pt>
                <c:pt idx="6">
                  <c:v>0.86244521446874278</c:v>
                </c:pt>
                <c:pt idx="7">
                  <c:v>0.85545930307187612</c:v>
                </c:pt>
                <c:pt idx="8">
                  <c:v>0.90139915976845575</c:v>
                </c:pt>
                <c:pt idx="9">
                  <c:v>0.88841205124830402</c:v>
                </c:pt>
                <c:pt idx="10">
                  <c:v>0.87474959636422656</c:v>
                </c:pt>
                <c:pt idx="11">
                  <c:v>0.86666766456756239</c:v>
                </c:pt>
                <c:pt idx="12">
                  <c:v>0.90393795455763526</c:v>
                </c:pt>
                <c:pt idx="13">
                  <c:v>0.89047296231911499</c:v>
                </c:pt>
                <c:pt idx="14">
                  <c:v>0.87630129109910004</c:v>
                </c:pt>
                <c:pt idx="15">
                  <c:v>0.8675235257141608</c:v>
                </c:pt>
                <c:pt idx="16">
                  <c:v>0.90578313050106463</c:v>
                </c:pt>
                <c:pt idx="17">
                  <c:v>0.88689461133417169</c:v>
                </c:pt>
                <c:pt idx="18">
                  <c:v>0.87496642722173401</c:v>
                </c:pt>
                <c:pt idx="19">
                  <c:v>0.86567097612140242</c:v>
                </c:pt>
                <c:pt idx="20">
                  <c:v>0.90033434289950109</c:v>
                </c:pt>
                <c:pt idx="21">
                  <c:v>0.88183883663927842</c:v>
                </c:pt>
                <c:pt idx="22">
                  <c:v>0.87523171261025334</c:v>
                </c:pt>
                <c:pt idx="23">
                  <c:v>0.85501230930409677</c:v>
                </c:pt>
                <c:pt idx="24">
                  <c:v>0.90019864263157467</c:v>
                </c:pt>
                <c:pt idx="25">
                  <c:v>0.88647064893047933</c:v>
                </c:pt>
                <c:pt idx="26">
                  <c:v>0.86901949056828398</c:v>
                </c:pt>
                <c:pt idx="27">
                  <c:v>0.85912307610317906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D-49F1-A631-535FEC427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824608"/>
        <c:axId val="829822944"/>
      </c:barChart>
      <c:lineChart>
        <c:grouping val="standard"/>
        <c:varyColors val="0"/>
        <c:ser>
          <c:idx val="0"/>
          <c:order val="1"/>
          <c:tx>
            <c:v>C. 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parameters_CLASSICAL_FINAL!$B$65:$AC$65</c:f>
                <c:numCache>
                  <c:formatCode>General</c:formatCode>
                  <c:ptCount val="28"/>
                  <c:pt idx="0">
                    <c:v>5.1093712110410361E-2</c:v>
                  </c:pt>
                  <c:pt idx="1">
                    <c:v>5.4375618725606555E-2</c:v>
                  </c:pt>
                  <c:pt idx="2">
                    <c:v>5.2842777512995869E-2</c:v>
                  </c:pt>
                  <c:pt idx="3">
                    <c:v>5.790597621904868E-2</c:v>
                  </c:pt>
                  <c:pt idx="4">
                    <c:v>3.6094728043641416E-2</c:v>
                  </c:pt>
                  <c:pt idx="5">
                    <c:v>4.1497776658363593E-2</c:v>
                  </c:pt>
                  <c:pt idx="6">
                    <c:v>4.1429358956874621E-2</c:v>
                  </c:pt>
                  <c:pt idx="7">
                    <c:v>4.3089628194974396E-2</c:v>
                  </c:pt>
                  <c:pt idx="8">
                    <c:v>2.6415097029455055E-2</c:v>
                  </c:pt>
                  <c:pt idx="9">
                    <c:v>3.1912146461652205E-2</c:v>
                  </c:pt>
                  <c:pt idx="10">
                    <c:v>2.9044840316125614E-2</c:v>
                  </c:pt>
                  <c:pt idx="11">
                    <c:v>3.1292057790621428E-2</c:v>
                  </c:pt>
                  <c:pt idx="12">
                    <c:v>2.1506598794651471E-2</c:v>
                  </c:pt>
                  <c:pt idx="13">
                    <c:v>2.5759773979112346E-2</c:v>
                  </c:pt>
                  <c:pt idx="14">
                    <c:v>2.683421383781141E-2</c:v>
                  </c:pt>
                  <c:pt idx="15">
                    <c:v>2.6117622385548885E-2</c:v>
                  </c:pt>
                  <c:pt idx="16">
                    <c:v>2.2846103818832505E-2</c:v>
                  </c:pt>
                  <c:pt idx="17">
                    <c:v>2.4022207766509492E-2</c:v>
                  </c:pt>
                  <c:pt idx="18">
                    <c:v>2.0929756829297722E-2</c:v>
                  </c:pt>
                  <c:pt idx="19">
                    <c:v>2.3582905340967686E-2</c:v>
                  </c:pt>
                  <c:pt idx="20">
                    <c:v>2.0428927121282896E-2</c:v>
                  </c:pt>
                  <c:pt idx="21">
                    <c:v>2.1636726794592616E-2</c:v>
                  </c:pt>
                  <c:pt idx="22">
                    <c:v>1.8048619916843846E-2</c:v>
                  </c:pt>
                  <c:pt idx="23">
                    <c:v>2.1324979377783913E-2</c:v>
                  </c:pt>
                  <c:pt idx="24">
                    <c:v>2.1742783074400418E-2</c:v>
                  </c:pt>
                  <c:pt idx="25">
                    <c:v>1.7088645687506177E-2</c:v>
                  </c:pt>
                  <c:pt idx="26">
                    <c:v>2.3240323862781961E-2</c:v>
                  </c:pt>
                  <c:pt idx="27">
                    <c:v>1.9551515038002183E-2</c:v>
                  </c:pt>
                </c:numCache>
              </c:numRef>
            </c:plus>
            <c:minus>
              <c:numRef>
                <c:f>parameters_CLASSICAL_FINAL!$B$65:$AC$65</c:f>
                <c:numCache>
                  <c:formatCode>General</c:formatCode>
                  <c:ptCount val="28"/>
                  <c:pt idx="0">
                    <c:v>5.1093712110410361E-2</c:v>
                  </c:pt>
                  <c:pt idx="1">
                    <c:v>5.4375618725606555E-2</c:v>
                  </c:pt>
                  <c:pt idx="2">
                    <c:v>5.2842777512995869E-2</c:v>
                  </c:pt>
                  <c:pt idx="3">
                    <c:v>5.790597621904868E-2</c:v>
                  </c:pt>
                  <c:pt idx="4">
                    <c:v>3.6094728043641416E-2</c:v>
                  </c:pt>
                  <c:pt idx="5">
                    <c:v>4.1497776658363593E-2</c:v>
                  </c:pt>
                  <c:pt idx="6">
                    <c:v>4.1429358956874621E-2</c:v>
                  </c:pt>
                  <c:pt idx="7">
                    <c:v>4.3089628194974396E-2</c:v>
                  </c:pt>
                  <c:pt idx="8">
                    <c:v>2.6415097029455055E-2</c:v>
                  </c:pt>
                  <c:pt idx="9">
                    <c:v>3.1912146461652205E-2</c:v>
                  </c:pt>
                  <c:pt idx="10">
                    <c:v>2.9044840316125614E-2</c:v>
                  </c:pt>
                  <c:pt idx="11">
                    <c:v>3.1292057790621428E-2</c:v>
                  </c:pt>
                  <c:pt idx="12">
                    <c:v>2.1506598794651471E-2</c:v>
                  </c:pt>
                  <c:pt idx="13">
                    <c:v>2.5759773979112346E-2</c:v>
                  </c:pt>
                  <c:pt idx="14">
                    <c:v>2.683421383781141E-2</c:v>
                  </c:pt>
                  <c:pt idx="15">
                    <c:v>2.6117622385548885E-2</c:v>
                  </c:pt>
                  <c:pt idx="16">
                    <c:v>2.2846103818832505E-2</c:v>
                  </c:pt>
                  <c:pt idx="17">
                    <c:v>2.4022207766509492E-2</c:v>
                  </c:pt>
                  <c:pt idx="18">
                    <c:v>2.0929756829297722E-2</c:v>
                  </c:pt>
                  <c:pt idx="19">
                    <c:v>2.3582905340967686E-2</c:v>
                  </c:pt>
                  <c:pt idx="20">
                    <c:v>2.0428927121282896E-2</c:v>
                  </c:pt>
                  <c:pt idx="21">
                    <c:v>2.1636726794592616E-2</c:v>
                  </c:pt>
                  <c:pt idx="22">
                    <c:v>1.8048619916843846E-2</c:v>
                  </c:pt>
                  <c:pt idx="23">
                    <c:v>2.1324979377783913E-2</c:v>
                  </c:pt>
                  <c:pt idx="24">
                    <c:v>2.1742783074400418E-2</c:v>
                  </c:pt>
                  <c:pt idx="25">
                    <c:v>1.7088645687506177E-2</c:v>
                  </c:pt>
                  <c:pt idx="26">
                    <c:v>2.3240323862781961E-2</c:v>
                  </c:pt>
                  <c:pt idx="27">
                    <c:v>1.9551515038002183E-2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parameters_CLASSICAL_FINAL!$B$33:$AC$36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  <c:lvl>
                  <c:pt idx="0">
                    <c:v>Window Size [ms]</c:v>
                  </c:pt>
                  <c:pt idx="4">
                    <c:v>Window Size [ms]</c:v>
                  </c:pt>
                  <c:pt idx="8">
                    <c:v>Window Size [ms]</c:v>
                  </c:pt>
                  <c:pt idx="12">
                    <c:v>Window Size [ms]</c:v>
                  </c:pt>
                  <c:pt idx="16">
                    <c:v>Window Size [ms]</c:v>
                  </c:pt>
                  <c:pt idx="20">
                    <c:v>Window Size [ms]</c:v>
                  </c:pt>
                  <c:pt idx="24">
                    <c:v>Window Size [ms]</c:v>
                  </c:pt>
                </c:lvl>
              </c:multiLvlStrCache>
            </c:multiLvlStrRef>
          </c:cat>
          <c:val>
            <c:numRef>
              <c:f>parameters_CLASSICAL_FINAL!$X$107:$X$134</c:f>
              <c:numCache>
                <c:formatCode>General</c:formatCode>
                <c:ptCount val="28"/>
                <c:pt idx="0">
                  <c:v>0.93445458736634279</c:v>
                </c:pt>
                <c:pt idx="1">
                  <c:v>0.93445458736634279</c:v>
                </c:pt>
                <c:pt idx="2">
                  <c:v>0.93445458736634279</c:v>
                </c:pt>
                <c:pt idx="3">
                  <c:v>0.93445458736634279</c:v>
                </c:pt>
                <c:pt idx="4">
                  <c:v>1.6469392294178107</c:v>
                </c:pt>
                <c:pt idx="5">
                  <c:v>1.6469392294178107</c:v>
                </c:pt>
                <c:pt idx="6">
                  <c:v>1.6469392294178107</c:v>
                </c:pt>
                <c:pt idx="7">
                  <c:v>1.6469392294178107</c:v>
                </c:pt>
                <c:pt idx="8">
                  <c:v>3.0763416241615857</c:v>
                </c:pt>
                <c:pt idx="9">
                  <c:v>3.0763416241615857</c:v>
                </c:pt>
                <c:pt idx="10">
                  <c:v>3.0763416241615857</c:v>
                </c:pt>
                <c:pt idx="11">
                  <c:v>3.0763416241615857</c:v>
                </c:pt>
                <c:pt idx="12">
                  <c:v>4.5018750828192537</c:v>
                </c:pt>
                <c:pt idx="13">
                  <c:v>4.5018750828192537</c:v>
                </c:pt>
                <c:pt idx="14">
                  <c:v>4.5018750828192537</c:v>
                </c:pt>
                <c:pt idx="15">
                  <c:v>4.5018750828192537</c:v>
                </c:pt>
                <c:pt idx="16">
                  <c:v>5.96480474917891</c:v>
                </c:pt>
                <c:pt idx="17">
                  <c:v>5.96480474917891</c:v>
                </c:pt>
                <c:pt idx="18">
                  <c:v>5.96480474917891</c:v>
                </c:pt>
                <c:pt idx="19">
                  <c:v>5.96480474917891</c:v>
                </c:pt>
                <c:pt idx="20">
                  <c:v>7.5114084042531744</c:v>
                </c:pt>
                <c:pt idx="21">
                  <c:v>7.5114084042531744</c:v>
                </c:pt>
                <c:pt idx="22">
                  <c:v>7.5114084042531744</c:v>
                </c:pt>
                <c:pt idx="23">
                  <c:v>7.5114084042531744</c:v>
                </c:pt>
                <c:pt idx="24">
                  <c:v>8.9093549296308225</c:v>
                </c:pt>
                <c:pt idx="25">
                  <c:v>8.9093549296308225</c:v>
                </c:pt>
                <c:pt idx="26">
                  <c:v>8.9093549296308225</c:v>
                </c:pt>
                <c:pt idx="27">
                  <c:v>8.9093549296308225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D-49F1-A631-535FEC427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966640"/>
        <c:axId val="972968720"/>
      </c:lineChart>
      <c:catAx>
        <c:axId val="8298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2944"/>
        <c:crosses val="autoZero"/>
        <c:auto val="1"/>
        <c:lblAlgn val="ctr"/>
        <c:lblOffset val="100"/>
        <c:noMultiLvlLbl val="0"/>
      </c:catAx>
      <c:valAx>
        <c:axId val="829822944"/>
        <c:scaling>
          <c:orientation val="minMax"/>
          <c:max val="1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4608"/>
        <c:crosses val="autoZero"/>
        <c:crossBetween val="between"/>
        <c:majorUnit val="2.0000000000000004E-2"/>
      </c:valAx>
      <c:valAx>
        <c:axId val="972968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C.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966640"/>
        <c:crosses val="max"/>
        <c:crossBetween val="between"/>
      </c:valAx>
      <c:catAx>
        <c:axId val="97296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296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it-IT" sz="1400" b="0" i="0" u="none" strike="noStrike" baseline="0">
                <a:effectLst/>
              </a:rPr>
              <a:t>Accuracy and computational time - LDA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LDA </c:v>
          </c:tx>
          <c:spPr>
            <a:solidFill>
              <a:srgbClr val="8439B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68-42D5-B96C-C127DFD40C91}"/>
              </c:ext>
            </c:extLst>
          </c:dPt>
          <c:dPt>
            <c:idx val="1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68-42D5-B96C-C127DFD40C91}"/>
              </c:ext>
            </c:extLst>
          </c:dPt>
          <c:dPt>
            <c:idx val="2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68-42D5-B96C-C127DFD40C91}"/>
              </c:ext>
            </c:extLst>
          </c:dPt>
          <c:dPt>
            <c:idx val="3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68-42D5-B96C-C127DFD40C91}"/>
              </c:ext>
            </c:extLst>
          </c:dPt>
          <c:dPt>
            <c:idx val="8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68-42D5-B96C-C127DFD40C91}"/>
              </c:ext>
            </c:extLst>
          </c:dPt>
          <c:dPt>
            <c:idx val="9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668-42D5-B96C-C127DFD40C91}"/>
              </c:ext>
            </c:extLst>
          </c:dPt>
          <c:dPt>
            <c:idx val="10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68-42D5-B96C-C127DFD40C91}"/>
              </c:ext>
            </c:extLst>
          </c:dPt>
          <c:dPt>
            <c:idx val="11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668-42D5-B96C-C127DFD40C91}"/>
              </c:ext>
            </c:extLst>
          </c:dPt>
          <c:dPt>
            <c:idx val="16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68-42D5-B96C-C127DFD40C91}"/>
              </c:ext>
            </c:extLst>
          </c:dPt>
          <c:dPt>
            <c:idx val="17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668-42D5-B96C-C127DFD40C91}"/>
              </c:ext>
            </c:extLst>
          </c:dPt>
          <c:dPt>
            <c:idx val="18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68-42D5-B96C-C127DFD40C91}"/>
              </c:ext>
            </c:extLst>
          </c:dPt>
          <c:dPt>
            <c:idx val="19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668-42D5-B96C-C127DFD40C91}"/>
              </c:ext>
            </c:extLst>
          </c:dPt>
          <c:dPt>
            <c:idx val="24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68-42D5-B96C-C127DFD40C91}"/>
              </c:ext>
            </c:extLst>
          </c:dPt>
          <c:dPt>
            <c:idx val="25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668-42D5-B96C-C127DFD40C91}"/>
              </c:ext>
            </c:extLst>
          </c:dPt>
          <c:dPt>
            <c:idx val="26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668-42D5-B96C-C127DFD40C91}"/>
              </c:ext>
            </c:extLst>
          </c:dPt>
          <c:dPt>
            <c:idx val="27"/>
            <c:invertIfNegative val="0"/>
            <c:bubble3D val="0"/>
            <c:spPr>
              <a:solidFill>
                <a:srgbClr val="B88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68-42D5-B96C-C127DFD40C91}"/>
              </c:ext>
            </c:extLst>
          </c:dPt>
          <c:errBars>
            <c:errBarType val="both"/>
            <c:errValType val="cust"/>
            <c:noEndCap val="0"/>
            <c:plus>
              <c:numRef>
                <c:f>parameters_CLASSICAL_FINAL!$B$47:$AC$47</c:f>
                <c:numCache>
                  <c:formatCode>General</c:formatCode>
                  <c:ptCount val="28"/>
                  <c:pt idx="0">
                    <c:v>6.4203928682371771E-3</c:v>
                  </c:pt>
                  <c:pt idx="1">
                    <c:v>6.6347701832778858E-3</c:v>
                  </c:pt>
                  <c:pt idx="2">
                    <c:v>7.0897826663482806E-3</c:v>
                  </c:pt>
                  <c:pt idx="3">
                    <c:v>5.7400723472555747E-3</c:v>
                  </c:pt>
                  <c:pt idx="4">
                    <c:v>8.2980030269721294E-3</c:v>
                  </c:pt>
                  <c:pt idx="5">
                    <c:v>9.8297795904002221E-3</c:v>
                  </c:pt>
                  <c:pt idx="6">
                    <c:v>9.5684527351634664E-3</c:v>
                  </c:pt>
                  <c:pt idx="7">
                    <c:v>9.5889066308836902E-3</c:v>
                  </c:pt>
                  <c:pt idx="8">
                    <c:v>1.3291981716211675E-2</c:v>
                  </c:pt>
                  <c:pt idx="9">
                    <c:v>1.3985023309251608E-2</c:v>
                  </c:pt>
                  <c:pt idx="10">
                    <c:v>1.2433208195291702E-2</c:v>
                  </c:pt>
                  <c:pt idx="11">
                    <c:v>1.3143038212484163E-2</c:v>
                  </c:pt>
                  <c:pt idx="12">
                    <c:v>1.5110477026509826E-2</c:v>
                  </c:pt>
                  <c:pt idx="13">
                    <c:v>1.3491003182670224E-2</c:v>
                  </c:pt>
                  <c:pt idx="14">
                    <c:v>1.2475303966501134E-2</c:v>
                  </c:pt>
                  <c:pt idx="15">
                    <c:v>1.4740894800632801E-2</c:v>
                  </c:pt>
                  <c:pt idx="16">
                    <c:v>1.4261036264137075E-2</c:v>
                  </c:pt>
                  <c:pt idx="17">
                    <c:v>1.2715750379344113E-2</c:v>
                  </c:pt>
                  <c:pt idx="18">
                    <c:v>1.442262228685331E-2</c:v>
                  </c:pt>
                  <c:pt idx="19">
                    <c:v>1.1722526450194323E-2</c:v>
                  </c:pt>
                  <c:pt idx="20">
                    <c:v>1.2886667588333253E-2</c:v>
                  </c:pt>
                  <c:pt idx="21">
                    <c:v>1.2740816488624187E-2</c:v>
                  </c:pt>
                  <c:pt idx="22">
                    <c:v>1.2815348236183972E-2</c:v>
                  </c:pt>
                  <c:pt idx="23">
                    <c:v>1.1657187685488513E-2</c:v>
                  </c:pt>
                  <c:pt idx="24">
                    <c:v>1.3572755262651306E-2</c:v>
                  </c:pt>
                  <c:pt idx="25">
                    <c:v>1.1698136835249982E-2</c:v>
                  </c:pt>
                  <c:pt idx="26">
                    <c:v>1.4583373414424325E-2</c:v>
                  </c:pt>
                  <c:pt idx="27">
                    <c:v>1.4594612482558193E-2</c:v>
                  </c:pt>
                </c:numCache>
              </c:numRef>
            </c:plus>
            <c:minus>
              <c:numRef>
                <c:f>parameters_CLASSICAL_FINAL!$B$47:$AC$47</c:f>
                <c:numCache>
                  <c:formatCode>General</c:formatCode>
                  <c:ptCount val="28"/>
                  <c:pt idx="0">
                    <c:v>6.4203928682371771E-3</c:v>
                  </c:pt>
                  <c:pt idx="1">
                    <c:v>6.6347701832778858E-3</c:v>
                  </c:pt>
                  <c:pt idx="2">
                    <c:v>7.0897826663482806E-3</c:v>
                  </c:pt>
                  <c:pt idx="3">
                    <c:v>5.7400723472555747E-3</c:v>
                  </c:pt>
                  <c:pt idx="4">
                    <c:v>8.2980030269721294E-3</c:v>
                  </c:pt>
                  <c:pt idx="5">
                    <c:v>9.8297795904002221E-3</c:v>
                  </c:pt>
                  <c:pt idx="6">
                    <c:v>9.5684527351634664E-3</c:v>
                  </c:pt>
                  <c:pt idx="7">
                    <c:v>9.5889066308836902E-3</c:v>
                  </c:pt>
                  <c:pt idx="8">
                    <c:v>1.3291981716211675E-2</c:v>
                  </c:pt>
                  <c:pt idx="9">
                    <c:v>1.3985023309251608E-2</c:v>
                  </c:pt>
                  <c:pt idx="10">
                    <c:v>1.2433208195291702E-2</c:v>
                  </c:pt>
                  <c:pt idx="11">
                    <c:v>1.3143038212484163E-2</c:v>
                  </c:pt>
                  <c:pt idx="12">
                    <c:v>1.5110477026509826E-2</c:v>
                  </c:pt>
                  <c:pt idx="13">
                    <c:v>1.3491003182670224E-2</c:v>
                  </c:pt>
                  <c:pt idx="14">
                    <c:v>1.2475303966501134E-2</c:v>
                  </c:pt>
                  <c:pt idx="15">
                    <c:v>1.4740894800632801E-2</c:v>
                  </c:pt>
                  <c:pt idx="16">
                    <c:v>1.4261036264137075E-2</c:v>
                  </c:pt>
                  <c:pt idx="17">
                    <c:v>1.2715750379344113E-2</c:v>
                  </c:pt>
                  <c:pt idx="18">
                    <c:v>1.442262228685331E-2</c:v>
                  </c:pt>
                  <c:pt idx="19">
                    <c:v>1.1722526450194323E-2</c:v>
                  </c:pt>
                  <c:pt idx="20">
                    <c:v>1.2886667588333253E-2</c:v>
                  </c:pt>
                  <c:pt idx="21">
                    <c:v>1.2740816488624187E-2</c:v>
                  </c:pt>
                  <c:pt idx="22">
                    <c:v>1.2815348236183972E-2</c:v>
                  </c:pt>
                  <c:pt idx="23">
                    <c:v>1.1657187685488513E-2</c:v>
                  </c:pt>
                  <c:pt idx="24">
                    <c:v>1.3572755262651306E-2</c:v>
                  </c:pt>
                  <c:pt idx="25">
                    <c:v>1.1698136835249982E-2</c:v>
                  </c:pt>
                  <c:pt idx="26">
                    <c:v>1.4583373414424325E-2</c:v>
                  </c:pt>
                  <c:pt idx="27">
                    <c:v>1.4594612482558193E-2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parameters_CLASSICAL_FINAL!$B$34:$AC$36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</c:multiLvlStrCache>
            </c:multiLvlStrRef>
          </c:cat>
          <c:val>
            <c:numRef>
              <c:f>parameters_CLASSICAL_FINAL!$B$46:$AC$46</c:f>
              <c:numCache>
                <c:formatCode>General</c:formatCode>
                <c:ptCount val="28"/>
                <c:pt idx="0">
                  <c:v>0.84322048795437221</c:v>
                </c:pt>
                <c:pt idx="1">
                  <c:v>0.84212515859904757</c:v>
                </c:pt>
                <c:pt idx="2">
                  <c:v>0.83954649967320272</c:v>
                </c:pt>
                <c:pt idx="3">
                  <c:v>0.84201687798296299</c:v>
                </c:pt>
                <c:pt idx="4">
                  <c:v>0.89497463423329904</c:v>
                </c:pt>
                <c:pt idx="5">
                  <c:v>0.89381128171021518</c:v>
                </c:pt>
                <c:pt idx="6">
                  <c:v>0.89597985345027042</c:v>
                </c:pt>
                <c:pt idx="7">
                  <c:v>0.89275931641044115</c:v>
                </c:pt>
                <c:pt idx="8">
                  <c:v>0.92917680144452575</c:v>
                </c:pt>
                <c:pt idx="9">
                  <c:v>0.92857419184803025</c:v>
                </c:pt>
                <c:pt idx="10">
                  <c:v>0.92764033140526836</c:v>
                </c:pt>
                <c:pt idx="11">
                  <c:v>0.92610256067483165</c:v>
                </c:pt>
                <c:pt idx="12">
                  <c:v>0.94266137788311199</c:v>
                </c:pt>
                <c:pt idx="13">
                  <c:v>0.94189518895061897</c:v>
                </c:pt>
                <c:pt idx="14">
                  <c:v>0.94038348530633231</c:v>
                </c:pt>
                <c:pt idx="15">
                  <c:v>0.93755075327605963</c:v>
                </c:pt>
                <c:pt idx="16">
                  <c:v>0.95185409609194627</c:v>
                </c:pt>
                <c:pt idx="17">
                  <c:v>0.95040510439371861</c:v>
                </c:pt>
                <c:pt idx="18">
                  <c:v>0.9475942778787223</c:v>
                </c:pt>
                <c:pt idx="19">
                  <c:v>0.94673648887971407</c:v>
                </c:pt>
                <c:pt idx="20">
                  <c:v>0.95892224228809442</c:v>
                </c:pt>
                <c:pt idx="21">
                  <c:v>0.9558118138793753</c:v>
                </c:pt>
                <c:pt idx="22">
                  <c:v>0.95702237098697329</c:v>
                </c:pt>
                <c:pt idx="23">
                  <c:v>0.9550289716644903</c:v>
                </c:pt>
                <c:pt idx="24">
                  <c:v>0.96292047498644073</c:v>
                </c:pt>
                <c:pt idx="25">
                  <c:v>0.96173495129656494</c:v>
                </c:pt>
                <c:pt idx="26">
                  <c:v>0.96240814050962042</c:v>
                </c:pt>
                <c:pt idx="27">
                  <c:v>0.95824471113119403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1-44B6-8A53-EE8CC087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9824608"/>
        <c:axId val="829822944"/>
      </c:barChart>
      <c:lineChart>
        <c:grouping val="standard"/>
        <c:varyColors val="0"/>
        <c:ser>
          <c:idx val="0"/>
          <c:order val="1"/>
          <c:tx>
            <c:v>C 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parameters_CLASSICAL_FINAL!$B$33:$AC$36</c:f>
              <c:multiLvlStrCache>
                <c:ptCount val="28"/>
                <c:lvl>
                  <c:pt idx="0">
                    <c:v>25</c:v>
                  </c:pt>
                  <c:pt idx="1">
                    <c:v>50</c:v>
                  </c:pt>
                  <c:pt idx="2">
                    <c:v>75</c:v>
                  </c:pt>
                  <c:pt idx="3">
                    <c:v>100</c:v>
                  </c:pt>
                  <c:pt idx="4">
                    <c:v>25</c:v>
                  </c:pt>
                  <c:pt idx="5">
                    <c:v>50</c:v>
                  </c:pt>
                  <c:pt idx="6">
                    <c:v>75</c:v>
                  </c:pt>
                  <c:pt idx="7">
                    <c:v>100</c:v>
                  </c:pt>
                  <c:pt idx="8">
                    <c:v>25</c:v>
                  </c:pt>
                  <c:pt idx="9">
                    <c:v>50</c:v>
                  </c:pt>
                  <c:pt idx="10">
                    <c:v>75</c:v>
                  </c:pt>
                  <c:pt idx="11">
                    <c:v>100</c:v>
                  </c:pt>
                  <c:pt idx="12">
                    <c:v>25</c:v>
                  </c:pt>
                  <c:pt idx="13">
                    <c:v>50</c:v>
                  </c:pt>
                  <c:pt idx="14">
                    <c:v>75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50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25</c:v>
                  </c:pt>
                  <c:pt idx="21">
                    <c:v>50</c:v>
                  </c:pt>
                  <c:pt idx="22">
                    <c:v>75</c:v>
                  </c:pt>
                  <c:pt idx="23">
                    <c:v>100</c:v>
                  </c:pt>
                  <c:pt idx="24">
                    <c:v>25</c:v>
                  </c:pt>
                  <c:pt idx="25">
                    <c:v>50</c:v>
                  </c:pt>
                  <c:pt idx="26">
                    <c:v>75</c:v>
                  </c:pt>
                  <c:pt idx="27">
                    <c:v>100</c:v>
                  </c:pt>
                </c:lvl>
                <c:lvl>
                  <c:pt idx="0">
                    <c:v>Stride [%]</c:v>
                  </c:pt>
                  <c:pt idx="4">
                    <c:v>Stride [%]</c:v>
                  </c:pt>
                  <c:pt idx="8">
                    <c:v>Stride [%]</c:v>
                  </c:pt>
                  <c:pt idx="12">
                    <c:v>Stride [%]</c:v>
                  </c:pt>
                  <c:pt idx="16">
                    <c:v>Stride [%]</c:v>
                  </c:pt>
                  <c:pt idx="20">
                    <c:v>Stride [%]</c:v>
                  </c:pt>
                  <c:pt idx="24">
                    <c:v>Stride [%]</c:v>
                  </c:pt>
                </c:lvl>
                <c:lvl>
                  <c:pt idx="0">
                    <c:v>25</c:v>
                  </c:pt>
                  <c:pt idx="4">
                    <c:v>50</c:v>
                  </c:pt>
                  <c:pt idx="8">
                    <c:v>100</c:v>
                  </c:pt>
                  <c:pt idx="12">
                    <c:v>150</c:v>
                  </c:pt>
                  <c:pt idx="16">
                    <c:v>200</c:v>
                  </c:pt>
                  <c:pt idx="20">
                    <c:v>250</c:v>
                  </c:pt>
                  <c:pt idx="24">
                    <c:v>300</c:v>
                  </c:pt>
                </c:lvl>
                <c:lvl>
                  <c:pt idx="0">
                    <c:v>Window Size [ms]</c:v>
                  </c:pt>
                  <c:pt idx="4">
                    <c:v>Window Size [ms]</c:v>
                  </c:pt>
                  <c:pt idx="8">
                    <c:v>Window Size [ms]</c:v>
                  </c:pt>
                  <c:pt idx="12">
                    <c:v>Window Size [ms]</c:v>
                  </c:pt>
                  <c:pt idx="16">
                    <c:v>Window Size [ms]</c:v>
                  </c:pt>
                  <c:pt idx="20">
                    <c:v>Window Size [ms]</c:v>
                  </c:pt>
                  <c:pt idx="24">
                    <c:v>Window Size [ms]</c:v>
                  </c:pt>
                </c:lvl>
              </c:multiLvlStrCache>
            </c:multiLvlStrRef>
          </c:cat>
          <c:val>
            <c:numRef>
              <c:f>parameters_CLASSICAL_FINAL!$U$107:$U$134</c:f>
              <c:numCache>
                <c:formatCode>General</c:formatCode>
                <c:ptCount val="28"/>
                <c:pt idx="0">
                  <c:v>0.91931744043498398</c:v>
                </c:pt>
                <c:pt idx="1">
                  <c:v>0.91931744043498398</c:v>
                </c:pt>
                <c:pt idx="2">
                  <c:v>0.91931744043498398</c:v>
                </c:pt>
                <c:pt idx="3">
                  <c:v>0.91931744043498398</c:v>
                </c:pt>
                <c:pt idx="4">
                  <c:v>1.6350191665833691</c:v>
                </c:pt>
                <c:pt idx="5">
                  <c:v>1.6350191665833691</c:v>
                </c:pt>
                <c:pt idx="6">
                  <c:v>1.6350191665833691</c:v>
                </c:pt>
                <c:pt idx="7">
                  <c:v>1.6350191665833691</c:v>
                </c:pt>
                <c:pt idx="8">
                  <c:v>3.0660706489239153</c:v>
                </c:pt>
                <c:pt idx="9">
                  <c:v>3.0660706489239153</c:v>
                </c:pt>
                <c:pt idx="10">
                  <c:v>3.0660706489239153</c:v>
                </c:pt>
                <c:pt idx="11">
                  <c:v>3.0660706489239153</c:v>
                </c:pt>
                <c:pt idx="12">
                  <c:v>4.4835859518346695</c:v>
                </c:pt>
                <c:pt idx="13">
                  <c:v>4.4835859518346695</c:v>
                </c:pt>
                <c:pt idx="14">
                  <c:v>4.4835859518346695</c:v>
                </c:pt>
                <c:pt idx="15">
                  <c:v>4.4835859518346695</c:v>
                </c:pt>
                <c:pt idx="16">
                  <c:v>5.9493563782493268</c:v>
                </c:pt>
                <c:pt idx="17">
                  <c:v>5.9493563782493268</c:v>
                </c:pt>
                <c:pt idx="18">
                  <c:v>5.9493563782493268</c:v>
                </c:pt>
                <c:pt idx="19">
                  <c:v>5.9493563782493268</c:v>
                </c:pt>
                <c:pt idx="20">
                  <c:v>7.4981529862219105</c:v>
                </c:pt>
                <c:pt idx="21">
                  <c:v>7.4981529862219105</c:v>
                </c:pt>
                <c:pt idx="22">
                  <c:v>7.4981529862219105</c:v>
                </c:pt>
                <c:pt idx="23">
                  <c:v>7.4981529862219105</c:v>
                </c:pt>
                <c:pt idx="24">
                  <c:v>8.8773411253567645</c:v>
                </c:pt>
                <c:pt idx="25">
                  <c:v>8.8773411253567645</c:v>
                </c:pt>
                <c:pt idx="26">
                  <c:v>8.8773411253567645</c:v>
                </c:pt>
                <c:pt idx="27">
                  <c:v>8.8773411253567645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4B6-8A53-EE8CC087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41008"/>
        <c:axId val="997951824"/>
      </c:lineChart>
      <c:catAx>
        <c:axId val="8298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2944"/>
        <c:crosses val="autoZero"/>
        <c:auto val="1"/>
        <c:lblAlgn val="ctr"/>
        <c:lblOffset val="100"/>
        <c:noMultiLvlLbl val="0"/>
      </c:catAx>
      <c:valAx>
        <c:axId val="8298229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824608"/>
        <c:crosses val="autoZero"/>
        <c:crossBetween val="between"/>
      </c:valAx>
      <c:valAx>
        <c:axId val="997951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C.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41008"/>
        <c:crosses val="max"/>
        <c:crossBetween val="between"/>
      </c:valAx>
      <c:catAx>
        <c:axId val="99794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95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Accuracy and computational time - RF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Mean Accuracy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parameters_CLASSICAL_FINAL!$BF$63:$BF$69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parameters_CLASSICAL_FINAL!$BK$75:$BK$81</c:f>
              <c:numCache>
                <c:formatCode>General</c:formatCode>
                <c:ptCount val="7"/>
                <c:pt idx="0" formatCode="0.0000">
                  <c:v>0.83446843572103524</c:v>
                </c:pt>
                <c:pt idx="1">
                  <c:v>0.86958838592935273</c:v>
                </c:pt>
                <c:pt idx="2">
                  <c:v>0.88280711798713718</c:v>
                </c:pt>
                <c:pt idx="3">
                  <c:v>0.8845589334225028</c:v>
                </c:pt>
                <c:pt idx="4">
                  <c:v>0.88332878629459322</c:v>
                </c:pt>
                <c:pt idx="5">
                  <c:v>0.87810430036328246</c:v>
                </c:pt>
                <c:pt idx="6">
                  <c:v>0.87870296455837926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1-4F98-A6A8-0568665B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7988848"/>
        <c:axId val="997967216"/>
      </c:barChart>
      <c:lineChart>
        <c:grouping val="standard"/>
        <c:varyColors val="0"/>
        <c:ser>
          <c:idx val="0"/>
          <c:order val="0"/>
          <c:tx>
            <c:v>C.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parameters_CLASSICAL_FINAL!$BF$63:$BF$69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parameters_CLASSICAL_FINAL!$BK$63:$BK$69</c:f>
              <c:numCache>
                <c:formatCode>0.0000</c:formatCode>
                <c:ptCount val="7"/>
                <c:pt idx="0">
                  <c:v>0.93445458736634279</c:v>
                </c:pt>
                <c:pt idx="1">
                  <c:v>1.6469392294178036</c:v>
                </c:pt>
                <c:pt idx="2">
                  <c:v>3.0763416241616</c:v>
                </c:pt>
                <c:pt idx="3">
                  <c:v>4.5018750828192253</c:v>
                </c:pt>
                <c:pt idx="4">
                  <c:v>5.96480474917891</c:v>
                </c:pt>
                <c:pt idx="5">
                  <c:v>7.5114084042531317</c:v>
                </c:pt>
                <c:pt idx="6">
                  <c:v>8.9093549296308652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1-4F98-A6A8-0568665B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04560"/>
        <c:axId val="2100006224"/>
      </c:lineChart>
      <c:catAx>
        <c:axId val="997988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67216"/>
        <c:crosses val="autoZero"/>
        <c:auto val="1"/>
        <c:lblAlgn val="ctr"/>
        <c:lblOffset val="100"/>
        <c:noMultiLvlLbl val="0"/>
      </c:catAx>
      <c:valAx>
        <c:axId val="9979672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88848"/>
        <c:crosses val="autoZero"/>
        <c:crossBetween val="between"/>
        <c:minorUnit val="2.0000000000000005E-3"/>
      </c:valAx>
      <c:valAx>
        <c:axId val="2100006224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004560"/>
        <c:crosses val="max"/>
        <c:crossBetween val="between"/>
      </c:valAx>
      <c:catAx>
        <c:axId val="210000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000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Accuracy and computational time - DecisionTree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Mean Accuracy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parameters_CLASSICAL_FINAL!$BF$63:$BF$69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parameters_CLASSICAL_FINAL!$BG$75:$BG$81</c:f>
              <c:numCache>
                <c:formatCode>General</c:formatCode>
                <c:ptCount val="7"/>
                <c:pt idx="0">
                  <c:v>0.88184148006621588</c:v>
                </c:pt>
                <c:pt idx="1">
                  <c:v>0.91346875041366915</c:v>
                </c:pt>
                <c:pt idx="2">
                  <c:v>0.92327631288757539</c:v>
                </c:pt>
                <c:pt idx="3">
                  <c:v>0.92724192781784709</c:v>
                </c:pt>
                <c:pt idx="4">
                  <c:v>0.92503651203556603</c:v>
                </c:pt>
                <c:pt idx="5">
                  <c:v>0.92198955432611096</c:v>
                </c:pt>
                <c:pt idx="6">
                  <c:v>0.91344193234053084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434F-8914-4CE8D2F8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7988848"/>
        <c:axId val="997967216"/>
      </c:barChart>
      <c:lineChart>
        <c:grouping val="standard"/>
        <c:varyColors val="0"/>
        <c:ser>
          <c:idx val="0"/>
          <c:order val="0"/>
          <c:tx>
            <c:v>C.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parameters_CLASSICAL_FINAL!$BF$63:$BF$69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parameters_CLASSICAL_FINAL!$BG$63:$BG$69</c:f>
              <c:numCache>
                <c:formatCode>0.0000</c:formatCode>
                <c:ptCount val="7"/>
                <c:pt idx="0">
                  <c:v>0.91905997190994526</c:v>
                </c:pt>
                <c:pt idx="1">
                  <c:v>1.6346302157337789</c:v>
                </c:pt>
                <c:pt idx="2">
                  <c:v>3.065261971719579</c:v>
                </c:pt>
                <c:pt idx="3">
                  <c:v>4.4827295108863439</c:v>
                </c:pt>
                <c:pt idx="4">
                  <c:v>5.9484856913894362</c:v>
                </c:pt>
                <c:pt idx="5">
                  <c:v>7.4968575944439522</c:v>
                </c:pt>
                <c:pt idx="6">
                  <c:v>8.8762153103892274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5-434F-8914-4CE8D2F8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04560"/>
        <c:axId val="2100006224"/>
      </c:lineChart>
      <c:catAx>
        <c:axId val="997988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67216"/>
        <c:crosses val="autoZero"/>
        <c:auto val="1"/>
        <c:lblAlgn val="ctr"/>
        <c:lblOffset val="100"/>
        <c:noMultiLvlLbl val="0"/>
      </c:catAx>
      <c:valAx>
        <c:axId val="9979672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88848"/>
        <c:crosses val="autoZero"/>
        <c:crossBetween val="between"/>
      </c:valAx>
      <c:valAx>
        <c:axId val="2100006224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004560"/>
        <c:crosses val="max"/>
        <c:crossBetween val="between"/>
      </c:valAx>
      <c:catAx>
        <c:axId val="210000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000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Accuracy and computational time - KNN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38727165170942E-2"/>
          <c:y val="0.11126777636267911"/>
          <c:w val="0.82982604711331176"/>
          <c:h val="0.75706471473519499"/>
        </c:manualLayout>
      </c:layout>
      <c:barChart>
        <c:barDir val="col"/>
        <c:grouping val="clustered"/>
        <c:varyColors val="0"/>
        <c:ser>
          <c:idx val="1"/>
          <c:order val="1"/>
          <c:tx>
            <c:v>Mean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parameters_CLASSICAL_FINAL!$BF$63:$BF$69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parameters_CLASSICAL_FINAL!$BI$75:$BI$81</c:f>
              <c:numCache>
                <c:formatCode>General</c:formatCode>
                <c:ptCount val="7"/>
                <c:pt idx="0">
                  <c:v>0.63895310486703938</c:v>
                </c:pt>
                <c:pt idx="1">
                  <c:v>0.76951035061188988</c:v>
                </c:pt>
                <c:pt idx="2">
                  <c:v>0.86439927395383909</c:v>
                </c:pt>
                <c:pt idx="3">
                  <c:v>0.89802948389010606</c:v>
                </c:pt>
                <c:pt idx="4">
                  <c:v>0.91736700519414294</c:v>
                </c:pt>
                <c:pt idx="5">
                  <c:v>0.92968754791667918</c:v>
                </c:pt>
                <c:pt idx="6">
                  <c:v>0.94118993643702531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C-4BE7-8929-09BFD0117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7988848"/>
        <c:axId val="997967216"/>
      </c:barChart>
      <c:lineChart>
        <c:grouping val="standard"/>
        <c:varyColors val="0"/>
        <c:ser>
          <c:idx val="0"/>
          <c:order val="0"/>
          <c:tx>
            <c:v>C.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parameters_CLASSICAL_FINAL!$BF$63:$BF$69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parameters_CLASSICAL_FINAL!$BI$63:$BI$69</c:f>
              <c:numCache>
                <c:formatCode>0.0000</c:formatCode>
                <c:ptCount val="7"/>
                <c:pt idx="0">
                  <c:v>2.9657458418108433</c:v>
                </c:pt>
                <c:pt idx="1">
                  <c:v>2.7359992572891443</c:v>
                </c:pt>
                <c:pt idx="2">
                  <c:v>3.5272509424223131</c:v>
                </c:pt>
                <c:pt idx="3">
                  <c:v>4.7628544408742357</c:v>
                </c:pt>
                <c:pt idx="4">
                  <c:v>6.1359672918781598</c:v>
                </c:pt>
                <c:pt idx="5">
                  <c:v>7.6336403741660774</c:v>
                </c:pt>
                <c:pt idx="6">
                  <c:v>8.9925253735589763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C-4BE7-8929-09BFD0117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278800"/>
        <c:axId val="2045274640"/>
      </c:lineChart>
      <c:catAx>
        <c:axId val="997988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67216"/>
        <c:crosses val="autoZero"/>
        <c:auto val="1"/>
        <c:lblAlgn val="ctr"/>
        <c:lblOffset val="100"/>
        <c:noMultiLvlLbl val="0"/>
      </c:catAx>
      <c:valAx>
        <c:axId val="997967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88848"/>
        <c:crosses val="autoZero"/>
        <c:crossBetween val="between"/>
      </c:valAx>
      <c:valAx>
        <c:axId val="2045274640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5278800"/>
        <c:crosses val="max"/>
        <c:crossBetween val="between"/>
      </c:valAx>
      <c:catAx>
        <c:axId val="204527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527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Accuracy and computational time - SVM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Mean Accuracy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(parameters_CLASSICAL_FINAL!$C$54,parameters_CLASSICAL_FINAL!$G$54,parameters_CLASSICAL_FINAL!$K$54,parameters_CLASSICAL_FINAL!$O$54,parameters_CLASSICAL_FINAL!$S$54,parameters_CLASSICAL_FINAL!$W$54,parameters_CLASSICAL_FINAL!$AA$54)</c:f>
                <c:numCache>
                  <c:formatCode>General</c:formatCode>
                  <c:ptCount val="7"/>
                  <c:pt idx="0">
                    <c:v>1.5978940184039839E-2</c:v>
                  </c:pt>
                  <c:pt idx="1">
                    <c:v>6.7751300748636915E-3</c:v>
                  </c:pt>
                  <c:pt idx="2">
                    <c:v>7.586826607722399E-3</c:v>
                  </c:pt>
                  <c:pt idx="3">
                    <c:v>9.6147348550672685E-3</c:v>
                  </c:pt>
                  <c:pt idx="4">
                    <c:v>9.4742051699818267E-3</c:v>
                  </c:pt>
                  <c:pt idx="5">
                    <c:v>7.8595832242727148E-3</c:v>
                  </c:pt>
                  <c:pt idx="6">
                    <c:v>8.942020699135184E-3</c:v>
                  </c:pt>
                </c:numCache>
              </c:numRef>
            </c:plus>
            <c:minus>
              <c:numRef>
                <c:f>(parameters_CLASSICAL_FINAL!$C$54,parameters_CLASSICAL_FINAL!$G$54,parameters_CLASSICAL_FINAL!$K$54,parameters_CLASSICAL_FINAL!$O$54,parameters_CLASSICAL_FINAL!$S$54,parameters_CLASSICAL_FINAL!$W$54,parameters_CLASSICAL_FINAL!$AA$54)</c:f>
                <c:numCache>
                  <c:formatCode>General</c:formatCode>
                  <c:ptCount val="7"/>
                  <c:pt idx="0">
                    <c:v>1.5978940184039839E-2</c:v>
                  </c:pt>
                  <c:pt idx="1">
                    <c:v>6.7751300748636915E-3</c:v>
                  </c:pt>
                  <c:pt idx="2">
                    <c:v>7.586826607722399E-3</c:v>
                  </c:pt>
                  <c:pt idx="3">
                    <c:v>9.6147348550672685E-3</c:v>
                  </c:pt>
                  <c:pt idx="4">
                    <c:v>9.4742051699818267E-3</c:v>
                  </c:pt>
                  <c:pt idx="5">
                    <c:v>7.8595832242727148E-3</c:v>
                  </c:pt>
                  <c:pt idx="6">
                    <c:v>8.942020699135184E-3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parameters_CLASSICAL_FINAL!$BF$63:$BF$69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parameters_CLASSICAL_FINAL!$BJ$75:$BJ$81</c:f>
              <c:numCache>
                <c:formatCode>General</c:formatCode>
                <c:ptCount val="7"/>
                <c:pt idx="0">
                  <c:v>0.94394540775967828</c:v>
                </c:pt>
                <c:pt idx="1">
                  <c:v>0.95906562615425617</c:v>
                </c:pt>
                <c:pt idx="2">
                  <c:v>0.96643102090826716</c:v>
                </c:pt>
                <c:pt idx="3">
                  <c:v>0.96814185875014347</c:v>
                </c:pt>
                <c:pt idx="4">
                  <c:v>0.96691706665938804</c:v>
                </c:pt>
                <c:pt idx="5">
                  <c:v>0.97129255479164756</c:v>
                </c:pt>
                <c:pt idx="6">
                  <c:v>0.97388268944163703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6-454A-BD3C-35D31335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7988848"/>
        <c:axId val="997967216"/>
      </c:barChart>
      <c:lineChart>
        <c:grouping val="standard"/>
        <c:varyColors val="0"/>
        <c:ser>
          <c:idx val="0"/>
          <c:order val="0"/>
          <c:tx>
            <c:v>C.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parameters_CLASSICAL_FINAL!$BF$63:$BF$69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parameters_CLASSICAL_FINAL!$BJ$63:$BJ$69</c:f>
              <c:numCache>
                <c:formatCode>0.0000</c:formatCode>
                <c:ptCount val="7"/>
                <c:pt idx="0">
                  <c:v>1.1289408612707348</c:v>
                </c:pt>
                <c:pt idx="1">
                  <c:v>1.693700557247432</c:v>
                </c:pt>
                <c:pt idx="2">
                  <c:v>3.0907293715432615</c:v>
                </c:pt>
                <c:pt idx="3">
                  <c:v>4.5025085816689909</c:v>
                </c:pt>
                <c:pt idx="4">
                  <c:v>5.9665064826162109</c:v>
                </c:pt>
                <c:pt idx="5">
                  <c:v>7.5135301904581411</c:v>
                </c:pt>
                <c:pt idx="6">
                  <c:v>8.8918102457976147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6-454A-BD3C-35D31335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04560"/>
        <c:axId val="2100006224"/>
      </c:lineChart>
      <c:catAx>
        <c:axId val="997988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67216"/>
        <c:crosses val="autoZero"/>
        <c:auto val="1"/>
        <c:lblAlgn val="ctr"/>
        <c:lblOffset val="100"/>
        <c:noMultiLvlLbl val="0"/>
      </c:catAx>
      <c:valAx>
        <c:axId val="9979672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88848"/>
        <c:crosses val="autoZero"/>
        <c:crossBetween val="between"/>
      </c:valAx>
      <c:valAx>
        <c:axId val="2100006224"/>
        <c:scaling>
          <c:orientation val="minMax"/>
          <c:max val="1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004560"/>
        <c:crosses val="max"/>
        <c:crossBetween val="between"/>
        <c:minorUnit val="0.2"/>
      </c:valAx>
      <c:catAx>
        <c:axId val="210000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000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Accuracy and computational time - LDA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Mean Accuracy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parameters_CLASSICAL_FINAL!$BF$63:$BF$69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parameters_CLASSICAL_FINAL!$BH$75:$BH$81</c:f>
              <c:numCache>
                <c:formatCode>General</c:formatCode>
                <c:ptCount val="7"/>
                <c:pt idx="0">
                  <c:v>0.84172725605239629</c:v>
                </c:pt>
                <c:pt idx="1">
                  <c:v>0.8943812714510565</c:v>
                </c:pt>
                <c:pt idx="2">
                  <c:v>0.927873471343164</c:v>
                </c:pt>
                <c:pt idx="3">
                  <c:v>0.9406227013540307</c:v>
                </c:pt>
                <c:pt idx="4">
                  <c:v>0.94914749181102531</c:v>
                </c:pt>
                <c:pt idx="5">
                  <c:v>0.95669634970473327</c:v>
                </c:pt>
                <c:pt idx="6">
                  <c:v>0.96132706948095503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A-4F9C-8380-AAF5716B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7988848"/>
        <c:axId val="997967216"/>
      </c:barChart>
      <c:lineChart>
        <c:grouping val="standard"/>
        <c:varyColors val="0"/>
        <c:ser>
          <c:idx val="0"/>
          <c:order val="0"/>
          <c:tx>
            <c:v>C.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parameters_CLASSICAL_FINAL!$BF$63:$BF$69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parameters_CLASSICAL_FINAL!$BH$63:$BH$69</c:f>
              <c:numCache>
                <c:formatCode>0.0000</c:formatCode>
                <c:ptCount val="7"/>
                <c:pt idx="0">
                  <c:v>0.91931744043499108</c:v>
                </c:pt>
                <c:pt idx="1">
                  <c:v>1.635019166583362</c:v>
                </c:pt>
                <c:pt idx="2">
                  <c:v>3.0660706489238834</c:v>
                </c:pt>
                <c:pt idx="3">
                  <c:v>4.4835859518346695</c:v>
                </c:pt>
                <c:pt idx="4">
                  <c:v>5.9493563782493482</c:v>
                </c:pt>
                <c:pt idx="5">
                  <c:v>7.4981529862218963</c:v>
                </c:pt>
                <c:pt idx="6">
                  <c:v>8.877341125356736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A-4F9C-8380-AAF5716B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04560"/>
        <c:axId val="2100006224"/>
      </c:lineChart>
      <c:catAx>
        <c:axId val="997988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67216"/>
        <c:crosses val="autoZero"/>
        <c:auto val="1"/>
        <c:lblAlgn val="ctr"/>
        <c:lblOffset val="100"/>
        <c:noMultiLvlLbl val="0"/>
      </c:catAx>
      <c:valAx>
        <c:axId val="99796721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88848"/>
        <c:crosses val="autoZero"/>
        <c:crossBetween val="between"/>
      </c:valAx>
      <c:valAx>
        <c:axId val="2100006224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004560"/>
        <c:crosses val="max"/>
        <c:crossBetween val="between"/>
      </c:valAx>
      <c:catAx>
        <c:axId val="210000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000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386461</xdr:colOff>
      <xdr:row>84</xdr:row>
      <xdr:rowOff>156962</xdr:rowOff>
    </xdr:from>
    <xdr:to>
      <xdr:col>41</xdr:col>
      <xdr:colOff>426965</xdr:colOff>
      <xdr:row>111</xdr:row>
      <xdr:rowOff>24529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0FDCC2B-F429-4E1E-BB91-1A5703D0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31</xdr:row>
      <xdr:rowOff>0</xdr:rowOff>
    </xdr:from>
    <xdr:to>
      <xdr:col>41</xdr:col>
      <xdr:colOff>436418</xdr:colOff>
      <xdr:row>54</xdr:row>
      <xdr:rowOff>48491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8F62427-552B-4E0A-BDB3-A692907C3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57</xdr:row>
      <xdr:rowOff>0</xdr:rowOff>
    </xdr:from>
    <xdr:to>
      <xdr:col>41</xdr:col>
      <xdr:colOff>436418</xdr:colOff>
      <xdr:row>80</xdr:row>
      <xdr:rowOff>48491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7F85823-A81C-4B54-AE9E-19212503D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365760</xdr:colOff>
      <xdr:row>115</xdr:row>
      <xdr:rowOff>121920</xdr:rowOff>
    </xdr:from>
    <xdr:to>
      <xdr:col>41</xdr:col>
      <xdr:colOff>426719</xdr:colOff>
      <xdr:row>141</xdr:row>
      <xdr:rowOff>30479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F518E27-3B65-40A8-8979-8C1990D1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346038</xdr:colOff>
      <xdr:row>57</xdr:row>
      <xdr:rowOff>30480</xdr:rowOff>
    </xdr:from>
    <xdr:to>
      <xdr:col>53</xdr:col>
      <xdr:colOff>548640</xdr:colOff>
      <xdr:row>80</xdr:row>
      <xdr:rowOff>152400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9783698-CB65-4F63-ACE7-3B54C6FF9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0</xdr:colOff>
      <xdr:row>86</xdr:row>
      <xdr:rowOff>0</xdr:rowOff>
    </xdr:from>
    <xdr:to>
      <xdr:col>54</xdr:col>
      <xdr:colOff>202602</xdr:colOff>
      <xdr:row>110</xdr:row>
      <xdr:rowOff>30480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0B1D07B-A7D8-4031-A03C-56092C978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30</xdr:row>
      <xdr:rowOff>69272</xdr:rowOff>
    </xdr:from>
    <xdr:to>
      <xdr:col>54</xdr:col>
      <xdr:colOff>202602</xdr:colOff>
      <xdr:row>54</xdr:row>
      <xdr:rowOff>94211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B986457-A3C8-4BDA-91BA-E41C8E85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27708</xdr:colOff>
      <xdr:row>4</xdr:row>
      <xdr:rowOff>1</xdr:rowOff>
    </xdr:from>
    <xdr:to>
      <xdr:col>54</xdr:col>
      <xdr:colOff>202601</xdr:colOff>
      <xdr:row>27</xdr:row>
      <xdr:rowOff>55420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246C7AB-EB37-460A-8B5A-14AC5A993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115</xdr:row>
      <xdr:rowOff>87085</xdr:rowOff>
    </xdr:from>
    <xdr:to>
      <xdr:col>54</xdr:col>
      <xdr:colOff>202602</xdr:colOff>
      <xdr:row>139</xdr:row>
      <xdr:rowOff>117564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49E6E84-A7DF-4FF5-8D2B-ABD25574B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570955</xdr:colOff>
      <xdr:row>146</xdr:row>
      <xdr:rowOff>72391</xdr:rowOff>
    </xdr:from>
    <xdr:to>
      <xdr:col>54</xdr:col>
      <xdr:colOff>524741</xdr:colOff>
      <xdr:row>170</xdr:row>
      <xdr:rowOff>20783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B45E6AF-C655-483B-8C08-537157913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803564</xdr:colOff>
      <xdr:row>3</xdr:row>
      <xdr:rowOff>124690</xdr:rowOff>
    </xdr:from>
    <xdr:to>
      <xdr:col>29</xdr:col>
      <xdr:colOff>483524</xdr:colOff>
      <xdr:row>26</xdr:row>
      <xdr:rowOff>170410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D444E4B-3B04-4B7C-BCE0-DB2C6BD42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4</xdr:row>
      <xdr:rowOff>0</xdr:rowOff>
    </xdr:from>
    <xdr:to>
      <xdr:col>43</xdr:col>
      <xdr:colOff>40178</xdr:colOff>
      <xdr:row>27</xdr:row>
      <xdr:rowOff>45720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7818292-8C3B-40E5-9D9D-6780CDAA0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76199</xdr:colOff>
      <xdr:row>19</xdr:row>
      <xdr:rowOff>131617</xdr:rowOff>
    </xdr:from>
    <xdr:to>
      <xdr:col>28</xdr:col>
      <xdr:colOff>540327</xdr:colOff>
      <xdr:row>50</xdr:row>
      <xdr:rowOff>83126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17B6B3-B729-40E9-A1C4-7866110E5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449283</xdr:colOff>
      <xdr:row>65</xdr:row>
      <xdr:rowOff>60861</xdr:rowOff>
    </xdr:from>
    <xdr:to>
      <xdr:col>23</xdr:col>
      <xdr:colOff>236516</xdr:colOff>
      <xdr:row>92</xdr:row>
      <xdr:rowOff>128556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D129E13-5007-4018-83D1-2FAE05F2E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325581</xdr:colOff>
      <xdr:row>94</xdr:row>
      <xdr:rowOff>117764</xdr:rowOff>
    </xdr:from>
    <xdr:to>
      <xdr:col>22</xdr:col>
      <xdr:colOff>193963</xdr:colOff>
      <xdr:row>116</xdr:row>
      <xdr:rowOff>152400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67B7CC4-D458-4003-A306-22063D783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106680</xdr:rowOff>
    </xdr:from>
    <xdr:to>
      <xdr:col>13</xdr:col>
      <xdr:colOff>236220</xdr:colOff>
      <xdr:row>23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146977-81B9-44B4-A6C2-E1EB970A6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250370</xdr:colOff>
      <xdr:row>58</xdr:row>
      <xdr:rowOff>38100</xdr:rowOff>
    </xdr:from>
    <xdr:to>
      <xdr:col>18</xdr:col>
      <xdr:colOff>10885</xdr:colOff>
      <xdr:row>74</xdr:row>
      <xdr:rowOff>108857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7311407-7C4B-4467-B869-B323AB147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C3EB9F0-7E13-475F-8503-C5AD8DBA57D2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8D5AC794-58AD-4C04-AC17-97E578CF7E9C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69C77CC-3CC8-4224-BB58-79CD3E84CC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8081B3-1634-4210-A7B2-96F41F334E98}" name="parameters_CLASSICAL_day2" displayName="parameters_CLASSICAL_day2" ref="A1:L30" tableType="queryTable" totalsRowShown="0">
  <autoFilter ref="A1:L30" xr:uid="{4926372C-0321-49F3-AAAA-AF64C214754A}"/>
  <tableColumns count="12">
    <tableColumn id="1" xr3:uid="{29C07706-26E9-478D-AF5F-921CA1FF4AA1}" uniqueName="1" name="Column1" queryTableFieldId="1"/>
    <tableColumn id="2" xr3:uid="{CD98DBF3-6AC8-40C6-A88C-29804A2ABB05}" uniqueName="2" name="Column2" queryTableFieldId="2"/>
    <tableColumn id="3" xr3:uid="{15950F85-5702-4DCD-9649-A0F8BCAA4CAA}" uniqueName="3" name="Dtree_acc" queryTableFieldId="3"/>
    <tableColumn id="4" xr3:uid="{0B59DD3A-3173-46D8-9E16-3C1905B7954C}" uniqueName="4" name="LDA_acc" queryTableFieldId="4"/>
    <tableColumn id="5" xr3:uid="{262A7C32-7D11-4747-AC59-9F0BBE5BF622}" uniqueName="5" name="KNN_acc" queryTableFieldId="5"/>
    <tableColumn id="6" xr3:uid="{FEEE19B5-F015-4346-B2F3-22F86F14D803}" uniqueName="6" name="SVM_acc" queryTableFieldId="6"/>
    <tableColumn id="7" xr3:uid="{9F9A5B6F-8F00-4A22-8D3C-87F1C890543D}" uniqueName="7" name="RF_acc" queryTableFieldId="7"/>
    <tableColumn id="8" xr3:uid="{A2679A4B-BCF6-46B3-BC24-B3B28F3D73F5}" uniqueName="8" name="Colonna1" queryTableFieldId="8"/>
    <tableColumn id="9" xr3:uid="{E6D9B35B-D060-49E3-A648-F041A85D1BA9}" uniqueName="9" name="Colonna2" queryTableFieldId="9"/>
    <tableColumn id="10" xr3:uid="{84A93DA5-F165-40DD-BFD1-170CF78F6D44}" uniqueName="10" name="Colonna3" queryTableFieldId="10"/>
    <tableColumn id="11" xr3:uid="{F74E828C-879E-4BC0-8668-07A224833484}" uniqueName="11" name="Colonna4" queryTableFieldId="11"/>
    <tableColumn id="12" xr3:uid="{E748C02F-8B4D-43EA-A104-522FCF3DCA16}" uniqueName="12" name="Colonna5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5C945-9432-4C14-A408-C9722AEDC0CF}" name="parameters_CNN_day2__1" displayName="parameters_CNN_day2__1" ref="A1:F30" tableType="queryTable" totalsRowShown="0">
  <autoFilter ref="A1:F30" xr:uid="{B676BE42-A33A-41F3-AD85-B7B3063E7336}"/>
  <tableColumns count="6">
    <tableColumn id="1" xr3:uid="{B38762FB-00AE-4FC8-B85D-85DE3AA1FE45}" uniqueName="1" name="WINDOW" queryTableFieldId="1" dataDxfId="10"/>
    <tableColumn id="2" xr3:uid="{06381B76-96EB-4279-A4A9-D72BB85DA1F5}" uniqueName="2" name="PERC" queryTableFieldId="2" dataDxfId="9"/>
    <tableColumn id="3" xr3:uid="{BF0F2809-366F-42C3-9041-C7944C0D8915}" uniqueName="3" name="Colonna1" queryTableFieldId="3" dataDxfId="0"/>
    <tableColumn id="4" xr3:uid="{9D3CABD7-AAC7-44B0-863A-45D40A4CB297}" uniqueName="4" name="Tempo Day2" queryTableFieldId="4" dataDxfId="8"/>
    <tableColumn id="5" xr3:uid="{0E241805-5BC0-4436-BD0C-D4C05848BA5C}" uniqueName="5" name="Tempo day1" queryTableFieldId="5" dataDxfId="7"/>
    <tableColumn id="6" xr3:uid="{BA9F24C3-41A7-4BEB-A46A-C081B9FBA1D5}" uniqueName="6" name="Tempo day3" queryTableFieldId="6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BE0891-0724-4266-AE33-CB825F3490D7}" name="CNN_NOISE_day2" displayName="CNN_NOISE_day2" ref="A1:E14" tableType="queryTable" totalsRowShown="0">
  <autoFilter ref="A1:E14" xr:uid="{7A75286A-DBF4-4D8A-9496-A661CFD9B889}"/>
  <tableColumns count="5">
    <tableColumn id="1" xr3:uid="{281356B6-D86F-4706-9A37-63D39362ECDB}" uniqueName="1" name="Column1" queryTableFieldId="1" dataDxfId="5"/>
    <tableColumn id="2" xr3:uid="{2319F998-5CAD-4072-B3D0-5DAD5FB1D43D}" uniqueName="2" name="Column2" queryTableFieldId="2" dataDxfId="4"/>
    <tableColumn id="3" xr3:uid="{2A2FF544-5849-4EA9-88B0-DA0F3B2B6F1F}" uniqueName="3" name="Column3" queryTableFieldId="3" dataDxfId="3"/>
    <tableColumn id="4" xr3:uid="{86002011-5D3B-41ED-8629-704E40F7F2A5}" uniqueName="4" name="Column4" queryTableFieldId="4" dataDxfId="2"/>
    <tableColumn id="5" xr3:uid="{828EC006-C647-4F77-8232-4545A36720B0}" uniqueName="5" name="Column5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E2B8-711A-40C2-BFCB-EE966AAF4549}">
  <dimension ref="A1:BK135"/>
  <sheetViews>
    <sheetView tabSelected="1" zoomScale="25" zoomScaleNormal="25" workbookViewId="0">
      <selection activeCell="U162" sqref="U162"/>
    </sheetView>
  </sheetViews>
  <sheetFormatPr defaultRowHeight="14.4" x14ac:dyDescent="0.3"/>
  <cols>
    <col min="1" max="1" width="14.6640625" bestFit="1" customWidth="1"/>
    <col min="2" max="2" width="10.77734375" bestFit="1" customWidth="1"/>
    <col min="3" max="5" width="12" bestFit="1" customWidth="1"/>
    <col min="6" max="6" width="12" customWidth="1"/>
    <col min="7" max="11" width="12" bestFit="1" customWidth="1"/>
    <col min="12" max="16" width="14" bestFit="1" customWidth="1"/>
    <col min="17" max="17" width="13.109375" customWidth="1"/>
    <col min="18" max="18" width="12.5546875" customWidth="1"/>
    <col min="19" max="19" width="14.21875" customWidth="1"/>
    <col min="20" max="20" width="12.33203125" customWidth="1"/>
    <col min="21" max="21" width="14.77734375" customWidth="1"/>
    <col min="22" max="22" width="12.109375" customWidth="1"/>
    <col min="23" max="23" width="12.77734375" customWidth="1"/>
    <col min="24" max="25" width="12.5546875" customWidth="1"/>
    <col min="29" max="29" width="11.77734375" customWidth="1"/>
  </cols>
  <sheetData>
    <row r="1" spans="1:12" x14ac:dyDescent="0.3">
      <c r="A1" t="s">
        <v>0</v>
      </c>
      <c r="B1" t="s">
        <v>1</v>
      </c>
      <c r="C1" t="s">
        <v>67</v>
      </c>
      <c r="D1" t="s">
        <v>66</v>
      </c>
      <c r="E1" s="50" t="s">
        <v>92</v>
      </c>
      <c r="F1" s="50" t="s">
        <v>91</v>
      </c>
      <c r="G1" t="s">
        <v>90</v>
      </c>
      <c r="H1" t="s">
        <v>24</v>
      </c>
      <c r="I1" t="s">
        <v>25</v>
      </c>
      <c r="J1" t="s">
        <v>89</v>
      </c>
      <c r="K1" t="s">
        <v>88</v>
      </c>
      <c r="L1" t="s">
        <v>87</v>
      </c>
    </row>
    <row r="3" spans="1:12" x14ac:dyDescent="0.3">
      <c r="A3">
        <v>300</v>
      </c>
      <c r="B3">
        <v>100</v>
      </c>
      <c r="C3">
        <v>0.92753623188405798</v>
      </c>
      <c r="D3">
        <v>0.95134575569358204</v>
      </c>
      <c r="E3">
        <v>0.95755693581780499</v>
      </c>
      <c r="F3">
        <v>0.90786749482401596</v>
      </c>
      <c r="G3">
        <v>0.85541946980953698</v>
      </c>
    </row>
    <row r="4" spans="1:12" x14ac:dyDescent="0.3">
      <c r="A4">
        <v>300</v>
      </c>
      <c r="B4">
        <v>75</v>
      </c>
      <c r="C4">
        <v>0.90795631825273004</v>
      </c>
      <c r="D4">
        <v>0.95553822152886103</v>
      </c>
      <c r="E4">
        <v>0.96723868954758196</v>
      </c>
      <c r="F4">
        <v>0.92121684867394704</v>
      </c>
      <c r="G4">
        <v>0.85490930780485197</v>
      </c>
    </row>
    <row r="5" spans="1:12" x14ac:dyDescent="0.3">
      <c r="A5">
        <v>300</v>
      </c>
      <c r="B5">
        <v>50</v>
      </c>
      <c r="C5">
        <v>0.93059936908517404</v>
      </c>
      <c r="D5">
        <v>0.955310199789695</v>
      </c>
      <c r="E5">
        <v>0.96687697160883301</v>
      </c>
      <c r="F5">
        <v>0.91903259726603603</v>
      </c>
      <c r="G5">
        <v>0.87588307209143801</v>
      </c>
    </row>
    <row r="6" spans="1:12" x14ac:dyDescent="0.3">
      <c r="A6">
        <v>300</v>
      </c>
      <c r="B6">
        <v>25</v>
      </c>
      <c r="C6">
        <v>0.90201271186440701</v>
      </c>
      <c r="D6">
        <v>0.95497881355932202</v>
      </c>
      <c r="E6">
        <v>0.98516949152542399</v>
      </c>
      <c r="F6">
        <v>0.91975635593220295</v>
      </c>
      <c r="G6">
        <v>0.88953451829472396</v>
      </c>
    </row>
    <row r="7" spans="1:12" x14ac:dyDescent="0.3">
      <c r="A7">
        <v>250</v>
      </c>
      <c r="B7">
        <v>100</v>
      </c>
      <c r="C7">
        <v>0.91580756013745701</v>
      </c>
      <c r="D7">
        <v>0.95274914089347096</v>
      </c>
      <c r="E7">
        <v>0.95962199312714802</v>
      </c>
      <c r="F7">
        <v>0.896048109965636</v>
      </c>
      <c r="G7">
        <v>0.84304460451229002</v>
      </c>
    </row>
    <row r="8" spans="1:12" x14ac:dyDescent="0.3">
      <c r="A8">
        <v>250</v>
      </c>
      <c r="B8">
        <v>75</v>
      </c>
      <c r="C8">
        <v>0.925469863901491</v>
      </c>
      <c r="D8">
        <v>0.95398574206092002</v>
      </c>
      <c r="E8">
        <v>0.96241088788075202</v>
      </c>
      <c r="F8">
        <v>0.90019442644199599</v>
      </c>
      <c r="G8">
        <v>0.86872461843075999</v>
      </c>
    </row>
    <row r="9" spans="1:12" x14ac:dyDescent="0.3">
      <c r="A9">
        <v>250</v>
      </c>
      <c r="B9">
        <v>50</v>
      </c>
      <c r="C9">
        <v>0.90239651416122002</v>
      </c>
      <c r="D9">
        <v>0.94989106753812602</v>
      </c>
      <c r="E9">
        <v>0.96383442265795205</v>
      </c>
      <c r="F9">
        <v>0.90544662309368196</v>
      </c>
      <c r="G9">
        <v>0.87281430281783501</v>
      </c>
    </row>
    <row r="10" spans="1:12" x14ac:dyDescent="0.3">
      <c r="A10">
        <v>250</v>
      </c>
      <c r="B10">
        <v>25</v>
      </c>
      <c r="C10">
        <v>0.92738043001316395</v>
      </c>
      <c r="D10">
        <v>0.95370776656428302</v>
      </c>
      <c r="E10">
        <v>0.97455024133391799</v>
      </c>
      <c r="F10">
        <v>0.902808249232119</v>
      </c>
      <c r="G10">
        <v>0.89324370239850304</v>
      </c>
    </row>
    <row r="11" spans="1:12" x14ac:dyDescent="0.3">
      <c r="A11">
        <v>200</v>
      </c>
      <c r="B11">
        <v>100</v>
      </c>
      <c r="C11">
        <v>0.901974132062628</v>
      </c>
      <c r="D11">
        <v>0.938733832539142</v>
      </c>
      <c r="E11">
        <v>0.95371000680735196</v>
      </c>
      <c r="F11">
        <v>0.88291354663036103</v>
      </c>
      <c r="G11">
        <v>0.86240169126420696</v>
      </c>
    </row>
    <row r="12" spans="1:12" x14ac:dyDescent="0.3">
      <c r="A12">
        <v>200</v>
      </c>
      <c r="B12">
        <v>75</v>
      </c>
      <c r="C12">
        <v>0.90468830499742403</v>
      </c>
      <c r="D12">
        <v>0.93817619783616701</v>
      </c>
      <c r="E12">
        <v>0.95672333848531699</v>
      </c>
      <c r="F12">
        <v>0.87944358578052495</v>
      </c>
      <c r="G12">
        <v>0.87057866556520203</v>
      </c>
    </row>
    <row r="13" spans="1:12" x14ac:dyDescent="0.3">
      <c r="A13">
        <v>200</v>
      </c>
      <c r="B13">
        <v>50</v>
      </c>
      <c r="C13">
        <v>0.90646492434662995</v>
      </c>
      <c r="D13">
        <v>0.94635488308115601</v>
      </c>
      <c r="E13">
        <v>0.96389270976616204</v>
      </c>
      <c r="F13">
        <v>0.89580467675378295</v>
      </c>
      <c r="G13">
        <v>0.87729136770251503</v>
      </c>
    </row>
    <row r="14" spans="1:12" x14ac:dyDescent="0.3">
      <c r="A14">
        <v>200</v>
      </c>
      <c r="B14">
        <v>25</v>
      </c>
      <c r="C14">
        <v>0.93319487712011095</v>
      </c>
      <c r="D14">
        <v>0.94686742817583902</v>
      </c>
      <c r="E14">
        <v>0.97438560055382495</v>
      </c>
      <c r="F14">
        <v>0.88940809968847401</v>
      </c>
      <c r="G14">
        <v>0.89723018720319403</v>
      </c>
    </row>
    <row r="15" spans="1:12" x14ac:dyDescent="0.3">
      <c r="A15">
        <v>150</v>
      </c>
      <c r="B15">
        <v>100</v>
      </c>
      <c r="C15">
        <v>0.91709053916581895</v>
      </c>
      <c r="D15">
        <v>0.93591047812817896</v>
      </c>
      <c r="E15">
        <v>0.95218718209562603</v>
      </c>
      <c r="F15">
        <v>0.85503560528992895</v>
      </c>
      <c r="G15">
        <v>0.86664147794248203</v>
      </c>
    </row>
    <row r="16" spans="1:12" x14ac:dyDescent="0.3">
      <c r="A16">
        <v>150</v>
      </c>
      <c r="B16">
        <v>75</v>
      </c>
      <c r="C16">
        <v>0.90118728456530095</v>
      </c>
      <c r="D16">
        <v>0.934890846418997</v>
      </c>
      <c r="E16">
        <v>0.95710455764075097</v>
      </c>
      <c r="F16">
        <v>0.86480275756415204</v>
      </c>
      <c r="G16">
        <v>0.87050724369730004</v>
      </c>
    </row>
    <row r="17" spans="1:7" x14ac:dyDescent="0.3">
      <c r="A17">
        <v>150</v>
      </c>
      <c r="B17">
        <v>50</v>
      </c>
      <c r="C17">
        <v>0.92138284250960301</v>
      </c>
      <c r="D17">
        <v>0.93546734955185695</v>
      </c>
      <c r="E17">
        <v>0.96645326504481399</v>
      </c>
      <c r="F17">
        <v>0.85633802816901405</v>
      </c>
      <c r="G17">
        <v>0.88717372595734501</v>
      </c>
    </row>
    <row r="18" spans="1:7" x14ac:dyDescent="0.3">
      <c r="A18">
        <v>150</v>
      </c>
      <c r="B18">
        <v>25</v>
      </c>
      <c r="C18">
        <v>0.93105209397344202</v>
      </c>
      <c r="D18">
        <v>0.93577630234933595</v>
      </c>
      <c r="E18">
        <v>0.97637895812053099</v>
      </c>
      <c r="F18">
        <v>0.85955056179775302</v>
      </c>
      <c r="G18">
        <v>0.89704377027290605</v>
      </c>
    </row>
    <row r="19" spans="1:7" x14ac:dyDescent="0.3">
      <c r="A19">
        <v>100</v>
      </c>
      <c r="B19">
        <v>100</v>
      </c>
      <c r="C19">
        <v>0.89670255720053804</v>
      </c>
      <c r="D19">
        <v>0.924966352624495</v>
      </c>
      <c r="E19">
        <v>0.95390309555854602</v>
      </c>
      <c r="F19">
        <v>0.80484522207267795</v>
      </c>
      <c r="G19">
        <v>0.86275091280268701</v>
      </c>
    </row>
    <row r="20" spans="1:7" x14ac:dyDescent="0.3">
      <c r="A20">
        <v>100</v>
      </c>
      <c r="B20">
        <v>75</v>
      </c>
      <c r="C20">
        <v>0.90653495440729503</v>
      </c>
      <c r="D20">
        <v>0.922492401215805</v>
      </c>
      <c r="E20">
        <v>0.95997973657548097</v>
      </c>
      <c r="F20">
        <v>0.80851063829787195</v>
      </c>
      <c r="G20">
        <v>0.87606769199267998</v>
      </c>
    </row>
    <row r="21" spans="1:7" x14ac:dyDescent="0.3">
      <c r="A21">
        <v>100</v>
      </c>
      <c r="B21">
        <v>50</v>
      </c>
      <c r="C21">
        <v>0.91026075177785304</v>
      </c>
      <c r="D21">
        <v>0.92177446664409102</v>
      </c>
      <c r="E21">
        <v>0.966644090755164</v>
      </c>
      <c r="F21">
        <v>0.822214696918388</v>
      </c>
      <c r="G21">
        <v>0.88607665434491201</v>
      </c>
    </row>
    <row r="22" spans="1:7" x14ac:dyDescent="0.3">
      <c r="A22">
        <v>100</v>
      </c>
      <c r="B22">
        <v>25</v>
      </c>
      <c r="C22">
        <v>0.92140553386521795</v>
      </c>
      <c r="D22">
        <v>0.92335766423357701</v>
      </c>
      <c r="E22">
        <v>0.97309455101001496</v>
      </c>
      <c r="F22">
        <v>0.81743337294177498</v>
      </c>
      <c r="G22">
        <v>0.898997429705367</v>
      </c>
    </row>
    <row r="23" spans="1:7" x14ac:dyDescent="0.3">
      <c r="A23">
        <v>50</v>
      </c>
      <c r="B23">
        <v>100</v>
      </c>
      <c r="C23">
        <v>0.913232830820771</v>
      </c>
      <c r="D23">
        <v>0.89011725293132304</v>
      </c>
      <c r="E23">
        <v>0.951926298157454</v>
      </c>
      <c r="F23">
        <v>0.68358458961474</v>
      </c>
      <c r="G23">
        <v>0.86020778741562798</v>
      </c>
    </row>
    <row r="24" spans="1:7" x14ac:dyDescent="0.3">
      <c r="A24">
        <v>50</v>
      </c>
      <c r="B24">
        <v>75</v>
      </c>
      <c r="C24">
        <v>0.90149812734082402</v>
      </c>
      <c r="D24">
        <v>0.89238451935081098</v>
      </c>
      <c r="E24">
        <v>0.95518102372034996</v>
      </c>
      <c r="F24">
        <v>0.68851435705368302</v>
      </c>
      <c r="G24">
        <v>0.86671384320622802</v>
      </c>
    </row>
    <row r="25" spans="1:7" x14ac:dyDescent="0.3">
      <c r="A25">
        <v>50</v>
      </c>
      <c r="B25">
        <v>50</v>
      </c>
      <c r="C25">
        <v>0.92149454240134299</v>
      </c>
      <c r="D25">
        <v>0.89034424853064598</v>
      </c>
      <c r="E25">
        <v>0.95726280436607902</v>
      </c>
      <c r="F25">
        <v>0.70067170445004201</v>
      </c>
      <c r="G25">
        <v>0.87957350840164905</v>
      </c>
    </row>
    <row r="26" spans="1:7" x14ac:dyDescent="0.3">
      <c r="A26">
        <v>50</v>
      </c>
      <c r="B26">
        <v>25</v>
      </c>
      <c r="C26">
        <v>0.926808159901092</v>
      </c>
      <c r="D26">
        <v>0.88992375849989702</v>
      </c>
      <c r="E26">
        <v>0.96332165670719105</v>
      </c>
      <c r="F26">
        <v>0.69672367607665397</v>
      </c>
      <c r="G26">
        <v>0.88834612462872597</v>
      </c>
    </row>
    <row r="27" spans="1:7" x14ac:dyDescent="0.3">
      <c r="A27">
        <v>25</v>
      </c>
      <c r="B27">
        <v>100</v>
      </c>
      <c r="C27">
        <v>0.86128277935526998</v>
      </c>
      <c r="D27">
        <v>0.83589443794888896</v>
      </c>
      <c r="E27">
        <v>0.94062134625020899</v>
      </c>
      <c r="F27">
        <v>0.53824954067145503</v>
      </c>
      <c r="G27">
        <v>0.82735295605897596</v>
      </c>
    </row>
    <row r="28" spans="1:7" x14ac:dyDescent="0.3">
      <c r="A28">
        <v>25</v>
      </c>
      <c r="B28">
        <v>75</v>
      </c>
      <c r="C28">
        <v>0.87556800497977005</v>
      </c>
      <c r="D28">
        <v>0.831372549019608</v>
      </c>
      <c r="E28">
        <v>0.94497354497354502</v>
      </c>
      <c r="F28">
        <v>0.54192343604108295</v>
      </c>
      <c r="G28">
        <v>0.83315654483379098</v>
      </c>
    </row>
    <row r="29" spans="1:7" x14ac:dyDescent="0.3">
      <c r="A29">
        <v>25</v>
      </c>
      <c r="B29">
        <v>50</v>
      </c>
      <c r="C29">
        <v>0.88006722137967797</v>
      </c>
      <c r="D29">
        <v>0.83469279009714303</v>
      </c>
      <c r="E29">
        <v>0.94855924908800304</v>
      </c>
      <c r="F29">
        <v>0.54949379022010902</v>
      </c>
      <c r="G29">
        <v>0.84526619157641703</v>
      </c>
    </row>
    <row r="30" spans="1:7" x14ac:dyDescent="0.3">
      <c r="A30">
        <v>25</v>
      </c>
      <c r="B30">
        <v>25</v>
      </c>
      <c r="C30">
        <v>0.88691355107987302</v>
      </c>
      <c r="D30">
        <v>0.83600102376311702</v>
      </c>
      <c r="E30">
        <v>0.95233595180438202</v>
      </c>
      <c r="F30">
        <v>0.55714370090366805</v>
      </c>
      <c r="G30">
        <v>0.85638206868323896</v>
      </c>
    </row>
    <row r="33" spans="1:59" x14ac:dyDescent="0.3">
      <c r="B33" s="51" t="s">
        <v>14</v>
      </c>
      <c r="C33" s="51"/>
      <c r="D33" s="51"/>
      <c r="E33" s="51"/>
      <c r="F33" s="51" t="s">
        <v>14</v>
      </c>
      <c r="G33" s="51"/>
      <c r="H33" s="51"/>
      <c r="I33" s="51"/>
      <c r="J33" s="51" t="s">
        <v>14</v>
      </c>
      <c r="K33" s="51"/>
      <c r="L33" s="51"/>
      <c r="M33" s="51"/>
      <c r="N33" s="51" t="s">
        <v>14</v>
      </c>
      <c r="O33" s="51"/>
      <c r="P33" s="51"/>
      <c r="Q33" s="51"/>
      <c r="R33" s="51" t="s">
        <v>14</v>
      </c>
      <c r="S33" s="51"/>
      <c r="T33" s="51"/>
      <c r="U33" s="51"/>
      <c r="V33" s="51" t="s">
        <v>14</v>
      </c>
      <c r="W33" s="51"/>
      <c r="X33" s="51"/>
      <c r="Y33" s="51"/>
      <c r="Z33" s="51" t="s">
        <v>14</v>
      </c>
      <c r="AA33" s="51"/>
      <c r="AB33" s="51"/>
      <c r="AC33" s="51"/>
    </row>
    <row r="34" spans="1:59" x14ac:dyDescent="0.3">
      <c r="B34" s="51">
        <v>25</v>
      </c>
      <c r="C34" s="51"/>
      <c r="D34" s="51"/>
      <c r="E34" s="51"/>
      <c r="F34" s="51">
        <v>50</v>
      </c>
      <c r="G34" s="51"/>
      <c r="H34" s="51"/>
      <c r="I34" s="51"/>
      <c r="J34" s="51">
        <v>100</v>
      </c>
      <c r="K34" s="51"/>
      <c r="L34" s="51"/>
      <c r="M34" s="51"/>
      <c r="N34" s="51">
        <v>150</v>
      </c>
      <c r="O34" s="51"/>
      <c r="P34" s="51"/>
      <c r="Q34" s="51"/>
      <c r="R34" s="51">
        <v>200</v>
      </c>
      <c r="S34" s="51"/>
      <c r="T34" s="51"/>
      <c r="U34" s="51"/>
      <c r="V34" s="51">
        <v>250</v>
      </c>
      <c r="W34" s="51"/>
      <c r="X34" s="51"/>
      <c r="Y34" s="51"/>
      <c r="Z34" s="51">
        <v>300</v>
      </c>
      <c r="AA34" s="51"/>
      <c r="AB34" s="51"/>
      <c r="AC34" s="51"/>
    </row>
    <row r="35" spans="1:59" x14ac:dyDescent="0.3">
      <c r="B35" s="51" t="s">
        <v>15</v>
      </c>
      <c r="C35" s="51"/>
      <c r="D35" s="51"/>
      <c r="E35" s="51"/>
      <c r="F35" s="51" t="s">
        <v>15</v>
      </c>
      <c r="G35" s="51"/>
      <c r="H35" s="51"/>
      <c r="I35" s="51"/>
      <c r="J35" s="51" t="s">
        <v>15</v>
      </c>
      <c r="K35" s="51"/>
      <c r="L35" s="51"/>
      <c r="M35" s="51"/>
      <c r="N35" s="51" t="s">
        <v>15</v>
      </c>
      <c r="O35" s="51"/>
      <c r="P35" s="51"/>
      <c r="Q35" s="51"/>
      <c r="R35" s="51" t="s">
        <v>15</v>
      </c>
      <c r="S35" s="51"/>
      <c r="T35" s="51"/>
      <c r="U35" s="51"/>
      <c r="V35" s="51" t="s">
        <v>15</v>
      </c>
      <c r="W35" s="51"/>
      <c r="X35" s="51"/>
      <c r="Y35" s="51"/>
      <c r="Z35" s="51" t="s">
        <v>15</v>
      </c>
      <c r="AA35" s="51"/>
      <c r="AB35" s="51"/>
      <c r="AC35" s="51"/>
    </row>
    <row r="36" spans="1:59" x14ac:dyDescent="0.3">
      <c r="B36">
        <v>25</v>
      </c>
      <c r="C36">
        <v>50</v>
      </c>
      <c r="D36">
        <v>75</v>
      </c>
      <c r="E36">
        <v>100</v>
      </c>
      <c r="F36">
        <v>25</v>
      </c>
      <c r="G36">
        <v>50</v>
      </c>
      <c r="H36">
        <v>75</v>
      </c>
      <c r="I36">
        <v>100</v>
      </c>
      <c r="J36">
        <v>25</v>
      </c>
      <c r="K36">
        <v>50</v>
      </c>
      <c r="L36">
        <v>75</v>
      </c>
      <c r="M36">
        <v>100</v>
      </c>
      <c r="N36">
        <v>25</v>
      </c>
      <c r="O36">
        <v>50</v>
      </c>
      <c r="P36">
        <v>75</v>
      </c>
      <c r="Q36">
        <v>100</v>
      </c>
      <c r="R36">
        <v>25</v>
      </c>
      <c r="S36">
        <v>50</v>
      </c>
      <c r="T36">
        <v>75</v>
      </c>
      <c r="U36">
        <v>100</v>
      </c>
      <c r="V36">
        <v>25</v>
      </c>
      <c r="W36">
        <v>50</v>
      </c>
      <c r="X36">
        <v>75</v>
      </c>
      <c r="Y36">
        <v>100</v>
      </c>
      <c r="Z36">
        <v>25</v>
      </c>
      <c r="AA36">
        <v>50</v>
      </c>
      <c r="AB36">
        <v>75</v>
      </c>
      <c r="AC36">
        <v>100</v>
      </c>
    </row>
    <row r="37" spans="1:59" x14ac:dyDescent="0.3">
      <c r="A37" s="62" t="s">
        <v>86</v>
      </c>
      <c r="B37" s="29">
        <v>0.92782330879999997</v>
      </c>
      <c r="C37" s="29">
        <v>0.92943490080000002</v>
      </c>
      <c r="D37" s="29">
        <v>0.92514496570000004</v>
      </c>
      <c r="E37" s="29">
        <v>0.92624013199999999</v>
      </c>
      <c r="F37" s="29">
        <v>0.95701739080000003</v>
      </c>
      <c r="G37" s="29">
        <v>0.95201421799999997</v>
      </c>
      <c r="H37" s="29">
        <v>0.94182971969999996</v>
      </c>
      <c r="I37" s="29">
        <v>0.93950850659999996</v>
      </c>
      <c r="J37" s="29">
        <v>0.96237718670000005</v>
      </c>
      <c r="K37" s="29">
        <v>0.95531660689999998</v>
      </c>
      <c r="L37" s="29">
        <v>0.95210864900000003</v>
      </c>
      <c r="M37" s="29">
        <v>0.94008559199999997</v>
      </c>
      <c r="N37" s="29">
        <v>0.96176735800000002</v>
      </c>
      <c r="O37" s="29">
        <v>0.96315028899999999</v>
      </c>
      <c r="P37" s="29">
        <v>0.94050838290000005</v>
      </c>
      <c r="Q37" s="29">
        <v>0.94045911049999997</v>
      </c>
      <c r="R37" s="29">
        <v>0.96064531900000005</v>
      </c>
      <c r="S37" s="29">
        <v>0.96011673149999999</v>
      </c>
      <c r="T37" s="29">
        <v>0.94901675159999999</v>
      </c>
      <c r="U37" s="29">
        <v>0.93816425120000002</v>
      </c>
      <c r="V37" s="29">
        <v>0.95415117719999998</v>
      </c>
      <c r="W37" s="29">
        <v>0.95940959410000004</v>
      </c>
      <c r="X37" s="29">
        <v>0.93480257119999999</v>
      </c>
      <c r="Y37" s="29">
        <v>0.92391304350000003</v>
      </c>
      <c r="Z37" s="29">
        <v>0.95736724009999996</v>
      </c>
      <c r="AA37" s="29">
        <v>0.93763919819999997</v>
      </c>
      <c r="AB37" s="29">
        <v>0.90909090910000001</v>
      </c>
      <c r="AC37" s="29">
        <v>0.89985486209999999</v>
      </c>
    </row>
    <row r="38" spans="1:59" x14ac:dyDescent="0.3">
      <c r="A38" s="63" t="s">
        <v>85</v>
      </c>
      <c r="B38" s="15">
        <v>0.88691355107987302</v>
      </c>
      <c r="C38">
        <v>0.88006722137967797</v>
      </c>
      <c r="D38" s="15">
        <v>0.87556800497977005</v>
      </c>
      <c r="E38">
        <v>0.86128277935526998</v>
      </c>
      <c r="F38" s="15">
        <v>0.926808159901092</v>
      </c>
      <c r="G38">
        <v>0.92149454240134299</v>
      </c>
      <c r="H38" s="15">
        <v>0.90149812734082402</v>
      </c>
      <c r="I38">
        <v>0.913232830820771</v>
      </c>
      <c r="J38" s="15">
        <v>0.92140553386521795</v>
      </c>
      <c r="K38">
        <v>0.91026075177785304</v>
      </c>
      <c r="L38" s="15">
        <v>0.90653495440729503</v>
      </c>
      <c r="M38">
        <v>0.89670255720053804</v>
      </c>
      <c r="N38" s="15">
        <v>0.93105209397344202</v>
      </c>
      <c r="O38">
        <v>0.92138284250960301</v>
      </c>
      <c r="P38" s="15">
        <v>0.90118728456530095</v>
      </c>
      <c r="Q38">
        <v>0.91709053916581895</v>
      </c>
      <c r="R38" s="15">
        <v>0.93319487712011095</v>
      </c>
      <c r="S38">
        <v>0.90646492434662995</v>
      </c>
      <c r="T38" s="15">
        <v>0.90468830499742403</v>
      </c>
      <c r="U38">
        <v>0.901974132062628</v>
      </c>
      <c r="V38" s="15">
        <v>0.92738043001316395</v>
      </c>
      <c r="W38">
        <v>0.90239651416122002</v>
      </c>
      <c r="X38" s="15">
        <v>0.925469863901491</v>
      </c>
      <c r="Y38">
        <v>0.91580756013745701</v>
      </c>
      <c r="Z38" s="15">
        <v>0.90201271186440701</v>
      </c>
      <c r="AA38">
        <v>0.93059936908517404</v>
      </c>
      <c r="AB38" s="15">
        <v>0.90795631825273004</v>
      </c>
      <c r="AC38">
        <v>0.92753623188405798</v>
      </c>
    </row>
    <row r="39" spans="1:59" x14ac:dyDescent="0.3">
      <c r="A39" s="63" t="s">
        <v>84</v>
      </c>
      <c r="B39">
        <v>0.84662243010000005</v>
      </c>
      <c r="C39">
        <v>0.84389332429999997</v>
      </c>
      <c r="D39">
        <v>0.84083283149999999</v>
      </c>
      <c r="E39">
        <v>0.83827431080000003</v>
      </c>
      <c r="F39">
        <v>0.88378316820000002</v>
      </c>
      <c r="G39">
        <v>0.88017631370000005</v>
      </c>
      <c r="H39">
        <v>0.87198067629999998</v>
      </c>
      <c r="I39">
        <v>0.87228135120000005</v>
      </c>
      <c r="J39">
        <v>0.91718475070000005</v>
      </c>
      <c r="K39">
        <v>0.91740758069999995</v>
      </c>
      <c r="L39">
        <v>0.89024816500000004</v>
      </c>
      <c r="M39">
        <v>0.90968342639999999</v>
      </c>
      <c r="N39">
        <v>0.90588027550000005</v>
      </c>
      <c r="O39">
        <v>0.91743444370000005</v>
      </c>
      <c r="P39">
        <v>0.91847538380000004</v>
      </c>
      <c r="Q39">
        <v>0.90851513019999997</v>
      </c>
      <c r="R39">
        <v>0.91836246109999997</v>
      </c>
      <c r="S39">
        <v>0.89852310619999998</v>
      </c>
      <c r="T39">
        <v>0.92241992880000001</v>
      </c>
      <c r="U39">
        <v>0.90686735650000005</v>
      </c>
      <c r="V39">
        <v>0.91540327470000005</v>
      </c>
      <c r="W39">
        <v>0.91872366039999998</v>
      </c>
      <c r="X39">
        <v>0.88261648749999999</v>
      </c>
      <c r="Y39">
        <v>0.90380047509999994</v>
      </c>
      <c r="Z39">
        <v>0.91159207630000005</v>
      </c>
      <c r="AA39">
        <v>0.88273852880000003</v>
      </c>
      <c r="AB39">
        <v>0.89935064939999998</v>
      </c>
      <c r="AC39">
        <v>0.89556509299999998</v>
      </c>
    </row>
    <row r="40" spans="1:59" x14ac:dyDescent="0.3">
      <c r="A40" s="36" t="s">
        <v>21</v>
      </c>
      <c r="B40">
        <f t="shared" ref="B40:AC40" si="0">AVERAGE(B37:B39)</f>
        <v>0.88711976332662434</v>
      </c>
      <c r="C40">
        <f t="shared" si="0"/>
        <v>0.88446514882655924</v>
      </c>
      <c r="D40">
        <f t="shared" si="0"/>
        <v>0.88051526739325681</v>
      </c>
      <c r="E40">
        <f t="shared" si="0"/>
        <v>0.87526574071842334</v>
      </c>
      <c r="F40">
        <f t="shared" si="0"/>
        <v>0.92253623963369735</v>
      </c>
      <c r="G40">
        <f t="shared" si="0"/>
        <v>0.91789502470044759</v>
      </c>
      <c r="H40">
        <f t="shared" si="0"/>
        <v>0.90510284111360806</v>
      </c>
      <c r="I40">
        <f t="shared" si="0"/>
        <v>0.90834089620692371</v>
      </c>
      <c r="J40">
        <f t="shared" si="0"/>
        <v>0.93365582375507261</v>
      </c>
      <c r="K40">
        <f t="shared" si="0"/>
        <v>0.92766164645928428</v>
      </c>
      <c r="L40">
        <f t="shared" si="0"/>
        <v>0.91629725613576507</v>
      </c>
      <c r="M40">
        <f t="shared" si="0"/>
        <v>0.91549052520017937</v>
      </c>
      <c r="N40">
        <f t="shared" si="0"/>
        <v>0.93289990915781396</v>
      </c>
      <c r="O40">
        <f t="shared" si="0"/>
        <v>0.93398919173653427</v>
      </c>
      <c r="P40">
        <f t="shared" si="0"/>
        <v>0.92005701708843368</v>
      </c>
      <c r="Q40">
        <f t="shared" si="0"/>
        <v>0.92202159328860633</v>
      </c>
      <c r="R40">
        <f t="shared" si="0"/>
        <v>0.93740088574003699</v>
      </c>
      <c r="S40">
        <f t="shared" si="0"/>
        <v>0.92170158734887664</v>
      </c>
      <c r="T40">
        <f t="shared" si="0"/>
        <v>0.92537499513247468</v>
      </c>
      <c r="U40">
        <f t="shared" si="0"/>
        <v>0.91566857992087591</v>
      </c>
      <c r="V40">
        <f t="shared" si="0"/>
        <v>0.93231162730438799</v>
      </c>
      <c r="W40">
        <f t="shared" si="0"/>
        <v>0.92684325622040664</v>
      </c>
      <c r="X40">
        <f t="shared" si="0"/>
        <v>0.91429630753383029</v>
      </c>
      <c r="Y40">
        <f t="shared" si="0"/>
        <v>0.91450702624581892</v>
      </c>
      <c r="Z40">
        <f t="shared" si="0"/>
        <v>0.92365734275480238</v>
      </c>
      <c r="AA40">
        <f t="shared" si="0"/>
        <v>0.91699236536172479</v>
      </c>
      <c r="AB40">
        <f t="shared" si="0"/>
        <v>0.90546595891757675</v>
      </c>
      <c r="AC40">
        <f t="shared" si="0"/>
        <v>0.90765206232801932</v>
      </c>
    </row>
    <row r="41" spans="1:59" x14ac:dyDescent="0.3">
      <c r="A41" s="46" t="s">
        <v>71</v>
      </c>
      <c r="B41">
        <f t="shared" ref="B41:AC41" si="1">_xlfn.STDEV.P(B37:B39)</f>
        <v>3.3150440600702512E-2</v>
      </c>
      <c r="C41">
        <f t="shared" si="1"/>
        <v>3.5060392200671538E-2</v>
      </c>
      <c r="D41">
        <f t="shared" si="1"/>
        <v>3.4597596712109241E-2</v>
      </c>
      <c r="E41">
        <f t="shared" si="1"/>
        <v>3.7248166229674272E-2</v>
      </c>
      <c r="F41">
        <f t="shared" si="1"/>
        <v>3.0049956373066729E-2</v>
      </c>
      <c r="G41">
        <f t="shared" si="1"/>
        <v>2.9437940590483803E-2</v>
      </c>
      <c r="H41">
        <f t="shared" si="1"/>
        <v>2.8629445064030888E-2</v>
      </c>
      <c r="I41">
        <f t="shared" si="1"/>
        <v>2.7662500176153664E-2</v>
      </c>
      <c r="J41">
        <f t="shared" si="1"/>
        <v>2.0382038983586048E-2</v>
      </c>
      <c r="K41">
        <f t="shared" si="1"/>
        <v>1.9771476401519602E-2</v>
      </c>
      <c r="L41">
        <f t="shared" si="1"/>
        <v>2.6180867969528565E-2</v>
      </c>
      <c r="M41">
        <f t="shared" si="1"/>
        <v>1.8180827345661225E-2</v>
      </c>
      <c r="N41">
        <f t="shared" si="1"/>
        <v>2.2853188155516322E-2</v>
      </c>
      <c r="O41">
        <f t="shared" si="1"/>
        <v>2.068291820959019E-2</v>
      </c>
      <c r="P41">
        <f t="shared" si="1"/>
        <v>1.60916824572216E-2</v>
      </c>
      <c r="Q41">
        <f t="shared" si="1"/>
        <v>1.3499158996596558E-2</v>
      </c>
      <c r="R41">
        <f t="shared" si="1"/>
        <v>1.7516238169787274E-2</v>
      </c>
      <c r="S41">
        <f t="shared" si="1"/>
        <v>2.7356420257802071E-2</v>
      </c>
      <c r="T41">
        <f t="shared" si="1"/>
        <v>1.8217246541329106E-2</v>
      </c>
      <c r="U41">
        <f t="shared" si="1"/>
        <v>1.6031787820294758E-2</v>
      </c>
      <c r="V41">
        <f t="shared" si="1"/>
        <v>1.6198508513257361E-2</v>
      </c>
      <c r="W41">
        <f t="shared" si="1"/>
        <v>2.3973161357950613E-2</v>
      </c>
      <c r="X41">
        <f t="shared" si="1"/>
        <v>2.2722721439296822E-2</v>
      </c>
      <c r="Y41">
        <f t="shared" si="1"/>
        <v>8.2622593041550424E-3</v>
      </c>
      <c r="Z41">
        <f t="shared" si="1"/>
        <v>2.4155178051028001E-2</v>
      </c>
      <c r="AA41">
        <f t="shared" si="1"/>
        <v>2.4391033706254926E-2</v>
      </c>
      <c r="AB41">
        <f t="shared" si="1"/>
        <v>4.348914191649858E-3</v>
      </c>
      <c r="AC41">
        <f t="shared" si="1"/>
        <v>1.4168878547313944E-2</v>
      </c>
    </row>
    <row r="42" spans="1:59" x14ac:dyDescent="0.3">
      <c r="A42" s="42"/>
      <c r="B42" s="42">
        <f>AVERAGE(B40:E40)</f>
        <v>0.88184148006621588</v>
      </c>
      <c r="C42" s="45">
        <f>_xlfn.STDEV.P(B37:E39)</f>
        <v>3.5328265945903534E-2</v>
      </c>
      <c r="D42" s="42"/>
      <c r="E42" s="42"/>
      <c r="F42" s="42">
        <f>AVERAGE(F40:I40)</f>
        <v>0.91346875041366915</v>
      </c>
      <c r="G42" s="45">
        <f>_xlfn.STDEV.P(F37:I39)</f>
        <v>2.9801618483321267E-2</v>
      </c>
      <c r="H42" s="42"/>
      <c r="I42" s="42"/>
      <c r="J42" s="42">
        <f>AVERAGE(J40:M40)</f>
        <v>0.92327631288757539</v>
      </c>
      <c r="K42" s="45">
        <f>_xlfn.STDEV.P(J37:M39)</f>
        <v>2.268595513901028E-2</v>
      </c>
      <c r="L42" s="42"/>
      <c r="M42" s="42"/>
      <c r="N42" s="42">
        <f>AVERAGE(N40:Q40)</f>
        <v>0.92724192781784709</v>
      </c>
      <c r="O42" s="45">
        <f>_xlfn.STDEV.P(N37:Q39)</f>
        <v>1.9669989898790829E-2</v>
      </c>
      <c r="P42" s="42"/>
      <c r="Q42" s="42"/>
      <c r="R42" s="42">
        <f>AVERAGE(R40:U40)</f>
        <v>0.92503651203556603</v>
      </c>
      <c r="S42" s="45">
        <f>_xlfn.STDEV.P(R37:U39)</f>
        <v>2.1771258598705032E-2</v>
      </c>
      <c r="T42" s="42"/>
      <c r="U42" s="42"/>
      <c r="V42" s="42">
        <f>AVERAGE(V40:Y40)</f>
        <v>0.92198955432611096</v>
      </c>
      <c r="W42" s="45">
        <f>_xlfn.STDEV.P(V37:Y39)</f>
        <v>2.041426601235178E-2</v>
      </c>
      <c r="X42" s="42"/>
      <c r="Y42" s="42"/>
      <c r="Z42" s="42">
        <f>AVERAGE(Z40:AC40)</f>
        <v>0.91344193234053084</v>
      </c>
      <c r="AA42" s="45">
        <f>_xlfn.STDEV.P(Z37:AC39)</f>
        <v>2.0075882653365691E-2</v>
      </c>
      <c r="AB42" s="42"/>
      <c r="AC42" s="42"/>
    </row>
    <row r="43" spans="1:59" x14ac:dyDescent="0.3">
      <c r="A43" s="66" t="s">
        <v>83</v>
      </c>
      <c r="B43" s="49">
        <v>0.84206139739999997</v>
      </c>
      <c r="C43" s="49">
        <v>0.84088148529999995</v>
      </c>
      <c r="D43" s="49">
        <v>0.83860481460000003</v>
      </c>
      <c r="E43" s="49">
        <v>0.84046188290000001</v>
      </c>
      <c r="F43" s="49">
        <v>0.88832664459999999</v>
      </c>
      <c r="G43" s="49">
        <v>0.88388625590000003</v>
      </c>
      <c r="H43" s="49">
        <v>0.88647981669999998</v>
      </c>
      <c r="I43" s="49">
        <v>0.88256143669999998</v>
      </c>
      <c r="J43" s="49">
        <v>0.9166067577</v>
      </c>
      <c r="K43" s="49">
        <v>0.91589008360000002</v>
      </c>
      <c r="L43" s="49">
        <v>0.91565403860000005</v>
      </c>
      <c r="M43" s="49">
        <v>0.91060389919999996</v>
      </c>
      <c r="N43" s="49">
        <v>0.92858431019999998</v>
      </c>
      <c r="O43" s="49">
        <v>0.92955202309999996</v>
      </c>
      <c r="P43" s="49">
        <v>0.92861005949999997</v>
      </c>
      <c r="Q43" s="49">
        <v>0.92037302730000004</v>
      </c>
      <c r="R43" s="49">
        <v>0.93742361279999997</v>
      </c>
      <c r="S43" s="49">
        <v>0.93725680929999999</v>
      </c>
      <c r="T43" s="49">
        <v>0.93663510559999996</v>
      </c>
      <c r="U43" s="49">
        <v>0.93816425120000002</v>
      </c>
      <c r="V43" s="49">
        <v>0.94640644360000004</v>
      </c>
      <c r="W43" s="49">
        <v>0.94403444030000006</v>
      </c>
      <c r="X43" s="49">
        <v>0.94306703400000003</v>
      </c>
      <c r="Y43" s="49">
        <v>0.94202898550000003</v>
      </c>
      <c r="Z43" s="49">
        <v>0.95175766640000004</v>
      </c>
      <c r="AA43" s="49">
        <v>0.95174461769999996</v>
      </c>
      <c r="AB43" s="49">
        <v>0.94900221730000001</v>
      </c>
      <c r="AC43" s="49">
        <v>0.9448476052</v>
      </c>
    </row>
    <row r="44" spans="1:59" x14ac:dyDescent="0.3">
      <c r="A44" s="67" t="s">
        <v>82</v>
      </c>
      <c r="B44" s="15">
        <v>0.83600102376311702</v>
      </c>
      <c r="C44">
        <v>0.83469279009714303</v>
      </c>
      <c r="D44" s="15">
        <v>0.831372549019608</v>
      </c>
      <c r="E44">
        <v>0.83589443794888896</v>
      </c>
      <c r="F44" s="15">
        <v>0.88992375849989702</v>
      </c>
      <c r="G44">
        <v>0.89034424853064598</v>
      </c>
      <c r="H44" s="15">
        <v>0.89238451935081098</v>
      </c>
      <c r="I44">
        <v>0.89011725293132304</v>
      </c>
      <c r="J44" s="15">
        <v>0.92335766423357701</v>
      </c>
      <c r="K44">
        <v>0.92177446664409102</v>
      </c>
      <c r="L44" s="15">
        <v>0.922492401215805</v>
      </c>
      <c r="M44">
        <v>0.924966352624495</v>
      </c>
      <c r="N44" s="15">
        <v>0.93577630234933595</v>
      </c>
      <c r="O44">
        <v>0.93546734955185695</v>
      </c>
      <c r="P44" s="15">
        <v>0.934890846418997</v>
      </c>
      <c r="Q44">
        <v>0.93591047812817896</v>
      </c>
      <c r="R44" s="15">
        <v>0.94686742817583902</v>
      </c>
      <c r="S44">
        <v>0.94635488308115601</v>
      </c>
      <c r="T44" s="15">
        <v>0.93817619783616701</v>
      </c>
      <c r="U44">
        <v>0.938733832539142</v>
      </c>
      <c r="V44" s="15">
        <v>0.95370776656428302</v>
      </c>
      <c r="W44">
        <v>0.94989106753812602</v>
      </c>
      <c r="X44" s="15">
        <v>0.95398574206092002</v>
      </c>
      <c r="Y44">
        <v>0.95274914089347096</v>
      </c>
      <c r="Z44" s="15">
        <v>0.95497881355932202</v>
      </c>
      <c r="AA44">
        <v>0.955310199789695</v>
      </c>
      <c r="AB44" s="15">
        <v>0.95553822152886103</v>
      </c>
      <c r="AC44">
        <v>0.95134575569358204</v>
      </c>
    </row>
    <row r="45" spans="1:59" x14ac:dyDescent="0.3">
      <c r="A45" s="68" t="s">
        <v>81</v>
      </c>
      <c r="B45">
        <v>0.85159904269999998</v>
      </c>
      <c r="C45">
        <v>0.85080120039999996</v>
      </c>
      <c r="D45">
        <v>0.84866213540000002</v>
      </c>
      <c r="E45">
        <v>0.84969431309999999</v>
      </c>
      <c r="F45">
        <v>0.90667349959999999</v>
      </c>
      <c r="G45">
        <v>0.90720334069999997</v>
      </c>
      <c r="H45">
        <v>0.90907522429999998</v>
      </c>
      <c r="I45">
        <v>0.90559925959999998</v>
      </c>
      <c r="J45">
        <v>0.94756598240000001</v>
      </c>
      <c r="K45">
        <v>0.94805802530000005</v>
      </c>
      <c r="L45">
        <v>0.94477455440000002</v>
      </c>
      <c r="M45">
        <v>0.9427374302</v>
      </c>
      <c r="N45">
        <v>0.96362352110000005</v>
      </c>
      <c r="O45">
        <v>0.96066619419999999</v>
      </c>
      <c r="P45">
        <v>0.95764954999999996</v>
      </c>
      <c r="Q45">
        <v>0.95636875440000002</v>
      </c>
      <c r="R45">
        <v>0.97127124730000003</v>
      </c>
      <c r="S45">
        <v>0.96760362079999995</v>
      </c>
      <c r="T45">
        <v>0.96797153020000004</v>
      </c>
      <c r="U45">
        <v>0.96331138289999996</v>
      </c>
      <c r="V45">
        <v>0.97665251669999997</v>
      </c>
      <c r="W45">
        <v>0.97350993379999995</v>
      </c>
      <c r="X45">
        <v>0.97401433690000006</v>
      </c>
      <c r="Y45">
        <v>0.97030878860000003</v>
      </c>
      <c r="Z45">
        <v>0.98202494500000004</v>
      </c>
      <c r="AA45">
        <v>0.97815003639999998</v>
      </c>
      <c r="AB45">
        <v>0.98268398270000001</v>
      </c>
      <c r="AC45">
        <v>0.97854077250000004</v>
      </c>
    </row>
    <row r="46" spans="1:59" x14ac:dyDescent="0.3">
      <c r="A46" s="36" t="s">
        <v>21</v>
      </c>
      <c r="B46">
        <f t="shared" ref="B46:AC46" si="2">AVERAGE(B43:B45)</f>
        <v>0.84322048795437221</v>
      </c>
      <c r="C46">
        <f t="shared" si="2"/>
        <v>0.84212515859904757</v>
      </c>
      <c r="D46">
        <f t="shared" si="2"/>
        <v>0.83954649967320272</v>
      </c>
      <c r="E46">
        <f t="shared" si="2"/>
        <v>0.84201687798296299</v>
      </c>
      <c r="F46">
        <f t="shared" si="2"/>
        <v>0.89497463423329904</v>
      </c>
      <c r="G46">
        <f t="shared" si="2"/>
        <v>0.89381128171021518</v>
      </c>
      <c r="H46">
        <f t="shared" si="2"/>
        <v>0.89597985345027042</v>
      </c>
      <c r="I46">
        <f t="shared" si="2"/>
        <v>0.89275931641044115</v>
      </c>
      <c r="J46">
        <f t="shared" si="2"/>
        <v>0.92917680144452575</v>
      </c>
      <c r="K46">
        <f t="shared" si="2"/>
        <v>0.92857419184803025</v>
      </c>
      <c r="L46">
        <f t="shared" si="2"/>
        <v>0.92764033140526836</v>
      </c>
      <c r="M46">
        <f t="shared" si="2"/>
        <v>0.92610256067483165</v>
      </c>
      <c r="N46">
        <f t="shared" si="2"/>
        <v>0.94266137788311199</v>
      </c>
      <c r="O46">
        <f t="shared" si="2"/>
        <v>0.94189518895061897</v>
      </c>
      <c r="P46">
        <f t="shared" si="2"/>
        <v>0.94038348530633231</v>
      </c>
      <c r="Q46">
        <f t="shared" si="2"/>
        <v>0.93755075327605963</v>
      </c>
      <c r="R46">
        <f t="shared" si="2"/>
        <v>0.95185409609194627</v>
      </c>
      <c r="S46">
        <f t="shared" si="2"/>
        <v>0.95040510439371861</v>
      </c>
      <c r="T46">
        <f t="shared" si="2"/>
        <v>0.9475942778787223</v>
      </c>
      <c r="U46">
        <f t="shared" si="2"/>
        <v>0.94673648887971407</v>
      </c>
      <c r="V46">
        <f t="shared" si="2"/>
        <v>0.95892224228809442</v>
      </c>
      <c r="W46">
        <f t="shared" si="2"/>
        <v>0.9558118138793753</v>
      </c>
      <c r="X46">
        <f t="shared" si="2"/>
        <v>0.95702237098697329</v>
      </c>
      <c r="Y46">
        <f t="shared" si="2"/>
        <v>0.9550289716644903</v>
      </c>
      <c r="Z46">
        <f t="shared" si="2"/>
        <v>0.96292047498644073</v>
      </c>
      <c r="AA46">
        <f t="shared" si="2"/>
        <v>0.96173495129656494</v>
      </c>
      <c r="AB46">
        <f t="shared" si="2"/>
        <v>0.96240814050962042</v>
      </c>
      <c r="AC46">
        <f t="shared" si="2"/>
        <v>0.95824471113119403</v>
      </c>
    </row>
    <row r="47" spans="1:59" x14ac:dyDescent="0.3">
      <c r="A47" s="46" t="s">
        <v>71</v>
      </c>
      <c r="B47">
        <f t="shared" ref="B47:AC47" si="3">_xlfn.STDEV.P(B43:B45)</f>
        <v>6.4203928682371771E-3</v>
      </c>
      <c r="C47">
        <f t="shared" si="3"/>
        <v>6.6347701832778858E-3</v>
      </c>
      <c r="D47">
        <f t="shared" si="3"/>
        <v>7.0897826663482806E-3</v>
      </c>
      <c r="E47">
        <f t="shared" si="3"/>
        <v>5.7400723472555747E-3</v>
      </c>
      <c r="F47">
        <f t="shared" si="3"/>
        <v>8.2980030269721294E-3</v>
      </c>
      <c r="G47">
        <f t="shared" si="3"/>
        <v>9.8297795904002221E-3</v>
      </c>
      <c r="H47">
        <f t="shared" si="3"/>
        <v>9.5684527351634664E-3</v>
      </c>
      <c r="I47">
        <f t="shared" si="3"/>
        <v>9.5889066308836902E-3</v>
      </c>
      <c r="J47">
        <f t="shared" si="3"/>
        <v>1.3291981716211675E-2</v>
      </c>
      <c r="K47">
        <f t="shared" si="3"/>
        <v>1.3985023309251608E-2</v>
      </c>
      <c r="L47">
        <f t="shared" si="3"/>
        <v>1.2433208195291702E-2</v>
      </c>
      <c r="M47">
        <f t="shared" si="3"/>
        <v>1.3143038212484163E-2</v>
      </c>
      <c r="N47">
        <f t="shared" si="3"/>
        <v>1.5110477026509826E-2</v>
      </c>
      <c r="O47">
        <f t="shared" si="3"/>
        <v>1.3491003182670224E-2</v>
      </c>
      <c r="P47">
        <f t="shared" si="3"/>
        <v>1.2475303966501134E-2</v>
      </c>
      <c r="Q47">
        <f t="shared" si="3"/>
        <v>1.4740894800632801E-2</v>
      </c>
      <c r="R47">
        <f t="shared" si="3"/>
        <v>1.4261036264137075E-2</v>
      </c>
      <c r="S47">
        <f t="shared" si="3"/>
        <v>1.2715750379344113E-2</v>
      </c>
      <c r="T47">
        <f t="shared" si="3"/>
        <v>1.442262228685331E-2</v>
      </c>
      <c r="U47">
        <f t="shared" si="3"/>
        <v>1.1722526450194323E-2</v>
      </c>
      <c r="V47">
        <f t="shared" si="3"/>
        <v>1.2886667588333253E-2</v>
      </c>
      <c r="W47">
        <f t="shared" si="3"/>
        <v>1.2740816488624187E-2</v>
      </c>
      <c r="X47">
        <f t="shared" si="3"/>
        <v>1.2815348236183972E-2</v>
      </c>
      <c r="Y47">
        <f t="shared" si="3"/>
        <v>1.1657187685488513E-2</v>
      </c>
      <c r="Z47">
        <f t="shared" si="3"/>
        <v>1.3572755262651306E-2</v>
      </c>
      <c r="AA47">
        <f t="shared" si="3"/>
        <v>1.1698136835249982E-2</v>
      </c>
      <c r="AB47">
        <f t="shared" si="3"/>
        <v>1.4583373414424325E-2</v>
      </c>
      <c r="AC47">
        <f t="shared" si="3"/>
        <v>1.4594612482558193E-2</v>
      </c>
      <c r="BG47" t="s">
        <v>64</v>
      </c>
    </row>
    <row r="48" spans="1:59" x14ac:dyDescent="0.3">
      <c r="A48" s="42"/>
      <c r="B48" s="42">
        <f>AVERAGE(B46:E46)</f>
        <v>0.84172725605239629</v>
      </c>
      <c r="C48" s="45">
        <f>_xlfn.STDEV.P(B43:E45)</f>
        <v>6.627267837747584E-3</v>
      </c>
      <c r="D48" s="42"/>
      <c r="E48" s="42"/>
      <c r="F48" s="42">
        <f>AVERAGE(F46:I46)</f>
        <v>0.8943812714510565</v>
      </c>
      <c r="G48" s="45">
        <f>_xlfn.STDEV.P(F43:I45)</f>
        <v>9.4186916476009692E-3</v>
      </c>
      <c r="H48" s="42"/>
      <c r="I48" s="42"/>
      <c r="J48" s="42">
        <f>AVERAGE(J46:M46)</f>
        <v>0.927873471343164</v>
      </c>
      <c r="K48" s="45">
        <f>_xlfn.STDEV.P(J43:M45)</f>
        <v>1.3275559609594758E-2</v>
      </c>
      <c r="L48" s="42"/>
      <c r="M48" s="42"/>
      <c r="N48" s="42">
        <f>AVERAGE(N46:Q46)</f>
        <v>0.9406227013540307</v>
      </c>
      <c r="O48" s="45">
        <f>_xlfn.STDEV.P(N43:Q45)</f>
        <v>1.412913998982551E-2</v>
      </c>
      <c r="P48" s="42"/>
      <c r="Q48" s="42"/>
      <c r="R48" s="42">
        <f>AVERAGE(R46:U46)</f>
        <v>0.94914749181102531</v>
      </c>
      <c r="S48" s="45">
        <f>_xlfn.STDEV.P(R43:U45)</f>
        <v>1.3487307253835979E-2</v>
      </c>
      <c r="T48" s="42"/>
      <c r="U48" s="42"/>
      <c r="V48" s="42">
        <f>AVERAGE(V46:Y46)</f>
        <v>0.95669634970473327</v>
      </c>
      <c r="W48" s="45">
        <f>_xlfn.STDEV.P(V43:Y45)</f>
        <v>1.262082824444306E-2</v>
      </c>
      <c r="X48" s="42"/>
      <c r="Y48" s="42"/>
      <c r="Z48" s="42">
        <f>AVERAGE(Z46:AC46)</f>
        <v>0.96132706948095503</v>
      </c>
      <c r="AA48" s="45">
        <f>_xlfn.STDEV.P(Z43:AC45)</f>
        <v>1.3785123691342245E-2</v>
      </c>
      <c r="AB48" s="42"/>
      <c r="AC48" s="42"/>
    </row>
    <row r="49" spans="1:63" x14ac:dyDescent="0.3">
      <c r="A49" s="59" t="s">
        <v>80</v>
      </c>
      <c r="B49" s="49">
        <v>0.96405056259999999</v>
      </c>
      <c r="C49" s="49">
        <v>0.96037943199999998</v>
      </c>
      <c r="D49" s="49">
        <v>0.9611667545</v>
      </c>
      <c r="E49" s="49">
        <v>0.96147048430000004</v>
      </c>
      <c r="F49" s="49">
        <v>0.97120921309999997</v>
      </c>
      <c r="G49" s="49">
        <v>0.96978672990000003</v>
      </c>
      <c r="H49" s="49">
        <v>0.96210118099999997</v>
      </c>
      <c r="I49" s="49">
        <v>0.96361058600000005</v>
      </c>
      <c r="J49" s="49">
        <v>0.97663551400000004</v>
      </c>
      <c r="K49" s="49">
        <v>0.96965352449999997</v>
      </c>
      <c r="L49" s="49">
        <v>0.96854896349999997</v>
      </c>
      <c r="M49" s="49">
        <v>0.95815501660000002</v>
      </c>
      <c r="N49" s="49">
        <v>0.97889990979999997</v>
      </c>
      <c r="O49" s="49">
        <v>0.96965317920000005</v>
      </c>
      <c r="P49" s="49">
        <v>0.97349918879999997</v>
      </c>
      <c r="Q49" s="49">
        <v>0.95839311329999999</v>
      </c>
      <c r="R49" s="49">
        <v>0.97824492789999995</v>
      </c>
      <c r="S49" s="49">
        <v>0.9761673152</v>
      </c>
      <c r="T49" s="49">
        <v>0.96576839039999995</v>
      </c>
      <c r="U49" s="49">
        <v>0.96231884059999995</v>
      </c>
      <c r="V49" s="49">
        <v>0.97986369269999996</v>
      </c>
      <c r="W49" s="49">
        <v>0.97908979090000003</v>
      </c>
      <c r="X49" s="49">
        <v>0.9752066116</v>
      </c>
      <c r="Y49" s="49">
        <v>0.97584541059999996</v>
      </c>
      <c r="Z49" s="49">
        <v>0.98578907999999998</v>
      </c>
      <c r="AA49" s="49">
        <v>0.97847067560000001</v>
      </c>
      <c r="AB49" s="49">
        <v>0.97893569840000005</v>
      </c>
      <c r="AC49" s="49">
        <v>0.97532656019999997</v>
      </c>
      <c r="BF49" t="s">
        <v>18</v>
      </c>
      <c r="BG49" s="43" t="s">
        <v>63</v>
      </c>
      <c r="BH49" s="8" t="s">
        <v>61</v>
      </c>
      <c r="BI49" s="8" t="s">
        <v>60</v>
      </c>
      <c r="BJ49" s="8" t="s">
        <v>59</v>
      </c>
      <c r="BK49" s="9" t="s">
        <v>58</v>
      </c>
    </row>
    <row r="50" spans="1:63" x14ac:dyDescent="0.3">
      <c r="A50" s="60" t="s">
        <v>79</v>
      </c>
      <c r="B50" s="15">
        <v>0.95233595180438202</v>
      </c>
      <c r="C50">
        <v>0.94855924908800304</v>
      </c>
      <c r="D50" s="15">
        <v>0.94497354497354502</v>
      </c>
      <c r="E50">
        <v>0.94062134625020899</v>
      </c>
      <c r="F50" s="15">
        <v>0.96332165670719105</v>
      </c>
      <c r="G50">
        <v>0.95726280436607902</v>
      </c>
      <c r="H50" s="15">
        <v>0.95518102372034996</v>
      </c>
      <c r="I50">
        <v>0.951926298157454</v>
      </c>
      <c r="J50" s="15">
        <v>0.97309455101001496</v>
      </c>
      <c r="K50">
        <v>0.966644090755164</v>
      </c>
      <c r="L50" s="15">
        <v>0.95997973657548097</v>
      </c>
      <c r="M50">
        <v>0.95390309555854602</v>
      </c>
      <c r="N50" s="15">
        <v>0.97637895812053099</v>
      </c>
      <c r="O50">
        <v>0.96645326504481399</v>
      </c>
      <c r="P50" s="15">
        <v>0.95710455764075097</v>
      </c>
      <c r="Q50">
        <v>0.95218718209562603</v>
      </c>
      <c r="R50" s="15">
        <v>0.97438560055382495</v>
      </c>
      <c r="S50">
        <v>0.96389270976616204</v>
      </c>
      <c r="T50" s="15">
        <v>0.95672333848531699</v>
      </c>
      <c r="U50">
        <v>0.95371000680735196</v>
      </c>
      <c r="V50" s="15">
        <v>0.97455024133391799</v>
      </c>
      <c r="W50">
        <v>0.96383442265795205</v>
      </c>
      <c r="X50" s="15">
        <v>0.96241088788075202</v>
      </c>
      <c r="Y50">
        <v>0.95962199312714802</v>
      </c>
      <c r="Z50" s="15">
        <v>0.98516949152542399</v>
      </c>
      <c r="AA50">
        <v>0.96687697160883301</v>
      </c>
      <c r="AB50" s="15">
        <v>0.96723868954758196</v>
      </c>
      <c r="AC50">
        <v>0.95755693581780499</v>
      </c>
    </row>
    <row r="51" spans="1:63" x14ac:dyDescent="0.3">
      <c r="A51" s="61" t="s">
        <v>78</v>
      </c>
      <c r="B51">
        <v>0.92439899920000002</v>
      </c>
      <c r="C51">
        <v>0.92339052150000001</v>
      </c>
      <c r="D51">
        <v>0.92316957759999996</v>
      </c>
      <c r="E51">
        <v>0.92282846929999995</v>
      </c>
      <c r="F51">
        <v>0.95831909810000004</v>
      </c>
      <c r="G51">
        <v>0.95522561189999999</v>
      </c>
      <c r="H51">
        <v>0.95220841960000002</v>
      </c>
      <c r="I51">
        <v>0.9486348913</v>
      </c>
      <c r="J51">
        <v>0.97759530790000004</v>
      </c>
      <c r="K51">
        <v>0.96841366399999995</v>
      </c>
      <c r="L51">
        <v>0.96924152389999996</v>
      </c>
      <c r="M51">
        <v>0.95530726259999998</v>
      </c>
      <c r="N51">
        <v>0.98534345749999996</v>
      </c>
      <c r="O51">
        <v>0.97448617999999998</v>
      </c>
      <c r="P51">
        <v>0.96611963999999995</v>
      </c>
      <c r="Q51">
        <v>0.9591836735</v>
      </c>
      <c r="R51">
        <v>0.98228393579999995</v>
      </c>
      <c r="S51">
        <v>0.96903287279999994</v>
      </c>
      <c r="T51">
        <v>0.96939501780000004</v>
      </c>
      <c r="U51">
        <v>0.95108184380000005</v>
      </c>
      <c r="V51">
        <v>0.98089751359999999</v>
      </c>
      <c r="W51">
        <v>0.9777242625</v>
      </c>
      <c r="X51">
        <v>0.9668458781</v>
      </c>
      <c r="Y51">
        <v>0.95961995249999998</v>
      </c>
      <c r="Z51">
        <v>0.98312545849999999</v>
      </c>
      <c r="AA51">
        <v>0.97305171160000004</v>
      </c>
      <c r="AB51">
        <v>0.97510822509999995</v>
      </c>
      <c r="AC51">
        <v>0.95994277539999995</v>
      </c>
      <c r="BF51" s="15">
        <v>25</v>
      </c>
      <c r="BG51" s="18">
        <f>AVERAGE(M98:M101,E98:E101,U98:U101)</f>
        <v>25.919059971909945</v>
      </c>
      <c r="BH51" s="18">
        <f>AVERAGE(N98:N101,F98:F101,V98:V101)</f>
        <v>25.919317440434991</v>
      </c>
      <c r="BI51" s="18">
        <f>AVERAGE(O98:O101,G98:G101,W98:W101)</f>
        <v>27.965745841810843</v>
      </c>
      <c r="BJ51" s="18">
        <f>AVERAGE(P98:P101,H98:H101,X98:X101)</f>
        <v>26.128940861270735</v>
      </c>
      <c r="BK51" s="18">
        <f>AVERAGE(Q98:Q101,I98:I101,Y98:Y101)</f>
        <v>25.934454587366343</v>
      </c>
    </row>
    <row r="52" spans="1:63" ht="14.4" customHeight="1" x14ac:dyDescent="0.3">
      <c r="A52" s="36" t="s">
        <v>21</v>
      </c>
      <c r="B52">
        <f t="shared" ref="B52:AC52" si="4">AVERAGE(B49:B51)</f>
        <v>0.94692850453479405</v>
      </c>
      <c r="C52">
        <f t="shared" si="4"/>
        <v>0.94410973419600097</v>
      </c>
      <c r="D52">
        <f t="shared" si="4"/>
        <v>0.94310329235784829</v>
      </c>
      <c r="E52">
        <f t="shared" si="4"/>
        <v>0.9416400999500697</v>
      </c>
      <c r="F52">
        <f t="shared" si="4"/>
        <v>0.96428332263573024</v>
      </c>
      <c r="G52">
        <f t="shared" si="4"/>
        <v>0.96075838205535968</v>
      </c>
      <c r="H52">
        <f t="shared" si="4"/>
        <v>0.95649687477345002</v>
      </c>
      <c r="I52">
        <f t="shared" si="4"/>
        <v>0.95472392515248472</v>
      </c>
      <c r="J52">
        <f t="shared" si="4"/>
        <v>0.97577512430333835</v>
      </c>
      <c r="K52">
        <f t="shared" si="4"/>
        <v>0.96823709308505457</v>
      </c>
      <c r="L52">
        <f t="shared" si="4"/>
        <v>0.96592340799182697</v>
      </c>
      <c r="M52">
        <f t="shared" si="4"/>
        <v>0.95578845825284864</v>
      </c>
      <c r="N52">
        <f t="shared" si="4"/>
        <v>0.9802074418068436</v>
      </c>
      <c r="O52">
        <f t="shared" si="4"/>
        <v>0.97019754141493797</v>
      </c>
      <c r="P52">
        <f t="shared" si="4"/>
        <v>0.965574462146917</v>
      </c>
      <c r="Q52">
        <f t="shared" si="4"/>
        <v>0.95658798963187541</v>
      </c>
      <c r="R52">
        <f t="shared" si="4"/>
        <v>0.97830482141794162</v>
      </c>
      <c r="S52">
        <f t="shared" si="4"/>
        <v>0.96969763258872066</v>
      </c>
      <c r="T52">
        <f t="shared" si="4"/>
        <v>0.96396224889510573</v>
      </c>
      <c r="U52">
        <f t="shared" si="4"/>
        <v>0.95570356373578402</v>
      </c>
      <c r="V52">
        <f t="shared" si="4"/>
        <v>0.97843714921130598</v>
      </c>
      <c r="W52">
        <f t="shared" si="4"/>
        <v>0.9735494920193174</v>
      </c>
      <c r="X52">
        <f t="shared" si="4"/>
        <v>0.96815445919358412</v>
      </c>
      <c r="Y52">
        <f t="shared" si="4"/>
        <v>0.96502911874238262</v>
      </c>
      <c r="Z52">
        <f t="shared" si="4"/>
        <v>0.98469467667514132</v>
      </c>
      <c r="AA52">
        <f t="shared" si="4"/>
        <v>0.97279978626961106</v>
      </c>
      <c r="AB52">
        <f t="shared" si="4"/>
        <v>0.97376087101586073</v>
      </c>
      <c r="AC52">
        <f t="shared" si="4"/>
        <v>0.96427542380593501</v>
      </c>
      <c r="BF52">
        <v>50</v>
      </c>
      <c r="BG52" s="18">
        <f>AVERAGE(M94:M97,E94:E97,U94:U97)</f>
        <v>51.634630215733779</v>
      </c>
      <c r="BH52" s="18">
        <f>AVERAGE(N94:N97,F94:F97,V94:V97)</f>
        <v>51.635019166583362</v>
      </c>
      <c r="BI52" s="18">
        <f>AVERAGE(O94:O97,G94:G97,W94:W97)</f>
        <v>52.735999257289144</v>
      </c>
      <c r="BJ52" s="18">
        <f>AVERAGE(P94:P97,H94:H97,X94:X97)</f>
        <v>51.693700557247432</v>
      </c>
      <c r="BK52" s="18">
        <f>AVERAGE(Q94:Q97,I94:I97,Y94:Y97)</f>
        <v>51.646939229417804</v>
      </c>
    </row>
    <row r="53" spans="1:63" x14ac:dyDescent="0.3">
      <c r="A53" s="46" t="s">
        <v>71</v>
      </c>
      <c r="B53">
        <f t="shared" ref="B53:AC53" si="5">_xlfn.STDEV.P(B49:B51)</f>
        <v>1.6633139300727039E-2</v>
      </c>
      <c r="C53">
        <f t="shared" si="5"/>
        <v>1.5424947586617875E-2</v>
      </c>
      <c r="D53">
        <f t="shared" si="5"/>
        <v>1.5568552635090273E-2</v>
      </c>
      <c r="E53">
        <f t="shared" si="5"/>
        <v>1.5791975285796109E-2</v>
      </c>
      <c r="F53">
        <f t="shared" si="5"/>
        <v>5.3061201894221968E-3</v>
      </c>
      <c r="G53">
        <f t="shared" si="5"/>
        <v>6.4379518942403215E-3</v>
      </c>
      <c r="H53">
        <f t="shared" si="5"/>
        <v>4.1444967547170763E-3</v>
      </c>
      <c r="I53">
        <f t="shared" si="5"/>
        <v>6.4258797342929708E-3</v>
      </c>
      <c r="J53">
        <f t="shared" si="5"/>
        <v>1.935528518394608E-3</v>
      </c>
      <c r="K53">
        <f t="shared" si="5"/>
        <v>1.2349239739468012E-3</v>
      </c>
      <c r="L53">
        <f t="shared" si="5"/>
        <v>4.2123099289288098E-3</v>
      </c>
      <c r="M53">
        <f t="shared" si="5"/>
        <v>1.7688734791631599E-3</v>
      </c>
      <c r="N53">
        <f t="shared" si="5"/>
        <v>3.7747222628793388E-3</v>
      </c>
      <c r="O53">
        <f t="shared" si="5"/>
        <v>3.3019366372985613E-3</v>
      </c>
      <c r="P53">
        <f t="shared" si="5"/>
        <v>6.7041726748134824E-3</v>
      </c>
      <c r="Q53">
        <f t="shared" si="5"/>
        <v>3.1285328388652683E-3</v>
      </c>
      <c r="R53">
        <f t="shared" si="5"/>
        <v>3.2247599745677362E-3</v>
      </c>
      <c r="S53">
        <f t="shared" si="5"/>
        <v>5.0330847944129384E-3</v>
      </c>
      <c r="T53">
        <f t="shared" si="5"/>
        <v>5.328506639783041E-3</v>
      </c>
      <c r="U53">
        <f t="shared" si="5"/>
        <v>4.7991823047248711E-3</v>
      </c>
      <c r="V53">
        <f t="shared" si="5"/>
        <v>2.7806757031094476E-3</v>
      </c>
      <c r="W53">
        <f t="shared" si="5"/>
        <v>6.8921741356849026E-3</v>
      </c>
      <c r="X53">
        <f t="shared" si="5"/>
        <v>5.3051499968549704E-3</v>
      </c>
      <c r="Y53">
        <f t="shared" si="5"/>
        <v>7.6482733651854883E-3</v>
      </c>
      <c r="Z53">
        <f t="shared" si="5"/>
        <v>1.1380705105139618E-3</v>
      </c>
      <c r="AA53">
        <f t="shared" si="5"/>
        <v>4.7364609036543359E-3</v>
      </c>
      <c r="AB53">
        <f t="shared" si="5"/>
        <v>4.8693960128145877E-3</v>
      </c>
      <c r="AC53">
        <f t="shared" si="5"/>
        <v>7.8748024029458696E-3</v>
      </c>
      <c r="BF53" s="15">
        <v>100</v>
      </c>
      <c r="BG53" s="18">
        <f>AVERAGE(M90:M93,E90:E93,U90:U93)</f>
        <v>103.06526197171958</v>
      </c>
      <c r="BH53" s="18">
        <f>AVERAGE(N90:N93,F90:F93,V90:V93)</f>
        <v>103.06607064892388</v>
      </c>
      <c r="BI53" s="18">
        <f>AVERAGE(O90:O93,G90:G93,W90:W93)</f>
        <v>103.52725094242231</v>
      </c>
      <c r="BJ53" s="18">
        <f>AVERAGE(P90:P93,H90:H93,X90:X93)</f>
        <v>103.09072937154326</v>
      </c>
      <c r="BK53" s="18">
        <f>AVERAGE(Q90:Q93,I90:I93,Y90:Y93)</f>
        <v>103.0763416241616</v>
      </c>
    </row>
    <row r="54" spans="1:63" x14ac:dyDescent="0.3">
      <c r="B54" s="42">
        <f>AVERAGE(B52:E52)</f>
        <v>0.94394540775967828</v>
      </c>
      <c r="C54" s="45">
        <f>_xlfn.STDEV.P(B49:E51)</f>
        <v>1.5978940184039839E-2</v>
      </c>
      <c r="D54" s="42"/>
      <c r="E54" s="42"/>
      <c r="F54" s="42">
        <f>AVERAGE(F52:I52)</f>
        <v>0.95906562615425617</v>
      </c>
      <c r="G54" s="45">
        <f>_xlfn.STDEV.P(F49:I51)</f>
        <v>6.7751300748636915E-3</v>
      </c>
      <c r="H54" s="42"/>
      <c r="I54" s="42"/>
      <c r="J54" s="42">
        <f>AVERAGE(J52:M52)</f>
        <v>0.96643102090826716</v>
      </c>
      <c r="K54" s="45">
        <f>_xlfn.STDEV.P(J49:M51)</f>
        <v>7.586826607722399E-3</v>
      </c>
      <c r="L54" s="42"/>
      <c r="M54" s="42"/>
      <c r="N54" s="42">
        <f>AVERAGE(N52:Q52)</f>
        <v>0.96814185875014347</v>
      </c>
      <c r="O54" s="45">
        <f>_xlfn.STDEV.P(N49:Q51)</f>
        <v>9.6147348550672685E-3</v>
      </c>
      <c r="P54" s="42"/>
      <c r="Q54" s="42"/>
      <c r="R54" s="42">
        <f>AVERAGE(R52:U52)</f>
        <v>0.96691706665938804</v>
      </c>
      <c r="S54" s="45">
        <f>_xlfn.STDEV.P(R49:U51)</f>
        <v>9.4742051699818267E-3</v>
      </c>
      <c r="T54" s="42"/>
      <c r="U54" s="42"/>
      <c r="V54" s="42">
        <f>AVERAGE(V52:Y52)</f>
        <v>0.97129255479164756</v>
      </c>
      <c r="W54" s="45">
        <f>_xlfn.STDEV.P(V49:Y51)</f>
        <v>7.8595832242727148E-3</v>
      </c>
      <c r="X54" s="42"/>
      <c r="Y54" s="42"/>
      <c r="Z54" s="42">
        <f>AVERAGE(Z52:AC52)</f>
        <v>0.97388268944163703</v>
      </c>
      <c r="AA54" s="45">
        <f>_xlfn.STDEV.P(Z49:AC51)</f>
        <v>8.942020699135184E-3</v>
      </c>
      <c r="AB54" s="42"/>
      <c r="AC54" s="42"/>
      <c r="BF54">
        <v>150</v>
      </c>
      <c r="BG54" s="18">
        <f>AVERAGE(M86:M89,E86:E89,U86:U89)</f>
        <v>154.48272951088634</v>
      </c>
      <c r="BH54" s="18">
        <f>AVERAGE(N86:N89,F86:F89,V86:V89)</f>
        <v>154.48358595183467</v>
      </c>
      <c r="BI54" s="18">
        <f>AVERAGE(O86:O89,G86:G89,W86:W89)</f>
        <v>154.76285444087424</v>
      </c>
      <c r="BJ54" s="18">
        <f>AVERAGE(P86:P89,H86:H89,X86:X89)</f>
        <v>154.50250858166899</v>
      </c>
      <c r="BK54" s="18">
        <f>AVERAGE(Q86:Q89,I86:I89,Y86:Y89)</f>
        <v>154.50187508281923</v>
      </c>
    </row>
    <row r="55" spans="1:63" x14ac:dyDescent="0.3">
      <c r="A55" s="56" t="s">
        <v>77</v>
      </c>
      <c r="B55" s="47">
        <v>0.73740797329999996</v>
      </c>
      <c r="C55" s="47">
        <v>0.73567007920000005</v>
      </c>
      <c r="D55" s="47">
        <v>0.72957300999999997</v>
      </c>
      <c r="E55" s="47">
        <v>0.7221633086</v>
      </c>
      <c r="F55" s="47">
        <v>0.84976443899999998</v>
      </c>
      <c r="G55" s="47">
        <v>0.84537914690000004</v>
      </c>
      <c r="H55" s="47">
        <v>0.84858099769999995</v>
      </c>
      <c r="I55" s="47">
        <v>0.84286389409999996</v>
      </c>
      <c r="J55" s="47">
        <v>0.91768511860000002</v>
      </c>
      <c r="K55" s="47">
        <v>0.91302270009999997</v>
      </c>
      <c r="L55" s="47">
        <v>0.9127948535</v>
      </c>
      <c r="M55" s="47">
        <v>0.91868758920000004</v>
      </c>
      <c r="N55" s="47">
        <v>0.93669972950000002</v>
      </c>
      <c r="O55" s="47">
        <v>0.9378612717</v>
      </c>
      <c r="P55" s="47">
        <v>0.93564088700000003</v>
      </c>
      <c r="Q55" s="47">
        <v>0.93830703010000005</v>
      </c>
      <c r="R55" s="47">
        <v>0.95257883160000001</v>
      </c>
      <c r="S55" s="47">
        <v>0.95233463039999999</v>
      </c>
      <c r="T55" s="47">
        <v>0.94828841949999998</v>
      </c>
      <c r="U55" s="47">
        <v>0.93816425120000002</v>
      </c>
      <c r="V55" s="47">
        <v>0.96437422549999996</v>
      </c>
      <c r="W55" s="47">
        <v>0.96125461249999999</v>
      </c>
      <c r="X55" s="47">
        <v>0.96051423319999996</v>
      </c>
      <c r="Y55" s="47">
        <v>0.94685990340000004</v>
      </c>
      <c r="Z55" s="47">
        <v>0.96596858640000005</v>
      </c>
      <c r="AA55" s="47">
        <v>0.96659242759999997</v>
      </c>
      <c r="AB55" s="47">
        <v>0.9711751663</v>
      </c>
      <c r="AC55" s="47">
        <v>0.95791001450000002</v>
      </c>
      <c r="BF55" s="15">
        <v>200</v>
      </c>
      <c r="BG55" s="18">
        <f>AVERAGE(M82:M85,E82:E85,U82:U85)</f>
        <v>205.94848569138944</v>
      </c>
      <c r="BH55" s="18">
        <f>AVERAGE(N82:N85,F82:F85,V82:V85)</f>
        <v>205.94935637824935</v>
      </c>
      <c r="BI55" s="18">
        <f>AVERAGE(O82:O85,G82:G85,W82:W85)</f>
        <v>206.13596729187816</v>
      </c>
      <c r="BJ55" s="18">
        <f>AVERAGE(P82:P85,H82:H85,X82:X85)</f>
        <v>205.96650648261621</v>
      </c>
      <c r="BK55" s="18">
        <f>AVERAGE(Q82:Q85,I82:I85,Y82:Y85)</f>
        <v>205.96480474917891</v>
      </c>
    </row>
    <row r="56" spans="1:63" x14ac:dyDescent="0.3">
      <c r="A56" s="57" t="s">
        <v>76</v>
      </c>
      <c r="B56" s="15">
        <v>0.55714370090366805</v>
      </c>
      <c r="C56">
        <v>0.54949379022010902</v>
      </c>
      <c r="D56" s="15">
        <v>0.54192343604108295</v>
      </c>
      <c r="E56">
        <v>0.53824954067145503</v>
      </c>
      <c r="F56" s="15">
        <v>0.69672367607665397</v>
      </c>
      <c r="G56">
        <v>0.70067170445004201</v>
      </c>
      <c r="H56" s="15">
        <v>0.68851435705368302</v>
      </c>
      <c r="I56">
        <v>0.68358458961474</v>
      </c>
      <c r="J56" s="15">
        <v>0.81743337294177498</v>
      </c>
      <c r="K56">
        <v>0.822214696918388</v>
      </c>
      <c r="L56" s="15">
        <v>0.80851063829787195</v>
      </c>
      <c r="M56">
        <v>0.80484522207267795</v>
      </c>
      <c r="N56" s="15">
        <v>0.85955056179775302</v>
      </c>
      <c r="O56">
        <v>0.85633802816901405</v>
      </c>
      <c r="P56" s="15">
        <v>0.86480275756415204</v>
      </c>
      <c r="Q56">
        <v>0.85503560528992895</v>
      </c>
      <c r="R56" s="15">
        <v>0.88940809968847401</v>
      </c>
      <c r="S56">
        <v>0.89580467675378295</v>
      </c>
      <c r="T56" s="15">
        <v>0.87944358578052495</v>
      </c>
      <c r="U56">
        <v>0.88291354663036103</v>
      </c>
      <c r="V56" s="15">
        <v>0.902808249232119</v>
      </c>
      <c r="W56">
        <v>0.90544662309368196</v>
      </c>
      <c r="X56" s="15">
        <v>0.90019442644199599</v>
      </c>
      <c r="Y56">
        <v>0.896048109965636</v>
      </c>
      <c r="Z56" s="15">
        <v>0.91975635593220295</v>
      </c>
      <c r="AA56">
        <v>0.91903259726603603</v>
      </c>
      <c r="AB56" s="15">
        <v>0.92121684867394704</v>
      </c>
      <c r="AC56">
        <v>0.90786749482401596</v>
      </c>
      <c r="BF56">
        <v>250</v>
      </c>
      <c r="BG56" s="18">
        <f>AVERAGE(M78:M81,E78:E81,U78:U81)</f>
        <v>257.49685759444395</v>
      </c>
      <c r="BH56" s="18">
        <f>AVERAGE(N78:N81,F78:F81,V78:V81)</f>
        <v>257.4981529862219</v>
      </c>
      <c r="BI56" s="18">
        <f>AVERAGE(O78:O81,G78:G81,W78:W81)</f>
        <v>257.63364037416608</v>
      </c>
      <c r="BJ56" s="18">
        <f>AVERAGE(P78:P81,H78:H81,X78:X81)</f>
        <v>257.51353019045814</v>
      </c>
      <c r="BK56" s="18">
        <f>AVERAGE(Q78:Q81,I78:I81,Y78:Y81)</f>
        <v>257.51140840425313</v>
      </c>
    </row>
    <row r="57" spans="1:63" x14ac:dyDescent="0.3">
      <c r="A57" s="58" t="s">
        <v>75</v>
      </c>
      <c r="B57">
        <v>0.55664636140000001</v>
      </c>
      <c r="C57">
        <v>0.56423758560000004</v>
      </c>
      <c r="D57">
        <v>0.55286931080000001</v>
      </c>
      <c r="E57">
        <v>0.54977506060000003</v>
      </c>
      <c r="F57">
        <v>0.70367839649999997</v>
      </c>
      <c r="G57">
        <v>0.70281869850000001</v>
      </c>
      <c r="H57">
        <v>0.70151828849999998</v>
      </c>
      <c r="I57">
        <v>0.69851920410000001</v>
      </c>
      <c r="J57">
        <v>0.82568914959999995</v>
      </c>
      <c r="K57">
        <v>0.82896583999999995</v>
      </c>
      <c r="L57">
        <v>0.82593498779999996</v>
      </c>
      <c r="M57">
        <v>0.83100558660000001</v>
      </c>
      <c r="N57">
        <v>0.87815645419999999</v>
      </c>
      <c r="O57">
        <v>0.8798724309</v>
      </c>
      <c r="P57">
        <v>0.87771307570000001</v>
      </c>
      <c r="Q57">
        <v>0.87403237160000002</v>
      </c>
      <c r="R57">
        <v>0.91237730429999997</v>
      </c>
      <c r="S57">
        <v>0.90852787040000005</v>
      </c>
      <c r="T57">
        <v>0.9081850534</v>
      </c>
      <c r="U57">
        <v>0.91063029159999997</v>
      </c>
      <c r="V57">
        <v>0.92722862340000001</v>
      </c>
      <c r="W57">
        <v>0.92594822399999999</v>
      </c>
      <c r="X57">
        <v>0.91577060929999998</v>
      </c>
      <c r="Y57">
        <v>0.91448931119999999</v>
      </c>
      <c r="Z57">
        <v>0.94350696990000005</v>
      </c>
      <c r="AA57">
        <v>0.9395484341</v>
      </c>
      <c r="AB57">
        <v>0.93073593070000005</v>
      </c>
      <c r="AC57">
        <v>0.92846924180000001</v>
      </c>
      <c r="BF57" s="15">
        <v>300</v>
      </c>
      <c r="BG57" s="18">
        <f>AVERAGE(M74:M77,E74:E77,U74:U77)</f>
        <v>308.87621531038923</v>
      </c>
      <c r="BH57" s="18">
        <f>AVERAGE(N74:N77,F74:F77,V74:V77)</f>
        <v>308.87734112535674</v>
      </c>
      <c r="BI57" s="18">
        <f>AVERAGE(O74:O77,G74:G77,W74:W77)</f>
        <v>308.99252537355898</v>
      </c>
      <c r="BJ57" s="18">
        <f>AVERAGE(P74:P77,H74:H77,X74:X77)</f>
        <v>308.89181024579761</v>
      </c>
      <c r="BK57" s="18">
        <f>AVERAGE(Q74:Q77,I74:I77,Y74:Y77)</f>
        <v>308.90935492963087</v>
      </c>
    </row>
    <row r="58" spans="1:63" x14ac:dyDescent="0.3">
      <c r="A58" s="36" t="s">
        <v>21</v>
      </c>
      <c r="B58">
        <f t="shared" ref="B58:AC58" si="6">AVERAGE(B55:B57)</f>
        <v>0.61706601186788934</v>
      </c>
      <c r="C58">
        <f t="shared" si="6"/>
        <v>0.61646715167336963</v>
      </c>
      <c r="D58">
        <f t="shared" si="6"/>
        <v>0.60812191894702761</v>
      </c>
      <c r="E58">
        <f t="shared" si="6"/>
        <v>0.60339596995715172</v>
      </c>
      <c r="F58">
        <f t="shared" si="6"/>
        <v>0.75005550385888464</v>
      </c>
      <c r="G58">
        <f t="shared" si="6"/>
        <v>0.74962318328334732</v>
      </c>
      <c r="H58">
        <f t="shared" si="6"/>
        <v>0.74620454775122769</v>
      </c>
      <c r="I58">
        <f t="shared" si="6"/>
        <v>0.74165589593824677</v>
      </c>
      <c r="J58">
        <f t="shared" si="6"/>
        <v>0.85360254704725824</v>
      </c>
      <c r="K58">
        <f t="shared" si="6"/>
        <v>0.85473441233946268</v>
      </c>
      <c r="L58">
        <f t="shared" si="6"/>
        <v>0.84908015986595731</v>
      </c>
      <c r="M58">
        <f t="shared" si="6"/>
        <v>0.85151279929089263</v>
      </c>
      <c r="N58">
        <f t="shared" si="6"/>
        <v>0.89146891516591775</v>
      </c>
      <c r="O58">
        <f t="shared" si="6"/>
        <v>0.89135724358967128</v>
      </c>
      <c r="P58">
        <f t="shared" si="6"/>
        <v>0.89271890675471732</v>
      </c>
      <c r="Q58">
        <f t="shared" si="6"/>
        <v>0.88912500232997649</v>
      </c>
      <c r="R58">
        <f t="shared" si="6"/>
        <v>0.91812141186282459</v>
      </c>
      <c r="S58">
        <f t="shared" si="6"/>
        <v>0.91888905918459429</v>
      </c>
      <c r="T58">
        <f t="shared" si="6"/>
        <v>0.91197235289350831</v>
      </c>
      <c r="U58">
        <f t="shared" si="6"/>
        <v>0.91056936314345371</v>
      </c>
      <c r="V58">
        <f t="shared" si="6"/>
        <v>0.93147036604403965</v>
      </c>
      <c r="W58">
        <f t="shared" si="6"/>
        <v>0.93088315319789394</v>
      </c>
      <c r="X58">
        <f t="shared" si="6"/>
        <v>0.92549308964733201</v>
      </c>
      <c r="Y58">
        <f t="shared" si="6"/>
        <v>0.91913244152187878</v>
      </c>
      <c r="Z58">
        <f t="shared" si="6"/>
        <v>0.94307730407740109</v>
      </c>
      <c r="AA58">
        <f t="shared" si="6"/>
        <v>0.94172448632201211</v>
      </c>
      <c r="AB58">
        <f t="shared" si="6"/>
        <v>0.94104264855798236</v>
      </c>
      <c r="AC58">
        <f t="shared" si="6"/>
        <v>0.93141558370800526</v>
      </c>
    </row>
    <row r="59" spans="1:63" x14ac:dyDescent="0.3">
      <c r="A59" s="46" t="s">
        <v>71</v>
      </c>
      <c r="B59">
        <f>_xlfn.STDEV.P(B55:B57)</f>
        <v>8.5094859216606464E-2</v>
      </c>
      <c r="C59">
        <f t="shared" ref="C59:AC59" si="7">_xlfn.STDEV.P(C55:C57)</f>
        <v>8.4503839454154822E-2</v>
      </c>
      <c r="D59">
        <f t="shared" si="7"/>
        <v>8.5995072269781772E-2</v>
      </c>
      <c r="E59">
        <f t="shared" si="7"/>
        <v>8.4112900115002831E-2</v>
      </c>
      <c r="F59">
        <f t="shared" si="7"/>
        <v>7.0562009817715585E-2</v>
      </c>
      <c r="G59">
        <f t="shared" si="7"/>
        <v>6.7715364194437314E-2</v>
      </c>
      <c r="H59">
        <f t="shared" si="7"/>
        <v>7.258548379370923E-2</v>
      </c>
      <c r="I59">
        <f t="shared" si="7"/>
        <v>7.1824113157944985E-2</v>
      </c>
      <c r="J59">
        <f t="shared" si="7"/>
        <v>4.5438393785188741E-2</v>
      </c>
      <c r="K59">
        <f t="shared" si="7"/>
        <v>4.1308093240659295E-2</v>
      </c>
      <c r="L59">
        <f t="shared" si="7"/>
        <v>4.5611209349990689E-2</v>
      </c>
      <c r="M59">
        <f t="shared" si="7"/>
        <v>4.8685593129454134E-2</v>
      </c>
      <c r="N59">
        <f t="shared" si="7"/>
        <v>3.2872630277219671E-2</v>
      </c>
      <c r="O59">
        <f t="shared" si="7"/>
        <v>3.4258191242783946E-2</v>
      </c>
      <c r="P59">
        <f t="shared" si="7"/>
        <v>3.080466814975211E-2</v>
      </c>
      <c r="Q59">
        <f t="shared" si="7"/>
        <v>3.5631195828359927E-2</v>
      </c>
      <c r="R59">
        <f t="shared" si="7"/>
        <v>2.6107232986657767E-2</v>
      </c>
      <c r="S59">
        <f t="shared" si="7"/>
        <v>2.4213282712640238E-2</v>
      </c>
      <c r="T59">
        <f t="shared" si="7"/>
        <v>2.8233083555239326E-2</v>
      </c>
      <c r="U59">
        <f t="shared" si="7"/>
        <v>2.255604683254573E-2</v>
      </c>
      <c r="V59">
        <f t="shared" si="7"/>
        <v>2.5312535023159558E-2</v>
      </c>
      <c r="W59">
        <f t="shared" si="7"/>
        <v>2.3049194708060071E-2</v>
      </c>
      <c r="X59">
        <f t="shared" si="7"/>
        <v>2.5567097865667483E-2</v>
      </c>
      <c r="Y59">
        <f t="shared" si="7"/>
        <v>2.1002040891202011E-2</v>
      </c>
      <c r="Z59">
        <f t="shared" si="7"/>
        <v>1.8868510288158787E-2</v>
      </c>
      <c r="AA59">
        <f t="shared" si="7"/>
        <v>1.9477093688117359E-2</v>
      </c>
      <c r="AB59">
        <f t="shared" si="7"/>
        <v>2.1658404061848404E-2</v>
      </c>
      <c r="AC59">
        <f t="shared" si="7"/>
        <v>2.0535727271586368E-2</v>
      </c>
    </row>
    <row r="60" spans="1:63" x14ac:dyDescent="0.3">
      <c r="B60" s="42">
        <f>AVERAGE(B58:E58)</f>
        <v>0.61126276311135963</v>
      </c>
      <c r="C60" s="45">
        <f>_xlfn.STDEV.P(B55:E57)</f>
        <v>8.512443988223807E-2</v>
      </c>
      <c r="D60" s="42"/>
      <c r="E60" s="42"/>
      <c r="F60" s="42">
        <f>AVERAGE(F58:I58)</f>
        <v>0.74688478270792658</v>
      </c>
      <c r="G60" s="45">
        <f>_xlfn.STDEV.P(F55:I57)</f>
        <v>7.0776196126889707E-2</v>
      </c>
      <c r="H60" s="42"/>
      <c r="I60" s="42"/>
      <c r="J60" s="42">
        <f>AVERAGE(J58:M58)</f>
        <v>0.85223247963589266</v>
      </c>
      <c r="K60" s="45">
        <f>_xlfn.STDEV.P(J55:M57)</f>
        <v>4.5387959321245362E-2</v>
      </c>
      <c r="L60" s="42"/>
      <c r="M60" s="42"/>
      <c r="N60" s="42">
        <f>AVERAGE(N58:Q58)</f>
        <v>0.89116751696007079</v>
      </c>
      <c r="O60" s="45">
        <f>_xlfn.STDEV.P(N55:Q57)</f>
        <v>3.3464341835477564E-2</v>
      </c>
      <c r="P60" s="42"/>
      <c r="Q60" s="42"/>
      <c r="R60" s="42">
        <f>AVERAGE(R58:U58)</f>
        <v>0.91488804677109525</v>
      </c>
      <c r="S60" s="45">
        <f>_xlfn.STDEV.P(R55:U57)</f>
        <v>2.5628928864194853E-2</v>
      </c>
      <c r="T60" s="42"/>
      <c r="U60" s="42"/>
      <c r="V60" s="42">
        <f>AVERAGE(V58:Y58)</f>
        <v>0.92674476260278615</v>
      </c>
      <c r="W60" s="45">
        <f>_xlfn.STDEV.P(V55:Y57)</f>
        <v>2.4319353110665753E-2</v>
      </c>
      <c r="X60" s="42"/>
      <c r="Y60" s="42"/>
      <c r="Z60" s="42">
        <f>AVERAGE(Z58:AC58)</f>
        <v>0.93931500566635029</v>
      </c>
      <c r="AA60" s="45">
        <f>_xlfn.STDEV.P(Z55:AC57)</f>
        <v>2.068529987521401E-2</v>
      </c>
      <c r="AB60" s="42"/>
      <c r="AC60" s="42"/>
    </row>
    <row r="61" spans="1:63" x14ac:dyDescent="0.3">
      <c r="A61" s="64" t="s">
        <v>74</v>
      </c>
      <c r="B61" s="47">
        <v>0.91328517090000005</v>
      </c>
      <c r="C61" s="47">
        <v>0.90025311240000006</v>
      </c>
      <c r="D61" s="47">
        <v>0.88848576950000002</v>
      </c>
      <c r="E61" s="47">
        <v>0.88764626120000001</v>
      </c>
      <c r="F61" s="47">
        <v>0.93108269460000004</v>
      </c>
      <c r="G61" s="48">
        <v>0.92034169519999998</v>
      </c>
      <c r="H61" s="47">
        <v>0.91091645099999996</v>
      </c>
      <c r="I61" s="47">
        <v>0.9056983958</v>
      </c>
      <c r="J61" s="47">
        <v>0.93488484780000003</v>
      </c>
      <c r="K61" s="47">
        <v>0.92861162230000005</v>
      </c>
      <c r="L61" s="47">
        <v>0.90964474790000005</v>
      </c>
      <c r="M61" s="47">
        <v>0.9068004247</v>
      </c>
      <c r="N61" s="47">
        <v>0.93303954639999998</v>
      </c>
      <c r="O61" s="47">
        <v>0.92354208419999995</v>
      </c>
      <c r="P61" s="47">
        <v>0.91167806709999999</v>
      </c>
      <c r="Q61" s="47">
        <v>0.89994285149999997</v>
      </c>
      <c r="R61" s="47">
        <v>0.93704204199999996</v>
      </c>
      <c r="S61" s="47">
        <v>0.91991737740000001</v>
      </c>
      <c r="T61" s="47">
        <v>0.90251070730000005</v>
      </c>
      <c r="U61" s="47">
        <v>0.89604955649999996</v>
      </c>
      <c r="V61" s="47">
        <v>0.92813463600000001</v>
      </c>
      <c r="W61" s="47">
        <v>0.91167185120000005</v>
      </c>
      <c r="X61" s="47">
        <v>0.89985983140000003</v>
      </c>
      <c r="Y61" s="47">
        <v>0.88496932689999996</v>
      </c>
      <c r="Z61" s="47">
        <v>0.93050729909999996</v>
      </c>
      <c r="AA61" s="47">
        <v>0.91057826549999998</v>
      </c>
      <c r="AB61" s="47">
        <v>0.90178150779999999</v>
      </c>
      <c r="AC61" s="47">
        <v>0.8847047146</v>
      </c>
    </row>
    <row r="62" spans="1:63" x14ac:dyDescent="0.3">
      <c r="A62" s="65" t="s">
        <v>73</v>
      </c>
      <c r="B62" s="15">
        <v>0.85638206868323896</v>
      </c>
      <c r="C62">
        <v>0.84526619157641703</v>
      </c>
      <c r="D62" s="15">
        <v>0.83315654483379098</v>
      </c>
      <c r="E62">
        <v>0.82735295605897596</v>
      </c>
      <c r="F62" s="15">
        <v>0.88834612462872597</v>
      </c>
      <c r="G62">
        <v>0.87957350840164905</v>
      </c>
      <c r="H62" s="15">
        <v>0.86671384320622802</v>
      </c>
      <c r="I62">
        <v>0.86020778741562798</v>
      </c>
      <c r="J62" s="15">
        <v>0.898997429705367</v>
      </c>
      <c r="K62">
        <v>0.88607665434491201</v>
      </c>
      <c r="L62" s="15">
        <v>0.87606769199267998</v>
      </c>
      <c r="M62">
        <v>0.86275091280268701</v>
      </c>
      <c r="N62" s="15">
        <v>0.89704377027290605</v>
      </c>
      <c r="O62">
        <v>0.88717372595734501</v>
      </c>
      <c r="P62" s="15">
        <v>0.87050724369730004</v>
      </c>
      <c r="Q62">
        <v>0.86664147794248203</v>
      </c>
      <c r="R62" s="15">
        <v>0.89723018720319403</v>
      </c>
      <c r="S62">
        <v>0.87729136770251503</v>
      </c>
      <c r="T62" s="15">
        <v>0.87057866556520203</v>
      </c>
      <c r="U62">
        <v>0.86240169126420696</v>
      </c>
      <c r="V62" s="15">
        <v>0.89324370239850304</v>
      </c>
      <c r="W62">
        <v>0.87281430281783501</v>
      </c>
      <c r="X62" s="15">
        <v>0.86872461843075999</v>
      </c>
      <c r="Y62">
        <v>0.84304460451229002</v>
      </c>
      <c r="Z62" s="15">
        <v>0.88953451829472396</v>
      </c>
      <c r="AA62">
        <v>0.87588307209143801</v>
      </c>
      <c r="AB62" s="15">
        <v>0.85490930780485197</v>
      </c>
      <c r="AC62">
        <v>0.85541946980953698</v>
      </c>
      <c r="BF62" t="str">
        <f>BF49</f>
        <v>Window</v>
      </c>
      <c r="BG62" s="73" t="s">
        <v>62</v>
      </c>
      <c r="BH62" s="72" t="s">
        <v>61</v>
      </c>
      <c r="BI62" s="71" t="s">
        <v>60</v>
      </c>
      <c r="BJ62" s="70" t="s">
        <v>59</v>
      </c>
      <c r="BK62" s="69" t="s">
        <v>58</v>
      </c>
    </row>
    <row r="63" spans="1:63" x14ac:dyDescent="0.3">
      <c r="A63" s="65" t="s">
        <v>72</v>
      </c>
      <c r="B63">
        <v>0.78829823200000004</v>
      </c>
      <c r="C63">
        <v>0.76770007600000001</v>
      </c>
      <c r="D63">
        <v>0.75948200489999995</v>
      </c>
      <c r="E63">
        <v>0.74631284060000003</v>
      </c>
      <c r="F63">
        <v>0.8426851514</v>
      </c>
      <c r="G63">
        <v>0.81931790429999996</v>
      </c>
      <c r="H63">
        <v>0.80970534920000004</v>
      </c>
      <c r="I63">
        <v>0.80047172600000005</v>
      </c>
      <c r="J63">
        <v>0.87031520179999999</v>
      </c>
      <c r="K63">
        <v>0.85054787710000002</v>
      </c>
      <c r="L63">
        <v>0.83853634919999998</v>
      </c>
      <c r="M63">
        <v>0.83045165620000005</v>
      </c>
      <c r="N63">
        <v>0.88173054699999998</v>
      </c>
      <c r="O63">
        <v>0.86070307680000002</v>
      </c>
      <c r="P63">
        <v>0.84671856249999999</v>
      </c>
      <c r="Q63">
        <v>0.83598624769999996</v>
      </c>
      <c r="R63">
        <v>0.8830771623</v>
      </c>
      <c r="S63">
        <v>0.86347508890000002</v>
      </c>
      <c r="T63">
        <v>0.85180990879999996</v>
      </c>
      <c r="U63">
        <v>0.83856168060000003</v>
      </c>
      <c r="V63">
        <v>0.87962469030000001</v>
      </c>
      <c r="W63">
        <v>0.86103035589999999</v>
      </c>
      <c r="X63">
        <v>0.85711068800000001</v>
      </c>
      <c r="Y63">
        <v>0.8370229965</v>
      </c>
      <c r="Z63">
        <v>0.88055411049999999</v>
      </c>
      <c r="AA63">
        <v>0.87295060920000001</v>
      </c>
      <c r="AB63">
        <v>0.85036765609999998</v>
      </c>
      <c r="AC63">
        <v>0.83724504389999999</v>
      </c>
      <c r="BF63" s="15">
        <f t="shared" ref="BF63:BF69" si="8">BF51</f>
        <v>25</v>
      </c>
      <c r="BG63" s="18">
        <f>BG51-25</f>
        <v>0.91905997190994526</v>
      </c>
      <c r="BH63" s="18">
        <f>BH51-25</f>
        <v>0.91931744043499108</v>
      </c>
      <c r="BI63" s="18">
        <f>BI51-25</f>
        <v>2.9657458418108433</v>
      </c>
      <c r="BJ63" s="18">
        <f>BJ51-25</f>
        <v>1.1289408612707348</v>
      </c>
      <c r="BK63" s="18">
        <f>BK51-25</f>
        <v>0.93445458736634279</v>
      </c>
    </row>
    <row r="64" spans="1:63" x14ac:dyDescent="0.3">
      <c r="A64" s="36" t="s">
        <v>21</v>
      </c>
      <c r="B64">
        <f t="shared" ref="B64:AC64" si="9">AVERAGE(B61:B63)</f>
        <v>0.85265515719441309</v>
      </c>
      <c r="C64">
        <f t="shared" si="9"/>
        <v>0.83773979332547244</v>
      </c>
      <c r="D64">
        <f t="shared" si="9"/>
        <v>0.82704143974459698</v>
      </c>
      <c r="E64">
        <f t="shared" si="9"/>
        <v>0.82043735261965856</v>
      </c>
      <c r="F64">
        <f t="shared" si="9"/>
        <v>0.88737132354290871</v>
      </c>
      <c r="G64">
        <f t="shared" si="9"/>
        <v>0.87307770263388296</v>
      </c>
      <c r="H64">
        <f t="shared" si="9"/>
        <v>0.86244521446874278</v>
      </c>
      <c r="I64">
        <f t="shared" si="9"/>
        <v>0.85545930307187612</v>
      </c>
      <c r="J64">
        <f t="shared" si="9"/>
        <v>0.90139915976845575</v>
      </c>
      <c r="K64">
        <f t="shared" si="9"/>
        <v>0.88841205124830402</v>
      </c>
      <c r="L64">
        <f t="shared" si="9"/>
        <v>0.87474959636422656</v>
      </c>
      <c r="M64">
        <f t="shared" si="9"/>
        <v>0.86666766456756239</v>
      </c>
      <c r="N64">
        <f t="shared" si="9"/>
        <v>0.90393795455763526</v>
      </c>
      <c r="O64">
        <f t="shared" si="9"/>
        <v>0.89047296231911499</v>
      </c>
      <c r="P64">
        <f t="shared" si="9"/>
        <v>0.87630129109910004</v>
      </c>
      <c r="Q64">
        <f t="shared" si="9"/>
        <v>0.8675235257141608</v>
      </c>
      <c r="R64">
        <f t="shared" si="9"/>
        <v>0.90578313050106463</v>
      </c>
      <c r="S64">
        <f t="shared" si="9"/>
        <v>0.88689461133417169</v>
      </c>
      <c r="T64">
        <f t="shared" si="9"/>
        <v>0.87496642722173401</v>
      </c>
      <c r="U64">
        <f t="shared" si="9"/>
        <v>0.86567097612140242</v>
      </c>
      <c r="V64">
        <f t="shared" si="9"/>
        <v>0.90033434289950109</v>
      </c>
      <c r="W64">
        <f t="shared" si="9"/>
        <v>0.88183883663927842</v>
      </c>
      <c r="X64">
        <f t="shared" si="9"/>
        <v>0.87523171261025334</v>
      </c>
      <c r="Y64">
        <f t="shared" si="9"/>
        <v>0.85501230930409677</v>
      </c>
      <c r="Z64">
        <f t="shared" si="9"/>
        <v>0.90019864263157467</v>
      </c>
      <c r="AA64">
        <f t="shared" si="9"/>
        <v>0.88647064893047933</v>
      </c>
      <c r="AB64">
        <f t="shared" si="9"/>
        <v>0.86901949056828398</v>
      </c>
      <c r="AC64">
        <f t="shared" si="9"/>
        <v>0.85912307610317906</v>
      </c>
      <c r="BF64">
        <f t="shared" si="8"/>
        <v>50</v>
      </c>
      <c r="BG64" s="18">
        <f>BG52-50</f>
        <v>1.6346302157337789</v>
      </c>
      <c r="BH64" s="18">
        <f>BH52-50</f>
        <v>1.635019166583362</v>
      </c>
      <c r="BI64" s="18">
        <f>BI52-50</f>
        <v>2.7359992572891443</v>
      </c>
      <c r="BJ64" s="18">
        <f>BJ52-50</f>
        <v>1.693700557247432</v>
      </c>
      <c r="BK64" s="18">
        <f>BK52-50</f>
        <v>1.6469392294178036</v>
      </c>
    </row>
    <row r="65" spans="1:63" x14ac:dyDescent="0.3">
      <c r="A65" s="46" t="s">
        <v>71</v>
      </c>
      <c r="B65">
        <f t="shared" ref="B65:AC65" si="10">_xlfn.STDEV.P(B61:B63)</f>
        <v>5.1093712110410361E-2</v>
      </c>
      <c r="C65">
        <f t="shared" si="10"/>
        <v>5.4375618725606555E-2</v>
      </c>
      <c r="D65">
        <f t="shared" si="10"/>
        <v>5.2842777512995869E-2</v>
      </c>
      <c r="E65">
        <f t="shared" si="10"/>
        <v>5.790597621904868E-2</v>
      </c>
      <c r="F65">
        <f t="shared" si="10"/>
        <v>3.6094728043641416E-2</v>
      </c>
      <c r="G65">
        <f t="shared" si="10"/>
        <v>4.1497776658363593E-2</v>
      </c>
      <c r="H65">
        <f t="shared" si="10"/>
        <v>4.1429358956874621E-2</v>
      </c>
      <c r="I65">
        <f t="shared" si="10"/>
        <v>4.3089628194974396E-2</v>
      </c>
      <c r="J65">
        <f t="shared" si="10"/>
        <v>2.6415097029455055E-2</v>
      </c>
      <c r="K65">
        <f t="shared" si="10"/>
        <v>3.1912146461652205E-2</v>
      </c>
      <c r="L65">
        <f t="shared" si="10"/>
        <v>2.9044840316125614E-2</v>
      </c>
      <c r="M65">
        <f t="shared" si="10"/>
        <v>3.1292057790621428E-2</v>
      </c>
      <c r="N65">
        <f t="shared" si="10"/>
        <v>2.1506598794651471E-2</v>
      </c>
      <c r="O65">
        <f t="shared" si="10"/>
        <v>2.5759773979112346E-2</v>
      </c>
      <c r="P65">
        <f t="shared" si="10"/>
        <v>2.683421383781141E-2</v>
      </c>
      <c r="Q65">
        <f t="shared" si="10"/>
        <v>2.6117622385548885E-2</v>
      </c>
      <c r="R65">
        <f t="shared" si="10"/>
        <v>2.2846103818832505E-2</v>
      </c>
      <c r="S65">
        <f t="shared" si="10"/>
        <v>2.4022207766509492E-2</v>
      </c>
      <c r="T65">
        <f t="shared" si="10"/>
        <v>2.0929756829297722E-2</v>
      </c>
      <c r="U65">
        <f t="shared" si="10"/>
        <v>2.3582905340967686E-2</v>
      </c>
      <c r="V65">
        <f t="shared" si="10"/>
        <v>2.0428927121282896E-2</v>
      </c>
      <c r="W65">
        <f t="shared" si="10"/>
        <v>2.1636726794592616E-2</v>
      </c>
      <c r="X65">
        <f t="shared" si="10"/>
        <v>1.8048619916843846E-2</v>
      </c>
      <c r="Y65">
        <f t="shared" si="10"/>
        <v>2.1324979377783913E-2</v>
      </c>
      <c r="Z65">
        <f t="shared" si="10"/>
        <v>2.1742783074400418E-2</v>
      </c>
      <c r="AA65">
        <f t="shared" si="10"/>
        <v>1.7088645687506177E-2</v>
      </c>
      <c r="AB65">
        <f t="shared" si="10"/>
        <v>2.3240323862781961E-2</v>
      </c>
      <c r="AC65">
        <f t="shared" si="10"/>
        <v>1.9551515038002183E-2</v>
      </c>
      <c r="BF65" s="15">
        <f t="shared" si="8"/>
        <v>100</v>
      </c>
      <c r="BG65" s="18">
        <f>BG53-100</f>
        <v>3.065261971719579</v>
      </c>
      <c r="BH65" s="18">
        <f>BH53-100</f>
        <v>3.0660706489238834</v>
      </c>
      <c r="BI65" s="18">
        <f>BI53-100</f>
        <v>3.5272509424223131</v>
      </c>
      <c r="BJ65" s="18">
        <f>BJ53-100</f>
        <v>3.0907293715432615</v>
      </c>
      <c r="BK65" s="18">
        <f>BK53-100</f>
        <v>3.0763416241616</v>
      </c>
    </row>
    <row r="66" spans="1:63" x14ac:dyDescent="0.3">
      <c r="B66">
        <f>AVERAGE(B64:E64)</f>
        <v>0.83446843572103524</v>
      </c>
      <c r="C66" s="45">
        <f>_xlfn.STDEV.P(B61:E63)</f>
        <v>5.5466716882607035E-2</v>
      </c>
      <c r="F66">
        <f>AVERAGE(F64:I64)</f>
        <v>0.86958838592935273</v>
      </c>
      <c r="G66" s="45">
        <f>_xlfn.STDEV.P(F61:I63)</f>
        <v>4.2358785345639374E-2</v>
      </c>
      <c r="J66">
        <f>AVERAGE(J64:M64)</f>
        <v>0.88280711798713718</v>
      </c>
      <c r="K66" s="45">
        <f>_xlfn.STDEV.P(J61:M63)</f>
        <v>3.2563104038439795E-2</v>
      </c>
      <c r="N66">
        <f>AVERAGE(N64:Q64)</f>
        <v>0.8845589334225028</v>
      </c>
      <c r="O66" s="45">
        <f>_xlfn.STDEV.P(N61:Q63)</f>
        <v>2.871071641832168E-2</v>
      </c>
      <c r="R66">
        <f>AVERAGE(R64:U64)</f>
        <v>0.88332878629459322</v>
      </c>
      <c r="S66" s="45">
        <f>_xlfn.STDEV.P(R61:U63)</f>
        <v>2.7348944505520941E-2</v>
      </c>
      <c r="V66">
        <f>AVERAGE(V64:Y64)</f>
        <v>0.87810430036328246</v>
      </c>
      <c r="W66" s="45">
        <f>_xlfn.STDEV.P(V61:Y63)</f>
        <v>2.6055756561225184E-2</v>
      </c>
      <c r="Z66">
        <f>AVERAGE(Z64:AC64)</f>
        <v>0.87870296455837926</v>
      </c>
      <c r="AA66" s="45">
        <f>_xlfn.STDEV.P(Z61:AC63)</f>
        <v>2.5916633739491188E-2</v>
      </c>
      <c r="BF66">
        <f t="shared" si="8"/>
        <v>150</v>
      </c>
      <c r="BG66" s="18">
        <f>BG54-150</f>
        <v>4.4827295108863439</v>
      </c>
      <c r="BH66" s="18">
        <f>BH54-150</f>
        <v>4.4835859518346695</v>
      </c>
      <c r="BI66" s="18">
        <f>BI54-150</f>
        <v>4.7628544408742357</v>
      </c>
      <c r="BJ66" s="18">
        <f>BJ54-150</f>
        <v>4.5025085816689909</v>
      </c>
      <c r="BK66" s="18">
        <f>BK54-150</f>
        <v>4.5018750828192253</v>
      </c>
    </row>
    <row r="67" spans="1:63" x14ac:dyDescent="0.3">
      <c r="BF67" s="15">
        <f t="shared" si="8"/>
        <v>200</v>
      </c>
      <c r="BG67" s="18">
        <f>BG55-200</f>
        <v>5.9484856913894362</v>
      </c>
      <c r="BH67" s="18">
        <f>BH55-200</f>
        <v>5.9493563782493482</v>
      </c>
      <c r="BI67" s="18">
        <f>BI55-200</f>
        <v>6.1359672918781598</v>
      </c>
      <c r="BJ67" s="18">
        <f>BJ55-200</f>
        <v>5.9665064826162109</v>
      </c>
      <c r="BK67" s="18">
        <f>BK55-200</f>
        <v>5.96480474917891</v>
      </c>
    </row>
    <row r="68" spans="1:63" x14ac:dyDescent="0.3">
      <c r="BF68">
        <f t="shared" si="8"/>
        <v>250</v>
      </c>
      <c r="BG68" s="18">
        <f>BG56-250</f>
        <v>7.4968575944439522</v>
      </c>
      <c r="BH68" s="18">
        <f>BH56-250</f>
        <v>7.4981529862218963</v>
      </c>
      <c r="BI68" s="18">
        <f>BI56-250</f>
        <v>7.6336403741660774</v>
      </c>
      <c r="BJ68" s="18">
        <f>BJ56-250</f>
        <v>7.5135301904581411</v>
      </c>
      <c r="BK68" s="18">
        <f>BK56-250</f>
        <v>7.5114084042531317</v>
      </c>
    </row>
    <row r="69" spans="1:63" x14ac:dyDescent="0.3">
      <c r="BF69" s="15">
        <f t="shared" si="8"/>
        <v>300</v>
      </c>
      <c r="BG69" s="18">
        <f>BG57-300</f>
        <v>8.8762153103892274</v>
      </c>
      <c r="BH69" s="18">
        <f>BH57-300</f>
        <v>8.877341125356736</v>
      </c>
      <c r="BI69" s="18">
        <f>BI57-300</f>
        <v>8.9925253735589763</v>
      </c>
      <c r="BJ69" s="18">
        <f>BJ57-300</f>
        <v>8.8918102457976147</v>
      </c>
      <c r="BK69" s="18">
        <f>BK57-300</f>
        <v>8.9093549296308652</v>
      </c>
    </row>
    <row r="71" spans="1:63" x14ac:dyDescent="0.3">
      <c r="R71" s="24"/>
    </row>
    <row r="72" spans="1:63" ht="21" x14ac:dyDescent="0.3">
      <c r="C72" s="33" t="s">
        <v>50</v>
      </c>
      <c r="M72" s="33" t="s">
        <v>43</v>
      </c>
      <c r="R72" s="74"/>
      <c r="S72" s="33" t="s">
        <v>70</v>
      </c>
    </row>
    <row r="73" spans="1:63" ht="21" x14ac:dyDescent="0.3">
      <c r="C73" s="53" t="s">
        <v>69</v>
      </c>
      <c r="D73" s="53" t="s">
        <v>68</v>
      </c>
      <c r="E73" s="73" t="s">
        <v>62</v>
      </c>
      <c r="F73" s="72" t="s">
        <v>61</v>
      </c>
      <c r="G73" s="71" t="s">
        <v>60</v>
      </c>
      <c r="H73" s="70" t="s">
        <v>59</v>
      </c>
      <c r="I73" s="69" t="s">
        <v>58</v>
      </c>
      <c r="M73" s="43" t="s">
        <v>63</v>
      </c>
      <c r="N73" s="8" t="s">
        <v>61</v>
      </c>
      <c r="O73" s="8" t="s">
        <v>60</v>
      </c>
      <c r="P73" s="8" t="s">
        <v>59</v>
      </c>
      <c r="Q73" s="9" t="s">
        <v>58</v>
      </c>
      <c r="R73" s="24"/>
      <c r="S73" s="44" t="s">
        <v>69</v>
      </c>
      <c r="T73" s="44" t="s">
        <v>68</v>
      </c>
      <c r="U73" s="73" t="s">
        <v>62</v>
      </c>
      <c r="V73" s="72" t="s">
        <v>61</v>
      </c>
      <c r="W73" s="71" t="s">
        <v>60</v>
      </c>
      <c r="X73" s="70" t="s">
        <v>59</v>
      </c>
      <c r="Y73" s="69" t="s">
        <v>58</v>
      </c>
    </row>
    <row r="74" spans="1:63" x14ac:dyDescent="0.3">
      <c r="C74">
        <v>300</v>
      </c>
      <c r="D74">
        <v>100</v>
      </c>
      <c r="E74">
        <v>308.69527290000002</v>
      </c>
      <c r="F74">
        <v>308.69560519999999</v>
      </c>
      <c r="G74">
        <v>308.74625830000002</v>
      </c>
      <c r="H74">
        <v>308.70904639999998</v>
      </c>
      <c r="I74">
        <v>308.72658489999998</v>
      </c>
      <c r="M74" s="29">
        <v>308.52939233954498</v>
      </c>
      <c r="N74" s="29">
        <v>308.53351966873697</v>
      </c>
      <c r="O74" s="29">
        <v>308.60811594202897</v>
      </c>
      <c r="P74" s="29">
        <v>308.545307453416</v>
      </c>
      <c r="Q74" s="30">
        <v>308.55191511387198</v>
      </c>
      <c r="R74" s="24"/>
      <c r="S74">
        <v>300</v>
      </c>
      <c r="T74">
        <v>100</v>
      </c>
      <c r="U74">
        <v>309.20661949999999</v>
      </c>
      <c r="V74">
        <v>309.20586270000001</v>
      </c>
      <c r="W74">
        <v>309.27329329999998</v>
      </c>
      <c r="X74">
        <v>309.22260230000001</v>
      </c>
      <c r="Y74">
        <v>309.22778540000002</v>
      </c>
      <c r="BF74" s="33" t="s">
        <v>100</v>
      </c>
      <c r="BG74" s="73" t="s">
        <v>57</v>
      </c>
      <c r="BH74" s="72" t="s">
        <v>96</v>
      </c>
      <c r="BI74" s="71" t="s">
        <v>97</v>
      </c>
      <c r="BJ74" s="70" t="s">
        <v>98</v>
      </c>
      <c r="BK74" s="69" t="s">
        <v>99</v>
      </c>
    </row>
    <row r="75" spans="1:63" x14ac:dyDescent="0.3">
      <c r="C75">
        <v>300</v>
      </c>
      <c r="D75">
        <v>75</v>
      </c>
      <c r="E75">
        <v>308.680949</v>
      </c>
      <c r="F75">
        <v>308.68546229999998</v>
      </c>
      <c r="G75">
        <v>308.74315300000001</v>
      </c>
      <c r="H75">
        <v>308.69286360000001</v>
      </c>
      <c r="I75">
        <v>308.81886029999998</v>
      </c>
      <c r="M75" s="26">
        <v>308.59553198127901</v>
      </c>
      <c r="N75" s="26">
        <v>308.59598361934502</v>
      </c>
      <c r="O75" s="26">
        <v>308.70370046801901</v>
      </c>
      <c r="P75" s="26">
        <v>308.612652106084</v>
      </c>
      <c r="Q75" s="27">
        <v>308.68177067082701</v>
      </c>
      <c r="S75">
        <v>300</v>
      </c>
      <c r="T75">
        <v>75</v>
      </c>
      <c r="U75">
        <v>309.60858439999998</v>
      </c>
      <c r="V75">
        <v>309.60870890000001</v>
      </c>
      <c r="W75">
        <v>309.6833972</v>
      </c>
      <c r="X75">
        <v>309.62486360000003</v>
      </c>
      <c r="Y75">
        <v>309.63169370000003</v>
      </c>
      <c r="BE75" s="15">
        <v>25</v>
      </c>
      <c r="BF75" s="18">
        <v>0.93269466857115368</v>
      </c>
      <c r="BG75">
        <f>$B$42</f>
        <v>0.88184148006621588</v>
      </c>
      <c r="BH75">
        <f>$B$48</f>
        <v>0.84172725605239629</v>
      </c>
      <c r="BI75" s="42">
        <v>0.63895310486703938</v>
      </c>
      <c r="BJ75">
        <f>$B$54</f>
        <v>0.94394540775967828</v>
      </c>
      <c r="BK75" s="18">
        <f>$B$66</f>
        <v>0.83446843572103524</v>
      </c>
    </row>
    <row r="76" spans="1:63" x14ac:dyDescent="0.3">
      <c r="C76">
        <v>300</v>
      </c>
      <c r="D76">
        <v>50</v>
      </c>
      <c r="E76">
        <v>308.7170327</v>
      </c>
      <c r="F76">
        <v>308.71795470000001</v>
      </c>
      <c r="G76">
        <v>308.80404160000001</v>
      </c>
      <c r="H76">
        <v>308.73102</v>
      </c>
      <c r="I76">
        <v>308.7292673</v>
      </c>
      <c r="M76" s="29">
        <v>308.59545005257598</v>
      </c>
      <c r="N76" s="29">
        <v>308.595606729758</v>
      </c>
      <c r="O76" s="29">
        <v>308.73632597265998</v>
      </c>
      <c r="P76" s="29">
        <v>308.61364511041</v>
      </c>
      <c r="Q76" s="30">
        <v>308.60746529968497</v>
      </c>
      <c r="S76">
        <v>300</v>
      </c>
      <c r="T76">
        <v>50</v>
      </c>
      <c r="U76">
        <v>309.15204519999998</v>
      </c>
      <c r="V76">
        <v>309.1527633</v>
      </c>
      <c r="W76">
        <v>309.26355059999997</v>
      </c>
      <c r="X76">
        <v>309.16729789999999</v>
      </c>
      <c r="Y76">
        <v>309.1699964</v>
      </c>
      <c r="BE76">
        <v>50</v>
      </c>
      <c r="BF76" s="18">
        <v>0.95854445795231125</v>
      </c>
      <c r="BG76">
        <f>$F$42</f>
        <v>0.91346875041366915</v>
      </c>
      <c r="BH76">
        <f>$F$48</f>
        <v>0.8943812714510565</v>
      </c>
      <c r="BI76" s="42">
        <v>0.76951035061188988</v>
      </c>
      <c r="BJ76">
        <f>$F$54</f>
        <v>0.95906562615425617</v>
      </c>
      <c r="BK76">
        <f>$F$66</f>
        <v>0.86958838592935273</v>
      </c>
    </row>
    <row r="77" spans="1:63" x14ac:dyDescent="0.3">
      <c r="C77">
        <v>300</v>
      </c>
      <c r="D77">
        <v>25</v>
      </c>
      <c r="E77">
        <v>308.69924350000002</v>
      </c>
      <c r="F77">
        <v>308.69927189999999</v>
      </c>
      <c r="G77">
        <v>308.84217050000001</v>
      </c>
      <c r="H77">
        <v>308.7135935</v>
      </c>
      <c r="I77">
        <v>308.71100899999999</v>
      </c>
      <c r="M77" s="26">
        <v>308.82708395127099</v>
      </c>
      <c r="N77" s="26">
        <v>308.82827118644099</v>
      </c>
      <c r="O77" s="26">
        <v>309.0846186</v>
      </c>
      <c r="P77" s="26">
        <v>308.84465677966102</v>
      </c>
      <c r="Q77" s="27">
        <v>308.836013771186</v>
      </c>
      <c r="S77">
        <v>300</v>
      </c>
      <c r="T77">
        <v>25</v>
      </c>
      <c r="U77">
        <v>309.20737819999999</v>
      </c>
      <c r="V77">
        <v>309.20908329999997</v>
      </c>
      <c r="W77">
        <v>309.42167899999998</v>
      </c>
      <c r="X77">
        <v>309.22417419999999</v>
      </c>
      <c r="Y77">
        <v>309.21989730000001</v>
      </c>
      <c r="BE77" s="15">
        <v>100</v>
      </c>
      <c r="BF77" s="18">
        <v>0.97020276387532511</v>
      </c>
      <c r="BG77">
        <f>$J$42</f>
        <v>0.92327631288757539</v>
      </c>
      <c r="BH77">
        <f>$J$48</f>
        <v>0.927873471343164</v>
      </c>
      <c r="BI77" s="42">
        <v>0.86439927395383909</v>
      </c>
      <c r="BJ77">
        <f>$J$54</f>
        <v>0.96643102090826716</v>
      </c>
      <c r="BK77">
        <f>$J$66</f>
        <v>0.88280711798713718</v>
      </c>
    </row>
    <row r="78" spans="1:63" x14ac:dyDescent="0.3">
      <c r="C78">
        <v>250</v>
      </c>
      <c r="D78">
        <v>100</v>
      </c>
      <c r="E78">
        <v>257.39440580000002</v>
      </c>
      <c r="F78">
        <v>257.39909540000002</v>
      </c>
      <c r="G78">
        <v>257.45563290000001</v>
      </c>
      <c r="H78">
        <v>257.40816430000001</v>
      </c>
      <c r="I78">
        <v>257.41485390000003</v>
      </c>
      <c r="M78" s="29">
        <v>257.20463316151199</v>
      </c>
      <c r="N78" s="29">
        <v>257.20446477663199</v>
      </c>
      <c r="O78" s="29">
        <v>257.29436512027502</v>
      </c>
      <c r="P78" s="29">
        <v>257.22046649484503</v>
      </c>
      <c r="Q78" s="30">
        <v>257.22187457044703</v>
      </c>
      <c r="S78">
        <v>250</v>
      </c>
      <c r="T78">
        <v>100</v>
      </c>
      <c r="U78">
        <v>257.6659133</v>
      </c>
      <c r="V78">
        <v>257.66570899999999</v>
      </c>
      <c r="W78">
        <v>257.73966150000001</v>
      </c>
      <c r="X78">
        <v>257.68449290000001</v>
      </c>
      <c r="Y78">
        <v>257.6836295</v>
      </c>
      <c r="BE78">
        <v>150</v>
      </c>
      <c r="BF78" s="18">
        <v>0.96972089012463825</v>
      </c>
      <c r="BG78">
        <f>$N$42</f>
        <v>0.92724192781784709</v>
      </c>
      <c r="BH78">
        <f>$N$48</f>
        <v>0.9406227013540307</v>
      </c>
      <c r="BI78" s="42">
        <v>0.89802948389010606</v>
      </c>
      <c r="BJ78">
        <f>$N$54</f>
        <v>0.96814185875014347</v>
      </c>
      <c r="BK78">
        <f>$N$66</f>
        <v>0.8845589334225028</v>
      </c>
    </row>
    <row r="79" spans="1:63" x14ac:dyDescent="0.3">
      <c r="C79">
        <v>250</v>
      </c>
      <c r="D79">
        <v>75</v>
      </c>
      <c r="E79">
        <v>257.50883199999998</v>
      </c>
      <c r="F79">
        <v>257.50911200000002</v>
      </c>
      <c r="G79">
        <v>257.57994309999998</v>
      </c>
      <c r="H79">
        <v>257.52152619999998</v>
      </c>
      <c r="I79">
        <v>257.52535810000001</v>
      </c>
      <c r="M79" s="26">
        <v>257.38110369410202</v>
      </c>
      <c r="N79" s="26">
        <v>257.381366817887</v>
      </c>
      <c r="O79" s="26">
        <v>257.50437653920898</v>
      </c>
      <c r="P79" s="26">
        <v>257.39729358392702</v>
      </c>
      <c r="Q79" s="27">
        <v>257.39715813350603</v>
      </c>
      <c r="S79">
        <v>250</v>
      </c>
      <c r="T79">
        <v>75</v>
      </c>
      <c r="U79">
        <v>257.793724</v>
      </c>
      <c r="V79">
        <v>257.79760659999999</v>
      </c>
      <c r="W79">
        <v>257.88215409999998</v>
      </c>
      <c r="X79">
        <v>257.80888349999998</v>
      </c>
      <c r="Y79">
        <v>257.81171510000001</v>
      </c>
      <c r="BE79" s="15">
        <v>200</v>
      </c>
      <c r="BF79" s="18">
        <v>0.96794303258260039</v>
      </c>
      <c r="BG79">
        <f>$R$42</f>
        <v>0.92503651203556603</v>
      </c>
      <c r="BH79">
        <f>$R$48</f>
        <v>0.94914749181102531</v>
      </c>
      <c r="BI79" s="42">
        <v>0.91736700519414294</v>
      </c>
      <c r="BJ79">
        <f>$R$54</f>
        <v>0.96691706665938804</v>
      </c>
      <c r="BK79">
        <f>$R$66</f>
        <v>0.88332878629459322</v>
      </c>
    </row>
    <row r="80" spans="1:63" x14ac:dyDescent="0.3">
      <c r="C80">
        <v>250</v>
      </c>
      <c r="D80">
        <v>50</v>
      </c>
      <c r="E80">
        <v>257.35507319999999</v>
      </c>
      <c r="F80">
        <v>257.35526879999998</v>
      </c>
      <c r="G80">
        <v>257.4517386</v>
      </c>
      <c r="H80">
        <v>257.36789299999998</v>
      </c>
      <c r="I80">
        <v>257.36602520000002</v>
      </c>
      <c r="M80" s="29">
        <v>257.35677864923701</v>
      </c>
      <c r="N80" s="29">
        <v>257.35866753812599</v>
      </c>
      <c r="O80" s="29">
        <v>257.515272766885</v>
      </c>
      <c r="P80" s="29">
        <v>257.37660043572998</v>
      </c>
      <c r="Q80" s="30">
        <v>257.36958779956399</v>
      </c>
      <c r="S80">
        <v>250</v>
      </c>
      <c r="T80">
        <v>50</v>
      </c>
      <c r="U80">
        <v>257.6751764</v>
      </c>
      <c r="V80">
        <v>257.6773733</v>
      </c>
      <c r="W80">
        <v>257.81063940000001</v>
      </c>
      <c r="X80">
        <v>257.69273390000001</v>
      </c>
      <c r="Y80">
        <v>257.68762909999998</v>
      </c>
      <c r="BE80">
        <v>250</v>
      </c>
      <c r="BF80" s="18">
        <v>0.97001350422700205</v>
      </c>
      <c r="BG80">
        <f>$V$42</f>
        <v>0.92198955432611096</v>
      </c>
      <c r="BH80">
        <f>$V$48</f>
        <v>0.95669634970473327</v>
      </c>
      <c r="BI80" s="42">
        <v>0.92968754791667918</v>
      </c>
      <c r="BJ80">
        <f>$V$54</f>
        <v>0.97129255479164756</v>
      </c>
      <c r="BK80">
        <f>$V$66</f>
        <v>0.87810430036328246</v>
      </c>
    </row>
    <row r="81" spans="3:63" x14ac:dyDescent="0.3">
      <c r="C81">
        <v>250</v>
      </c>
      <c r="D81">
        <v>25</v>
      </c>
      <c r="E81">
        <v>257.5455973</v>
      </c>
      <c r="F81">
        <v>257.5457844</v>
      </c>
      <c r="G81">
        <v>257.7098479</v>
      </c>
      <c r="H81">
        <v>257.56285320000001</v>
      </c>
      <c r="I81">
        <v>257.55674290000002</v>
      </c>
      <c r="M81" s="26">
        <v>257.20299692847698</v>
      </c>
      <c r="N81" s="26">
        <v>257.203832602018</v>
      </c>
      <c r="O81" s="26">
        <v>257.516745063624</v>
      </c>
      <c r="P81" s="26">
        <v>257.22378587099598</v>
      </c>
      <c r="Q81" s="27">
        <v>257.212352347521</v>
      </c>
      <c r="S81">
        <v>250</v>
      </c>
      <c r="T81">
        <v>25</v>
      </c>
      <c r="U81">
        <v>257.8780567</v>
      </c>
      <c r="V81">
        <v>257.87955460000001</v>
      </c>
      <c r="W81">
        <v>258.14330749999999</v>
      </c>
      <c r="X81">
        <v>257.89766889999999</v>
      </c>
      <c r="Y81">
        <v>257.88997419999998</v>
      </c>
      <c r="BE81" s="15">
        <v>300</v>
      </c>
      <c r="BF81" s="18">
        <v>0.97211113572120611</v>
      </c>
      <c r="BG81">
        <f>$Z$42</f>
        <v>0.91344193234053084</v>
      </c>
      <c r="BH81">
        <f>$Z$48</f>
        <v>0.96132706948095503</v>
      </c>
      <c r="BI81" s="42">
        <v>0.94118993643702531</v>
      </c>
      <c r="BJ81">
        <f>$Z$54</f>
        <v>0.97388268944163703</v>
      </c>
      <c r="BK81">
        <f>$Z$66</f>
        <v>0.87870296455837926</v>
      </c>
    </row>
    <row r="82" spans="3:63" x14ac:dyDescent="0.3">
      <c r="C82">
        <v>200</v>
      </c>
      <c r="D82">
        <v>100</v>
      </c>
      <c r="E82">
        <v>205.99762899999999</v>
      </c>
      <c r="F82">
        <v>205.99789659999999</v>
      </c>
      <c r="G82">
        <v>206.0682908</v>
      </c>
      <c r="H82">
        <v>206.01320870000001</v>
      </c>
      <c r="I82">
        <v>206.0140097</v>
      </c>
      <c r="M82" s="29">
        <v>205.90322668482</v>
      </c>
      <c r="N82" s="29">
        <v>205.90590061266201</v>
      </c>
      <c r="O82" s="29">
        <v>206.02924778761101</v>
      </c>
      <c r="P82" s="29">
        <v>205.92119128658899</v>
      </c>
      <c r="Q82" s="30">
        <v>205.91791967324701</v>
      </c>
      <c r="S82">
        <v>200</v>
      </c>
      <c r="T82">
        <v>100</v>
      </c>
      <c r="U82">
        <v>206.27103009999999</v>
      </c>
      <c r="V82">
        <v>206.2749445</v>
      </c>
      <c r="W82">
        <v>206.36683819999999</v>
      </c>
      <c r="X82">
        <v>206.29041670000001</v>
      </c>
      <c r="Y82">
        <v>206.29007899999999</v>
      </c>
    </row>
    <row r="83" spans="3:63" x14ac:dyDescent="0.3">
      <c r="C83">
        <v>200</v>
      </c>
      <c r="D83">
        <v>75</v>
      </c>
      <c r="E83">
        <v>205.9571143</v>
      </c>
      <c r="F83">
        <v>205.95719450000001</v>
      </c>
      <c r="G83">
        <v>206.05422870000001</v>
      </c>
      <c r="H83">
        <v>205.97111580000001</v>
      </c>
      <c r="I83">
        <v>205.96986229999999</v>
      </c>
      <c r="M83" s="26">
        <v>205.926713034518</v>
      </c>
      <c r="N83" s="26">
        <v>205.92704276146301</v>
      </c>
      <c r="O83" s="26">
        <v>206.08056156620299</v>
      </c>
      <c r="P83" s="26">
        <v>205.94489592993301</v>
      </c>
      <c r="Q83" s="27">
        <v>205.940312210201</v>
      </c>
      <c r="S83">
        <v>200</v>
      </c>
      <c r="T83">
        <v>75</v>
      </c>
      <c r="U83">
        <v>206.0610149</v>
      </c>
      <c r="V83">
        <v>206.06134879999999</v>
      </c>
      <c r="W83">
        <v>206.19628969999999</v>
      </c>
      <c r="X83">
        <v>206.0772925</v>
      </c>
      <c r="Y83">
        <v>206.07687189999999</v>
      </c>
    </row>
    <row r="84" spans="3:63" x14ac:dyDescent="0.3">
      <c r="C84">
        <v>200</v>
      </c>
      <c r="D84">
        <v>50</v>
      </c>
      <c r="E84">
        <v>205.8159742</v>
      </c>
      <c r="F84">
        <v>205.81755889999999</v>
      </c>
      <c r="G84">
        <v>205.94188080000001</v>
      </c>
      <c r="H84">
        <v>205.83014009999999</v>
      </c>
      <c r="I84">
        <v>205.8259664</v>
      </c>
      <c r="M84" s="29">
        <v>205.78135488308101</v>
      </c>
      <c r="N84" s="29">
        <v>205.78152957359001</v>
      </c>
      <c r="O84" s="29">
        <v>206.03919222833599</v>
      </c>
      <c r="P84" s="29">
        <v>205.80158562586001</v>
      </c>
      <c r="Q84" s="30">
        <v>205.793544360385</v>
      </c>
      <c r="S84">
        <v>200</v>
      </c>
      <c r="T84">
        <v>50</v>
      </c>
      <c r="U84">
        <v>206.0336198</v>
      </c>
      <c r="V84">
        <v>206.0336355</v>
      </c>
      <c r="W84">
        <v>206.20248789999999</v>
      </c>
      <c r="X84">
        <v>206.05335299999999</v>
      </c>
      <c r="Y84">
        <v>206.08658930000001</v>
      </c>
    </row>
    <row r="85" spans="3:63" x14ac:dyDescent="0.3">
      <c r="C85">
        <v>200</v>
      </c>
      <c r="D85">
        <v>25</v>
      </c>
      <c r="E85">
        <v>206.03766189999999</v>
      </c>
      <c r="F85">
        <v>206.0378106</v>
      </c>
      <c r="G85">
        <v>206.2643918</v>
      </c>
      <c r="H85">
        <v>206.05486310000001</v>
      </c>
      <c r="I85">
        <v>206.04708479999999</v>
      </c>
      <c r="M85" s="26">
        <v>205.67924939425399</v>
      </c>
      <c r="N85" s="26">
        <v>205.67992679127701</v>
      </c>
      <c r="O85" s="26">
        <v>206.15206992038799</v>
      </c>
      <c r="P85" s="26">
        <v>205.702125649013</v>
      </c>
      <c r="Q85" s="27">
        <v>205.688495846314</v>
      </c>
      <c r="S85">
        <v>200</v>
      </c>
      <c r="T85">
        <v>25</v>
      </c>
      <c r="U85">
        <v>205.91724009999999</v>
      </c>
      <c r="V85">
        <v>205.9174874</v>
      </c>
      <c r="W85">
        <v>206.2361281</v>
      </c>
      <c r="X85">
        <v>205.93788939999999</v>
      </c>
      <c r="Y85">
        <v>205.92692149999999</v>
      </c>
    </row>
    <row r="86" spans="3:63" x14ac:dyDescent="0.3">
      <c r="C86">
        <v>150</v>
      </c>
      <c r="D86">
        <v>100</v>
      </c>
      <c r="E86">
        <v>154.37726040000001</v>
      </c>
      <c r="F86">
        <v>154.377411</v>
      </c>
      <c r="G86">
        <v>154.4893501</v>
      </c>
      <c r="H86">
        <v>154.3923336</v>
      </c>
      <c r="I86">
        <v>154.39254299999999</v>
      </c>
      <c r="M86" s="29">
        <v>154.36206408952199</v>
      </c>
      <c r="N86" s="29">
        <v>154.36410681587</v>
      </c>
      <c r="O86" s="29">
        <v>154.52737487283801</v>
      </c>
      <c r="P86" s="29">
        <v>154.38316887080401</v>
      </c>
      <c r="Q86" s="30">
        <v>154.42215513733501</v>
      </c>
      <c r="S86">
        <v>150</v>
      </c>
      <c r="T86">
        <v>100</v>
      </c>
      <c r="U86">
        <v>154.56192050000001</v>
      </c>
      <c r="V86">
        <v>154.56316820000001</v>
      </c>
      <c r="W86">
        <v>154.70556439999999</v>
      </c>
      <c r="X86">
        <v>154.5819951</v>
      </c>
      <c r="Y86">
        <v>154.57717310000001</v>
      </c>
    </row>
    <row r="87" spans="3:63" x14ac:dyDescent="0.3">
      <c r="C87">
        <v>150</v>
      </c>
      <c r="D87">
        <v>75</v>
      </c>
      <c r="E87">
        <v>154.3791038</v>
      </c>
      <c r="F87">
        <v>154.38129259999999</v>
      </c>
      <c r="G87">
        <v>154.51022169999999</v>
      </c>
      <c r="H87">
        <v>154.39375609999999</v>
      </c>
      <c r="I87">
        <v>154.39131370000001</v>
      </c>
      <c r="M87" s="26">
        <v>154.36635503638499</v>
      </c>
      <c r="N87" s="26">
        <v>154.36768594408301</v>
      </c>
      <c r="O87" s="26">
        <v>154.627289927231</v>
      </c>
      <c r="P87" s="26">
        <v>154.38765185752601</v>
      </c>
      <c r="Q87" s="27">
        <v>154.377804289544</v>
      </c>
      <c r="S87">
        <v>150</v>
      </c>
      <c r="T87">
        <v>75</v>
      </c>
      <c r="U87">
        <v>154.67082640000001</v>
      </c>
      <c r="V87">
        <v>154.67067280000001</v>
      </c>
      <c r="W87">
        <v>154.84468609999999</v>
      </c>
      <c r="X87">
        <v>154.68866600000001</v>
      </c>
      <c r="Y87">
        <v>154.68392800000001</v>
      </c>
    </row>
    <row r="88" spans="3:63" x14ac:dyDescent="0.3">
      <c r="C88">
        <v>150</v>
      </c>
      <c r="D88">
        <v>50</v>
      </c>
      <c r="E88">
        <v>154.69884210000001</v>
      </c>
      <c r="F88">
        <v>154.70049710000001</v>
      </c>
      <c r="G88">
        <v>154.90889559999999</v>
      </c>
      <c r="H88">
        <v>154.71560479999999</v>
      </c>
      <c r="I88">
        <v>154.74891650000001</v>
      </c>
      <c r="M88" s="29">
        <v>154.407292701665</v>
      </c>
      <c r="N88" s="29">
        <v>154.407439948784</v>
      </c>
      <c r="O88" s="29">
        <v>154.748716517286</v>
      </c>
      <c r="P88" s="29">
        <v>154.43120076824599</v>
      </c>
      <c r="Q88" s="30">
        <v>154.41747554417401</v>
      </c>
      <c r="S88">
        <v>150</v>
      </c>
      <c r="T88">
        <v>50</v>
      </c>
      <c r="U88">
        <v>154.6093133</v>
      </c>
      <c r="V88">
        <v>154.6095291</v>
      </c>
      <c r="W88">
        <v>154.893843</v>
      </c>
      <c r="X88">
        <v>154.62815699999999</v>
      </c>
      <c r="Y88">
        <v>154.62191319999999</v>
      </c>
    </row>
    <row r="89" spans="3:63" x14ac:dyDescent="0.3">
      <c r="C89">
        <v>150</v>
      </c>
      <c r="D89">
        <v>25</v>
      </c>
      <c r="E89">
        <v>154.31581589999999</v>
      </c>
      <c r="F89">
        <v>154.31623930000001</v>
      </c>
      <c r="G89">
        <v>154.69115110000001</v>
      </c>
      <c r="H89">
        <v>154.3346081</v>
      </c>
      <c r="I89">
        <v>154.32546740000001</v>
      </c>
      <c r="M89" s="26">
        <v>154.403143003064</v>
      </c>
      <c r="N89" s="26">
        <v>154.40345301327901</v>
      </c>
      <c r="O89" s="26">
        <v>155.038079673136</v>
      </c>
      <c r="P89" s="26">
        <v>154.42997778345199</v>
      </c>
      <c r="Q89" s="27">
        <v>154.412271322778</v>
      </c>
      <c r="S89">
        <v>150</v>
      </c>
      <c r="T89">
        <v>25</v>
      </c>
      <c r="U89">
        <v>154.6408169</v>
      </c>
      <c r="V89">
        <v>154.6415356</v>
      </c>
      <c r="W89">
        <v>155.16908029999999</v>
      </c>
      <c r="X89">
        <v>154.662983</v>
      </c>
      <c r="Y89">
        <v>154.65153979999999</v>
      </c>
    </row>
    <row r="90" spans="3:63" x14ac:dyDescent="0.3">
      <c r="C90">
        <v>100</v>
      </c>
      <c r="D90">
        <v>100</v>
      </c>
      <c r="E90">
        <v>103.059883</v>
      </c>
      <c r="F90">
        <v>103.06174799999999</v>
      </c>
      <c r="G90">
        <v>103.2377185</v>
      </c>
      <c r="H90">
        <v>103.07854399999999</v>
      </c>
      <c r="I90">
        <v>103.0701317</v>
      </c>
      <c r="M90" s="29">
        <v>102.939063257066</v>
      </c>
      <c r="N90" s="29">
        <v>102.940320323015</v>
      </c>
      <c r="O90" s="29">
        <v>103.24691453566599</v>
      </c>
      <c r="P90" s="29">
        <v>102.96418977119799</v>
      </c>
      <c r="Q90" s="30">
        <v>102.95096769852</v>
      </c>
      <c r="S90">
        <v>100</v>
      </c>
      <c r="T90">
        <v>100</v>
      </c>
      <c r="U90">
        <v>103.2309856</v>
      </c>
      <c r="V90">
        <v>103.2329344</v>
      </c>
      <c r="W90">
        <v>103.4466709</v>
      </c>
      <c r="X90">
        <v>103.25308750000001</v>
      </c>
      <c r="Y90">
        <v>103.2458422</v>
      </c>
    </row>
    <row r="91" spans="3:63" x14ac:dyDescent="0.3">
      <c r="C91">
        <v>100</v>
      </c>
      <c r="D91">
        <v>75</v>
      </c>
      <c r="E91">
        <v>103.02945750000001</v>
      </c>
      <c r="F91">
        <v>103.0294164</v>
      </c>
      <c r="G91">
        <v>103.2902541</v>
      </c>
      <c r="H91">
        <v>103.04833240000001</v>
      </c>
      <c r="I91">
        <v>103.0396044</v>
      </c>
      <c r="M91" s="26">
        <v>102.977657548126</v>
      </c>
      <c r="N91" s="26">
        <v>102.977876646403</v>
      </c>
      <c r="O91" s="26">
        <v>103.352049392097</v>
      </c>
      <c r="P91" s="26">
        <v>103.00533029381999</v>
      </c>
      <c r="Q91" s="27">
        <v>102.98904584599801</v>
      </c>
      <c r="S91">
        <v>100</v>
      </c>
      <c r="T91">
        <v>75</v>
      </c>
      <c r="U91">
        <v>103.19813000000001</v>
      </c>
      <c r="V91">
        <v>103.19942469999999</v>
      </c>
      <c r="W91">
        <v>103.51700839999999</v>
      </c>
      <c r="X91">
        <v>103.2208882</v>
      </c>
      <c r="Y91">
        <v>103.2105959</v>
      </c>
    </row>
    <row r="92" spans="3:63" x14ac:dyDescent="0.3">
      <c r="C92">
        <v>100</v>
      </c>
      <c r="D92">
        <v>50</v>
      </c>
      <c r="E92">
        <v>103.2037947</v>
      </c>
      <c r="F92">
        <v>103.2046124</v>
      </c>
      <c r="G92">
        <v>103.5423128</v>
      </c>
      <c r="H92">
        <v>103.22499550000001</v>
      </c>
      <c r="I92">
        <v>103.2145622</v>
      </c>
      <c r="M92" s="29">
        <v>102.957300372503</v>
      </c>
      <c r="N92" s="29">
        <v>102.957794954284</v>
      </c>
      <c r="O92" s="29">
        <v>103.562745682357</v>
      </c>
      <c r="P92" s="29">
        <v>102.988090585845</v>
      </c>
      <c r="Q92" s="30">
        <v>102.967558415171</v>
      </c>
      <c r="S92">
        <v>100</v>
      </c>
      <c r="T92">
        <v>50</v>
      </c>
      <c r="U92">
        <v>103.0410929</v>
      </c>
      <c r="V92">
        <v>103.04202669999999</v>
      </c>
      <c r="W92">
        <v>103.4561029</v>
      </c>
      <c r="X92">
        <v>103.0648971</v>
      </c>
      <c r="Y92">
        <v>103.0528666</v>
      </c>
    </row>
    <row r="93" spans="3:63" x14ac:dyDescent="0.3">
      <c r="C93">
        <v>100</v>
      </c>
      <c r="D93">
        <v>25</v>
      </c>
      <c r="E93">
        <v>103.0784732</v>
      </c>
      <c r="F93">
        <v>103.0787346</v>
      </c>
      <c r="G93">
        <v>103.7110241</v>
      </c>
      <c r="H93">
        <v>103.1033717</v>
      </c>
      <c r="I93">
        <v>103.08748799999999</v>
      </c>
      <c r="M93" s="26">
        <v>102.98720548294</v>
      </c>
      <c r="N93" s="26">
        <v>102.987412663385</v>
      </c>
      <c r="O93" s="26">
        <v>104.121208198948</v>
      </c>
      <c r="P93" s="26">
        <v>103.026783907656</v>
      </c>
      <c r="Q93" s="27">
        <v>102.99699983025</v>
      </c>
      <c r="S93">
        <v>100</v>
      </c>
      <c r="T93">
        <v>25</v>
      </c>
      <c r="U93">
        <v>103.0801001</v>
      </c>
      <c r="V93">
        <v>103.080546</v>
      </c>
      <c r="W93">
        <v>103.8430018</v>
      </c>
      <c r="X93">
        <v>103.1102415</v>
      </c>
      <c r="Y93">
        <v>103.0904367</v>
      </c>
    </row>
    <row r="94" spans="3:63" x14ac:dyDescent="0.3">
      <c r="C94">
        <v>50</v>
      </c>
      <c r="D94">
        <v>100</v>
      </c>
      <c r="E94">
        <v>51.688879489999998</v>
      </c>
      <c r="F94">
        <v>51.689692340000001</v>
      </c>
      <c r="G94">
        <v>52.12851465</v>
      </c>
      <c r="H94">
        <v>51.715475900000001</v>
      </c>
      <c r="I94">
        <v>51.700080579999998</v>
      </c>
      <c r="M94" s="29">
        <v>51.599460971524302</v>
      </c>
      <c r="N94" s="29">
        <v>51.6002579564489</v>
      </c>
      <c r="O94" s="29">
        <v>52.2935757118928</v>
      </c>
      <c r="P94" s="29">
        <v>51.643461809045199</v>
      </c>
      <c r="Q94" s="30">
        <v>51.611448911222801</v>
      </c>
      <c r="S94">
        <v>50</v>
      </c>
      <c r="T94">
        <v>100</v>
      </c>
      <c r="U94">
        <v>51.658452339999997</v>
      </c>
      <c r="V94">
        <v>51.659280889999998</v>
      </c>
      <c r="W94">
        <v>52.123164969999998</v>
      </c>
      <c r="X94">
        <v>51.697341049999999</v>
      </c>
      <c r="Y94">
        <v>51.670887780000001</v>
      </c>
    </row>
    <row r="95" spans="3:63" x14ac:dyDescent="0.3">
      <c r="C95">
        <v>50</v>
      </c>
      <c r="D95">
        <v>75</v>
      </c>
      <c r="E95">
        <v>51.626800809999999</v>
      </c>
      <c r="F95">
        <v>51.627039660000001</v>
      </c>
      <c r="G95">
        <v>52.277042829999999</v>
      </c>
      <c r="H95">
        <v>51.657023090000003</v>
      </c>
      <c r="I95">
        <v>51.638194609999999</v>
      </c>
      <c r="M95" s="26">
        <v>51.616546441947598</v>
      </c>
      <c r="N95" s="26">
        <v>51.616730711610501</v>
      </c>
      <c r="O95" s="26">
        <v>52.479210237203503</v>
      </c>
      <c r="P95" s="26">
        <v>51.670079650436897</v>
      </c>
      <c r="Q95" s="27">
        <v>51.628305493133503</v>
      </c>
      <c r="S95">
        <v>50</v>
      </c>
      <c r="T95">
        <v>75</v>
      </c>
      <c r="U95">
        <v>51.560617319999999</v>
      </c>
      <c r="V95">
        <v>51.560812800000001</v>
      </c>
      <c r="W95">
        <v>52.238831259999998</v>
      </c>
      <c r="X95">
        <v>51.607670290000002</v>
      </c>
      <c r="Y95">
        <v>51.573580059999998</v>
      </c>
    </row>
    <row r="96" spans="3:63" x14ac:dyDescent="0.3">
      <c r="C96">
        <v>50</v>
      </c>
      <c r="D96">
        <v>50</v>
      </c>
      <c r="E96">
        <v>51.704666109999998</v>
      </c>
      <c r="F96">
        <v>51.704861020000003</v>
      </c>
      <c r="G96">
        <v>52.564306520000002</v>
      </c>
      <c r="H96">
        <v>51.743378440000001</v>
      </c>
      <c r="I96">
        <v>51.715670969999998</v>
      </c>
      <c r="M96" s="29">
        <v>51.602258606213297</v>
      </c>
      <c r="N96" s="29">
        <v>51.602543240974001</v>
      </c>
      <c r="O96" s="29">
        <v>52.938211335012603</v>
      </c>
      <c r="P96" s="29">
        <v>51.671385894206601</v>
      </c>
      <c r="Q96" s="30">
        <v>51.613707556675102</v>
      </c>
      <c r="S96">
        <v>50</v>
      </c>
      <c r="T96">
        <v>50</v>
      </c>
      <c r="U96">
        <v>51.66219383</v>
      </c>
      <c r="V96">
        <v>51.66232084</v>
      </c>
      <c r="W96">
        <v>52.613014849999999</v>
      </c>
      <c r="X96">
        <v>51.729834240000002</v>
      </c>
      <c r="Y96">
        <v>51.675554810000001</v>
      </c>
    </row>
    <row r="97" spans="3:25" x14ac:dyDescent="0.3">
      <c r="C97">
        <v>50</v>
      </c>
      <c r="D97">
        <v>25</v>
      </c>
      <c r="E97">
        <v>51.653770199999997</v>
      </c>
      <c r="F97">
        <v>51.654009709999997</v>
      </c>
      <c r="G97">
        <v>53.258907749999999</v>
      </c>
      <c r="H97">
        <v>51.714234980000001</v>
      </c>
      <c r="I97">
        <v>51.664552030000003</v>
      </c>
      <c r="M97" s="26">
        <v>51.578697589120097</v>
      </c>
      <c r="N97" s="26">
        <v>51.579002719967001</v>
      </c>
      <c r="O97" s="26">
        <v>54.451997733360798</v>
      </c>
      <c r="P97" s="26">
        <v>51.694129363280403</v>
      </c>
      <c r="Q97" s="27">
        <v>51.594886461982298</v>
      </c>
      <c r="S97">
        <v>50</v>
      </c>
      <c r="T97">
        <v>25</v>
      </c>
      <c r="U97">
        <v>51.663218880000002</v>
      </c>
      <c r="V97">
        <v>51.663678109999999</v>
      </c>
      <c r="W97">
        <v>53.465213239999997</v>
      </c>
      <c r="X97">
        <v>51.780391979999997</v>
      </c>
      <c r="Y97">
        <v>51.676401490000003</v>
      </c>
    </row>
    <row r="98" spans="3:25" x14ac:dyDescent="0.3">
      <c r="C98">
        <v>25</v>
      </c>
      <c r="D98">
        <v>100</v>
      </c>
      <c r="E98">
        <v>26.022015790000001</v>
      </c>
      <c r="F98">
        <v>26.022403440000001</v>
      </c>
      <c r="G98">
        <v>26.99050501</v>
      </c>
      <c r="H98">
        <v>26.08631978</v>
      </c>
      <c r="I98">
        <v>26.03423884</v>
      </c>
      <c r="M98" s="29">
        <v>25.887875563721401</v>
      </c>
      <c r="N98" s="29">
        <v>25.887990980457602</v>
      </c>
      <c r="O98" s="29">
        <v>27.453647736762999</v>
      </c>
      <c r="P98" s="29">
        <v>26.0193294638383</v>
      </c>
      <c r="Q98" s="30">
        <v>25.9013392350092</v>
      </c>
      <c r="S98">
        <v>25</v>
      </c>
      <c r="T98">
        <v>100</v>
      </c>
      <c r="U98">
        <v>25.911288849999998</v>
      </c>
      <c r="V98">
        <v>25.91159442</v>
      </c>
      <c r="W98">
        <v>26.885637209999999</v>
      </c>
      <c r="X98">
        <v>26.034581150000001</v>
      </c>
      <c r="Y98">
        <v>25.925989269999999</v>
      </c>
    </row>
    <row r="99" spans="3:25" x14ac:dyDescent="0.3">
      <c r="C99">
        <v>25</v>
      </c>
      <c r="D99">
        <v>75</v>
      </c>
      <c r="E99">
        <v>25.950064220000002</v>
      </c>
      <c r="F99">
        <v>25.950271570000002</v>
      </c>
      <c r="G99">
        <v>27.4264385</v>
      </c>
      <c r="H99">
        <v>26.02983948</v>
      </c>
      <c r="I99">
        <v>25.972756189999998</v>
      </c>
      <c r="M99" s="26">
        <v>25.916097603485898</v>
      </c>
      <c r="N99" s="26">
        <v>25.916396389667</v>
      </c>
      <c r="O99" s="26">
        <v>27.825239589169001</v>
      </c>
      <c r="P99" s="26">
        <v>26.0876341736695</v>
      </c>
      <c r="Q99" s="27">
        <v>25.930449361967</v>
      </c>
      <c r="S99">
        <v>25</v>
      </c>
      <c r="T99">
        <v>75</v>
      </c>
      <c r="U99">
        <v>25.894319020000001</v>
      </c>
      <c r="V99">
        <v>25.8944923</v>
      </c>
      <c r="W99">
        <v>27.33603424</v>
      </c>
      <c r="X99">
        <v>26.056047410000001</v>
      </c>
      <c r="Y99">
        <v>25.90939895</v>
      </c>
    </row>
    <row r="100" spans="3:25" x14ac:dyDescent="0.3">
      <c r="C100">
        <v>25</v>
      </c>
      <c r="D100">
        <v>50</v>
      </c>
      <c r="E100">
        <v>25.93725843</v>
      </c>
      <c r="F100">
        <v>25.937479150000001</v>
      </c>
      <c r="G100">
        <v>27.79586153</v>
      </c>
      <c r="H100">
        <v>26.0520037</v>
      </c>
      <c r="I100">
        <v>25.950318580000001</v>
      </c>
      <c r="M100" s="29">
        <v>25.896653277042301</v>
      </c>
      <c r="N100" s="29">
        <v>25.896859326966499</v>
      </c>
      <c r="O100" s="29">
        <v>28.038210476698001</v>
      </c>
      <c r="P100" s="29">
        <v>26.145156986514699</v>
      </c>
      <c r="Q100" s="30">
        <v>25.9114470631635</v>
      </c>
      <c r="S100">
        <v>25</v>
      </c>
      <c r="T100">
        <v>50</v>
      </c>
      <c r="U100">
        <v>25.89646651</v>
      </c>
      <c r="V100">
        <v>25.896616330000001</v>
      </c>
      <c r="W100">
        <v>27.72645365</v>
      </c>
      <c r="X100">
        <v>26.13397118</v>
      </c>
      <c r="Y100">
        <v>25.91233141</v>
      </c>
    </row>
    <row r="101" spans="3:25" x14ac:dyDescent="0.3">
      <c r="C101">
        <v>25</v>
      </c>
      <c r="D101">
        <v>25</v>
      </c>
      <c r="E101">
        <v>25.92942875</v>
      </c>
      <c r="F101">
        <v>25.929688710000001</v>
      </c>
      <c r="G101">
        <v>29.776955130000001</v>
      </c>
      <c r="H101">
        <v>26.141047919999998</v>
      </c>
      <c r="I101">
        <v>25.943588330000001</v>
      </c>
      <c r="M101" s="26">
        <v>25.877603488669699</v>
      </c>
      <c r="N101" s="26">
        <v>25.8780978481287</v>
      </c>
      <c r="O101" s="26">
        <v>28.8916614691001</v>
      </c>
      <c r="P101" s="26">
        <v>26.378705471226301</v>
      </c>
      <c r="Q101" s="27">
        <v>25.894863918256402</v>
      </c>
      <c r="S101">
        <v>25</v>
      </c>
      <c r="T101">
        <v>25</v>
      </c>
      <c r="U101">
        <v>25.90964816</v>
      </c>
      <c r="V101">
        <v>25.909918820000001</v>
      </c>
      <c r="W101">
        <v>29.442305560000001</v>
      </c>
      <c r="X101">
        <v>26.382653619999999</v>
      </c>
      <c r="Y101">
        <v>25.926733899999999</v>
      </c>
    </row>
    <row r="105" spans="3:25" x14ac:dyDescent="0.3">
      <c r="G105" t="s">
        <v>65</v>
      </c>
      <c r="T105" t="s">
        <v>93</v>
      </c>
    </row>
    <row r="106" spans="3:25" x14ac:dyDescent="0.3">
      <c r="G106" s="73" t="s">
        <v>62</v>
      </c>
      <c r="H106" s="72" t="s">
        <v>61</v>
      </c>
      <c r="I106" s="71" t="s">
        <v>60</v>
      </c>
      <c r="J106" s="70" t="s">
        <v>59</v>
      </c>
      <c r="K106" s="69" t="s">
        <v>58</v>
      </c>
      <c r="M106" s="75" t="s">
        <v>62</v>
      </c>
      <c r="N106" s="76" t="s">
        <v>61</v>
      </c>
      <c r="O106" s="77" t="s">
        <v>60</v>
      </c>
      <c r="P106" s="78" t="s">
        <v>59</v>
      </c>
      <c r="Q106" s="79" t="s">
        <v>58</v>
      </c>
      <c r="R106" s="80"/>
      <c r="T106" s="73" t="s">
        <v>62</v>
      </c>
      <c r="U106" s="72" t="s">
        <v>61</v>
      </c>
      <c r="V106" s="71" t="s">
        <v>60</v>
      </c>
      <c r="W106" s="70" t="s">
        <v>59</v>
      </c>
      <c r="X106" s="69" t="s">
        <v>58</v>
      </c>
    </row>
    <row r="107" spans="3:25" x14ac:dyDescent="0.3">
      <c r="G107">
        <v>0.90556013288989945</v>
      </c>
      <c r="H107">
        <v>0.90590179270956739</v>
      </c>
      <c r="I107">
        <v>4.3703073863667043</v>
      </c>
      <c r="J107">
        <v>1.3008023370754351</v>
      </c>
      <c r="K107">
        <v>0.92172871608546814</v>
      </c>
      <c r="M107" s="80">
        <f>AVERAGE(M74,E74,U74)-300</f>
        <v>8.8104282465149595</v>
      </c>
      <c r="N107" s="80">
        <f>AVERAGE(N74,F74,V74)-300</f>
        <v>8.8116625229123429</v>
      </c>
      <c r="O107" s="80">
        <f>AVERAGE(O74,G74,W74)-300</f>
        <v>8.8758891806763245</v>
      </c>
      <c r="P107" s="80">
        <f>AVERAGE(P74,H74,X74)-300</f>
        <v>8.8256520511386611</v>
      </c>
      <c r="Q107" s="80">
        <f>AVERAGE(Q74,I74,Y74)-300</f>
        <v>8.8354284712906406</v>
      </c>
      <c r="R107" s="80">
        <v>28</v>
      </c>
      <c r="T107">
        <f>AVERAGE(G107:G110)</f>
        <v>0.9190599719099426</v>
      </c>
      <c r="U107">
        <f>AVERAGE(H107:H110)</f>
        <v>0.91931744043498398</v>
      </c>
      <c r="V107">
        <f t="shared" ref="V107:X107" si="11">AVERAGE(I107:I110)</f>
        <v>2.9657458418108433</v>
      </c>
      <c r="W107">
        <f t="shared" si="11"/>
        <v>1.128940861270733</v>
      </c>
      <c r="X107">
        <f t="shared" si="11"/>
        <v>0.93445458736634279</v>
      </c>
    </row>
    <row r="108" spans="3:25" x14ac:dyDescent="0.3">
      <c r="G108">
        <v>0.9101260723474347</v>
      </c>
      <c r="H108">
        <v>0.91031826898883494</v>
      </c>
      <c r="I108">
        <v>2.8535085522326682</v>
      </c>
      <c r="J108">
        <v>1.1103772888382331</v>
      </c>
      <c r="K108">
        <v>0.92469901772116714</v>
      </c>
      <c r="M108" s="80">
        <f>AVERAGE(M75,E75,U75)-300</f>
        <v>8.9616884604263305</v>
      </c>
      <c r="N108" s="80">
        <f>AVERAGE(N75,F75,V75)-300</f>
        <v>8.9633849397816903</v>
      </c>
      <c r="O108" s="80">
        <f>AVERAGE(O75,G75,W75)-300</f>
        <v>9.0434168893396532</v>
      </c>
      <c r="P108" s="80">
        <f>AVERAGE(P75,H75,X75)-300</f>
        <v>8.9767931020280116</v>
      </c>
      <c r="Q108" s="80">
        <f>AVERAGE(Q75,I75,Y75)-300</f>
        <v>9.0441082236089869</v>
      </c>
      <c r="R108" s="80">
        <v>27</v>
      </c>
      <c r="T108">
        <f>AVERAGE(G107:G110)</f>
        <v>0.9190599719099426</v>
      </c>
      <c r="U108">
        <f>AVERAGE(H107:H110)</f>
        <v>0.91931744043498398</v>
      </c>
      <c r="V108">
        <f t="shared" ref="V108:X108" si="12">AVERAGE(I107:I110)</f>
        <v>2.9657458418108433</v>
      </c>
      <c r="W108">
        <f t="shared" si="12"/>
        <v>1.128940861270733</v>
      </c>
      <c r="X108">
        <f t="shared" si="12"/>
        <v>0.93445458736634279</v>
      </c>
    </row>
    <row r="109" spans="3:25" x14ac:dyDescent="0.3">
      <c r="G109">
        <v>0.9201602811619658</v>
      </c>
      <c r="H109">
        <v>0.92038675322233132</v>
      </c>
      <c r="I109">
        <v>2.5292374430563349</v>
      </c>
      <c r="J109">
        <v>1.0578403545565003</v>
      </c>
      <c r="K109">
        <v>0.93753483398900173</v>
      </c>
      <c r="M109" s="80">
        <f>AVERAGE(M76,E76,U76)-300</f>
        <v>8.8215093175253401</v>
      </c>
      <c r="N109" s="80">
        <f>AVERAGE(N76,F76,V76)-300</f>
        <v>8.8221082432526714</v>
      </c>
      <c r="O109" s="80">
        <f>AVERAGE(O76,G76,W76)-300</f>
        <v>8.9346393908866162</v>
      </c>
      <c r="P109" s="80">
        <f>AVERAGE(P76,H76,X76)-300</f>
        <v>8.837321003469981</v>
      </c>
      <c r="Q109" s="80">
        <f>AVERAGE(Q76,I76,Y76)-300</f>
        <v>8.8355763332283459</v>
      </c>
      <c r="R109" s="80">
        <v>26</v>
      </c>
      <c r="T109">
        <f>AVERAGE(G107:G110)</f>
        <v>0.9190599719099426</v>
      </c>
      <c r="U109">
        <f>AVERAGE(H107:H110)</f>
        <v>0.91931744043498398</v>
      </c>
      <c r="V109">
        <f t="shared" ref="V109:X109" si="13">AVERAGE(I107:I110)</f>
        <v>2.9657458418108433</v>
      </c>
      <c r="W109">
        <f t="shared" si="13"/>
        <v>1.128940861270733</v>
      </c>
      <c r="X109">
        <f t="shared" si="13"/>
        <v>0.93445458736634279</v>
      </c>
    </row>
    <row r="110" spans="3:25" x14ac:dyDescent="0.3">
      <c r="G110">
        <v>0.94039340124047044</v>
      </c>
      <c r="H110">
        <v>0.94066294681920226</v>
      </c>
      <c r="I110">
        <v>2.1099299855876659</v>
      </c>
      <c r="J110">
        <v>1.0467434646127636</v>
      </c>
      <c r="K110">
        <v>0.95385578166973417</v>
      </c>
      <c r="M110" s="80">
        <f>AVERAGE(M77,E77,U77)-300</f>
        <v>8.9112352170903364</v>
      </c>
      <c r="N110" s="80">
        <f>AVERAGE(N77,F77,V77)-300</f>
        <v>8.9122087954803533</v>
      </c>
      <c r="O110" s="80">
        <f>AVERAGE(O77,G77,W77)-300</f>
        <v>9.1161560333333114</v>
      </c>
      <c r="P110" s="80">
        <f>AVERAGE(P77,H77,X77)-300</f>
        <v>8.9274748265536914</v>
      </c>
      <c r="Q110" s="80">
        <f>AVERAGE(Q77,I77,Y77)-300</f>
        <v>8.9223066903953168</v>
      </c>
      <c r="R110" s="80">
        <v>25</v>
      </c>
      <c r="T110">
        <v>0.9190599719099426</v>
      </c>
      <c r="U110">
        <f>AVERAGE(H107:H110)</f>
        <v>0.91931744043498398</v>
      </c>
      <c r="V110">
        <f t="shared" ref="V110:X110" si="14">AVERAGE(I107:I110)</f>
        <v>2.9657458418108433</v>
      </c>
      <c r="W110">
        <f t="shared" si="14"/>
        <v>1.128940861270733</v>
      </c>
      <c r="X110">
        <f t="shared" si="14"/>
        <v>0.93445458736634279</v>
      </c>
    </row>
    <row r="111" spans="3:25" x14ac:dyDescent="0.3">
      <c r="G111">
        <v>1.6318955563733653</v>
      </c>
      <c r="H111">
        <v>1.6322301799890013</v>
      </c>
      <c r="I111">
        <v>3.7253729077869266</v>
      </c>
      <c r="J111">
        <v>1.7295854410934624</v>
      </c>
      <c r="K111">
        <v>1.6452799939941087</v>
      </c>
      <c r="M111" s="80">
        <f>AVERAGE(M78,E78,U78)-250</f>
        <v>7.4216507538373548</v>
      </c>
      <c r="N111" s="80">
        <f>AVERAGE(N78,F78,V78)-250</f>
        <v>7.4230897255440027</v>
      </c>
      <c r="O111" s="80">
        <f>AVERAGE(O78,G78,W78)-250</f>
        <v>7.4965531734250135</v>
      </c>
      <c r="P111" s="80">
        <f>AVERAGE(P78,H78,X78)-250</f>
        <v>7.4377078982817011</v>
      </c>
      <c r="Q111" s="80">
        <f>AVERAGE(Q78,I78,Y78)-250</f>
        <v>7.4401193234823495</v>
      </c>
      <c r="R111" s="80">
        <v>24</v>
      </c>
      <c r="T111">
        <f>AVERAGE(G111:G114)</f>
        <v>1.6346302157337742</v>
      </c>
      <c r="U111">
        <f>AVERAGE(H111:H114)</f>
        <v>1.6350191665833691</v>
      </c>
      <c r="V111">
        <f t="shared" ref="V111:X111" si="15">AVERAGE(I111:I114)</f>
        <v>2.7359992572891372</v>
      </c>
      <c r="W111">
        <f t="shared" si="15"/>
        <v>1.6937005572474249</v>
      </c>
      <c r="X111">
        <f t="shared" si="15"/>
        <v>1.6469392294178107</v>
      </c>
    </row>
    <row r="112" spans="3:25" x14ac:dyDescent="0.3">
      <c r="G112">
        <v>1.6563728487377674</v>
      </c>
      <c r="H112">
        <v>1.6565750336580081</v>
      </c>
      <c r="I112">
        <v>2.7051775683375254</v>
      </c>
      <c r="J112">
        <v>1.7148661914022014</v>
      </c>
      <c r="K112">
        <v>1.6683111122250338</v>
      </c>
      <c r="M112" s="80">
        <f>AVERAGE(M79,E79,U79)-250</f>
        <v>7.5612198980339826</v>
      </c>
      <c r="N112" s="80">
        <f>AVERAGE(N79,F79,V79)-250</f>
        <v>7.5626951392956698</v>
      </c>
      <c r="O112" s="80">
        <f>AVERAGE(O79,G79,W79)-250</f>
        <v>7.6554912464029599</v>
      </c>
      <c r="P112" s="80">
        <f>AVERAGE(P79,H79,X79)-250</f>
        <v>7.5759010946423473</v>
      </c>
      <c r="Q112" s="80">
        <f>AVERAGE(Q79,I79,Y79)-250</f>
        <v>7.5780771111686818</v>
      </c>
      <c r="R112" s="80">
        <v>23</v>
      </c>
      <c r="T112">
        <v>1.6346302157337742</v>
      </c>
      <c r="U112">
        <f>AVERAGE(H111:H114)</f>
        <v>1.6350191665833691</v>
      </c>
      <c r="V112">
        <f t="shared" ref="V112:X112" si="16">AVERAGE(I111:I114)</f>
        <v>2.7359992572891372</v>
      </c>
      <c r="W112">
        <f t="shared" si="16"/>
        <v>1.6937005572474249</v>
      </c>
      <c r="X112">
        <f t="shared" si="16"/>
        <v>1.6469392294178107</v>
      </c>
    </row>
    <row r="113" spans="7:24" x14ac:dyDescent="0.3">
      <c r="G113">
        <v>1.6013215239825342</v>
      </c>
      <c r="H113">
        <v>1.60152772387017</v>
      </c>
      <c r="I113">
        <v>2.3316947757344977</v>
      </c>
      <c r="J113">
        <v>1.6449243434789693</v>
      </c>
      <c r="K113">
        <v>1.6133600543778357</v>
      </c>
      <c r="M113" s="80">
        <f>AVERAGE(M80,E80,U80)-250</f>
        <v>7.4623427497456873</v>
      </c>
      <c r="N113" s="80">
        <f>AVERAGE(N80,F80,V80)-250</f>
        <v>7.4637698793753202</v>
      </c>
      <c r="O113" s="80">
        <f>AVERAGE(O80,G80,W80)-250</f>
        <v>7.5925502556283391</v>
      </c>
      <c r="P113" s="80">
        <f>AVERAGE(P80,H80,X80)-250</f>
        <v>7.4790757785766573</v>
      </c>
      <c r="Q113" s="80">
        <f>AVERAGE(Q80,I80,Y80)-250</f>
        <v>7.4744140331879976</v>
      </c>
      <c r="R113" s="80">
        <v>22</v>
      </c>
      <c r="T113">
        <v>1.6346302157337742</v>
      </c>
      <c r="U113">
        <f>AVERAGE(H111:H114)</f>
        <v>1.6350191665833691</v>
      </c>
      <c r="V113">
        <f t="shared" ref="V113:X113" si="17">AVERAGE(I111:I114)</f>
        <v>2.7359992572891372</v>
      </c>
      <c r="W113">
        <f t="shared" si="17"/>
        <v>1.6937005572474249</v>
      </c>
      <c r="X113">
        <f t="shared" si="17"/>
        <v>1.6469392294178107</v>
      </c>
    </row>
    <row r="114" spans="7:24" x14ac:dyDescent="0.3">
      <c r="G114">
        <v>1.64893093384143</v>
      </c>
      <c r="H114">
        <v>1.6497437288162971</v>
      </c>
      <c r="I114">
        <v>2.1817517772975989</v>
      </c>
      <c r="J114">
        <v>1.6854262530150663</v>
      </c>
      <c r="K114">
        <v>1.6608057570742645</v>
      </c>
      <c r="M114" s="80">
        <f>AVERAGE(M81,E81,U81)-250</f>
        <v>7.5422169761590112</v>
      </c>
      <c r="N114" s="80">
        <f>AVERAGE(N81,F81,V81)-250</f>
        <v>7.5430572006726493</v>
      </c>
      <c r="O114" s="80">
        <f>AVERAGE(O81,G81,W81)-250</f>
        <v>7.7899668212079973</v>
      </c>
      <c r="P114" s="80">
        <f>AVERAGE(P81,H81,X81)-250</f>
        <v>7.5614359903319723</v>
      </c>
      <c r="Q114" s="80">
        <f>AVERAGE(Q81,I81,Y81)-250</f>
        <v>7.5530231491736686</v>
      </c>
      <c r="R114" s="80">
        <v>21</v>
      </c>
      <c r="T114">
        <v>1.6346302157337742</v>
      </c>
      <c r="U114">
        <f>AVERAGE(H111:H114)</f>
        <v>1.6350191665833691</v>
      </c>
      <c r="V114">
        <f t="shared" ref="V114:X114" si="18">AVERAGE(I111:I114)</f>
        <v>2.7359992572891372</v>
      </c>
      <c r="W114">
        <f t="shared" si="18"/>
        <v>1.6937005572474249</v>
      </c>
      <c r="X114">
        <f t="shared" si="18"/>
        <v>1.6469392294178107</v>
      </c>
    </row>
    <row r="115" spans="7:24" x14ac:dyDescent="0.3">
      <c r="G115">
        <v>3.0485929276466663</v>
      </c>
      <c r="H115">
        <v>3.0488977544616773</v>
      </c>
      <c r="I115">
        <v>3.8917446996493226</v>
      </c>
      <c r="J115">
        <v>3.0801323692186742</v>
      </c>
      <c r="K115">
        <v>3.0583081767500033</v>
      </c>
      <c r="M115" s="80">
        <f>AVERAGE(M82,E82,U82)-200</f>
        <v>6.0572952616066686</v>
      </c>
      <c r="N115" s="80">
        <f>AVERAGE(N82,F82,V82)-200</f>
        <v>6.0595805708873343</v>
      </c>
      <c r="O115" s="80">
        <f>AVERAGE(O82,G82,W82)-200</f>
        <v>6.1547922625369722</v>
      </c>
      <c r="P115" s="80">
        <f>AVERAGE(P82,H82,X82)-200</f>
        <v>6.0749388955296979</v>
      </c>
      <c r="Q115" s="80">
        <f>AVERAGE(Q82,I82,Y82)-200</f>
        <v>6.0740027910823358</v>
      </c>
      <c r="R115" s="80">
        <v>20</v>
      </c>
      <c r="T115">
        <f>AVERAGE(G115:G118)</f>
        <v>3.0652619717195826</v>
      </c>
      <c r="U115">
        <f>AVERAGE(H115:H118)</f>
        <v>3.0660706489239153</v>
      </c>
      <c r="V115">
        <f t="shared" ref="V115:X115" si="19">AVERAGE(I115:I118)</f>
        <v>3.5272509424223308</v>
      </c>
      <c r="W115">
        <f t="shared" si="19"/>
        <v>3.0907293715432544</v>
      </c>
      <c r="X115">
        <f t="shared" si="19"/>
        <v>3.0763416241615857</v>
      </c>
    </row>
    <row r="116" spans="7:24" x14ac:dyDescent="0.3">
      <c r="G116">
        <v>3.0673959908343278</v>
      </c>
      <c r="H116">
        <v>3.0681446847613216</v>
      </c>
      <c r="I116">
        <v>3.5203871274523379</v>
      </c>
      <c r="J116">
        <v>3.0926610619483341</v>
      </c>
      <c r="K116">
        <v>3.0783290717236724</v>
      </c>
      <c r="M116" s="80">
        <f>AVERAGE(M83,E83,U83)-200</f>
        <v>5.9816140781726688</v>
      </c>
      <c r="N116" s="80">
        <f>AVERAGE(N83,F83,V83)-200</f>
        <v>5.9818620204876822</v>
      </c>
      <c r="O116" s="80">
        <f>AVERAGE(O83,G83,W83)-200</f>
        <v>6.1103599887343307</v>
      </c>
      <c r="P116" s="80">
        <f>AVERAGE(P83,H83,X83)-200</f>
        <v>5.9977680766443484</v>
      </c>
      <c r="Q116" s="80">
        <f>AVERAGE(Q83,I83,Y83)-200</f>
        <v>5.9956821367336488</v>
      </c>
      <c r="R116" s="80">
        <v>19</v>
      </c>
      <c r="T116">
        <v>3.0652619717195826</v>
      </c>
      <c r="U116">
        <f>AVERAGE(H115:H118)</f>
        <v>3.0660706489239153</v>
      </c>
      <c r="V116">
        <f t="shared" ref="V116:X116" si="20">AVERAGE(I115:I118)</f>
        <v>3.5272509424223308</v>
      </c>
      <c r="W116">
        <f t="shared" si="20"/>
        <v>3.0907293715432544</v>
      </c>
      <c r="X116">
        <f t="shared" si="20"/>
        <v>3.0763416241615857</v>
      </c>
    </row>
    <row r="117" spans="7:24" x14ac:dyDescent="0.3">
      <c r="G117">
        <v>3.0684150160420103</v>
      </c>
      <c r="H117">
        <v>3.068905915467667</v>
      </c>
      <c r="I117">
        <v>3.38643729736566</v>
      </c>
      <c r="J117">
        <v>3.0915169646066687</v>
      </c>
      <c r="K117">
        <v>3.0797487153326557</v>
      </c>
      <c r="M117" s="80">
        <f>AVERAGE(M84,E84,U84)-200</f>
        <v>5.8769829610270108</v>
      </c>
      <c r="N117" s="80">
        <f>AVERAGE(N84,F84,V84)-200</f>
        <v>5.8775746578633061</v>
      </c>
      <c r="O117" s="80">
        <f>AVERAGE(O84,G84,W84)-200</f>
        <v>6.0611869761119976</v>
      </c>
      <c r="P117" s="80">
        <f>AVERAGE(P84,H84,X84)-200</f>
        <v>5.8950262419533317</v>
      </c>
      <c r="Q117" s="80">
        <f>AVERAGE(Q84,I84,Y84)-200</f>
        <v>5.9020333534616611</v>
      </c>
      <c r="R117" s="80">
        <v>18</v>
      </c>
      <c r="T117">
        <v>3.0652619717195826</v>
      </c>
      <c r="U117">
        <f>AVERAGE(H115:H118)</f>
        <v>3.0660706489239153</v>
      </c>
      <c r="V117">
        <f t="shared" ref="V117:X117" si="21">AVERAGE(I115:I118)</f>
        <v>3.5272509424223308</v>
      </c>
      <c r="W117">
        <f t="shared" si="21"/>
        <v>3.0907293715432544</v>
      </c>
      <c r="X117">
        <f t="shared" si="21"/>
        <v>3.0763416241615857</v>
      </c>
    </row>
    <row r="118" spans="7:24" x14ac:dyDescent="0.3">
      <c r="G118">
        <v>3.076643952355326</v>
      </c>
      <c r="H118">
        <v>3.0783342410049954</v>
      </c>
      <c r="I118">
        <v>3.3104346452220028</v>
      </c>
      <c r="J118">
        <v>3.0986070903993408</v>
      </c>
      <c r="K118">
        <v>3.0889805328400115</v>
      </c>
      <c r="M118" s="80">
        <f>AVERAGE(M85,E85,U85)-200</f>
        <v>5.8780504647513396</v>
      </c>
      <c r="N118" s="80">
        <f>AVERAGE(N85,F85,V85)-200</f>
        <v>5.8784082637589847</v>
      </c>
      <c r="O118" s="80">
        <f>AVERAGE(O85,G85,W85)-200</f>
        <v>6.2175299401293387</v>
      </c>
      <c r="P118" s="80">
        <f>AVERAGE(P85,H85,X85)-200</f>
        <v>5.8982927163376644</v>
      </c>
      <c r="Q118" s="80">
        <f>AVERAGE(Q85,I85,Y85)-200</f>
        <v>5.8875007154379944</v>
      </c>
      <c r="R118" s="80">
        <v>17</v>
      </c>
      <c r="T118">
        <v>3.0652619717195826</v>
      </c>
      <c r="U118">
        <f>AVERAGE(H115:H118)</f>
        <v>3.0660706489239153</v>
      </c>
      <c r="V118">
        <f t="shared" ref="V118:X118" si="22">AVERAGE(I115:I118)</f>
        <v>3.5272509424223308</v>
      </c>
      <c r="W118">
        <f t="shared" si="22"/>
        <v>3.0907293715432544</v>
      </c>
      <c r="X118">
        <f t="shared" si="22"/>
        <v>3.0763416241615857</v>
      </c>
    </row>
    <row r="119" spans="7:24" x14ac:dyDescent="0.3">
      <c r="G119">
        <v>4.4532586010213322</v>
      </c>
      <c r="H119">
        <v>4.4537426377596603</v>
      </c>
      <c r="I119">
        <v>4.9661036910453333</v>
      </c>
      <c r="J119">
        <v>4.4758562944840037</v>
      </c>
      <c r="K119">
        <v>4.4630928409260093</v>
      </c>
      <c r="M119" s="80">
        <f>AVERAGE(M86,E86,U86)-150</f>
        <v>4.4337483298406823</v>
      </c>
      <c r="N119" s="80">
        <f>AVERAGE(N86,F86,V86)-150</f>
        <v>4.4348953386233347</v>
      </c>
      <c r="O119" s="80">
        <f>AVERAGE(O86,G86,W86)-150</f>
        <v>4.5740964576126544</v>
      </c>
      <c r="P119" s="80">
        <f>AVERAGE(P86,H86,X86)-150</f>
        <v>4.4524991902679858</v>
      </c>
      <c r="Q119" s="80">
        <f>AVERAGE(Q86,I86,Y86)-150</f>
        <v>4.4639570791116512</v>
      </c>
      <c r="R119" s="80">
        <v>16</v>
      </c>
      <c r="T119">
        <f>AVERAGE(G119:G122)</f>
        <v>4.4827295108863296</v>
      </c>
      <c r="U119">
        <f>AVERAGE(H119:H122)</f>
        <v>4.4835859518346695</v>
      </c>
      <c r="V119">
        <f t="shared" ref="V119:X119" si="23">AVERAGE(I119:I122)</f>
        <v>4.7628544408742428</v>
      </c>
      <c r="W119">
        <f t="shared" si="23"/>
        <v>4.5025085816689909</v>
      </c>
      <c r="X119">
        <f t="shared" si="23"/>
        <v>4.5018750828192537</v>
      </c>
    </row>
    <row r="120" spans="7:24" x14ac:dyDescent="0.3">
      <c r="G120">
        <v>4.5718160338883251</v>
      </c>
      <c r="H120">
        <v>4.572488716261347</v>
      </c>
      <c r="I120">
        <v>4.8504850390953322</v>
      </c>
      <c r="J120">
        <v>4.5916541894153227</v>
      </c>
      <c r="K120">
        <v>4.596101748058004</v>
      </c>
      <c r="M120" s="80">
        <f>AVERAGE(M87,E87,U87)-150</f>
        <v>4.4720950787949789</v>
      </c>
      <c r="N120" s="80">
        <f>AVERAGE(N87,F87,V87)-150</f>
        <v>4.4732171146943358</v>
      </c>
      <c r="O120" s="80">
        <f>AVERAGE(O87,G87,W87)-150</f>
        <v>4.6607325757436513</v>
      </c>
      <c r="P120" s="80">
        <f>AVERAGE(P87,H87,X87)-150</f>
        <v>4.4900246525086516</v>
      </c>
      <c r="Q120" s="80">
        <f>AVERAGE(Q87,I87,Y87)-150</f>
        <v>4.4843486631813505</v>
      </c>
      <c r="R120" s="80">
        <v>15</v>
      </c>
      <c r="T120">
        <v>4.4827295108863296</v>
      </c>
      <c r="U120">
        <f>AVERAGE(H119:H122)</f>
        <v>4.4835859518346695</v>
      </c>
      <c r="V120">
        <f t="shared" ref="V120:X120" si="24">AVERAGE(I119:I122)</f>
        <v>4.7628544408742428</v>
      </c>
      <c r="W120">
        <f t="shared" si="24"/>
        <v>4.5025085816689909</v>
      </c>
      <c r="X120">
        <f t="shared" si="24"/>
        <v>4.5018750828192537</v>
      </c>
    </row>
    <row r="121" spans="7:24" x14ac:dyDescent="0.3">
      <c r="G121">
        <v>4.4720950787949789</v>
      </c>
      <c r="H121">
        <v>4.4732171146943358</v>
      </c>
      <c r="I121">
        <v>4.6607325757436513</v>
      </c>
      <c r="J121">
        <v>4.4900246525086516</v>
      </c>
      <c r="K121">
        <v>4.4843486631813505</v>
      </c>
      <c r="M121" s="80">
        <f>AVERAGE(M88,E88,U88)-150</f>
        <v>4.5718160338883251</v>
      </c>
      <c r="N121" s="80">
        <f>AVERAGE(N88,F88,V88)-150</f>
        <v>4.572488716261347</v>
      </c>
      <c r="O121" s="80">
        <f>AVERAGE(O88,G88,W88)-150</f>
        <v>4.8504850390953322</v>
      </c>
      <c r="P121" s="80">
        <f>AVERAGE(P88,H88,X88)-150</f>
        <v>4.5916541894153227</v>
      </c>
      <c r="Q121" s="80">
        <f>AVERAGE(Q88,I88,Y88)-150</f>
        <v>4.596101748058004</v>
      </c>
      <c r="R121" s="80">
        <v>14</v>
      </c>
      <c r="T121">
        <v>4.4827295108863296</v>
      </c>
      <c r="U121">
        <f>AVERAGE(H119:H122)</f>
        <v>4.4835859518346695</v>
      </c>
      <c r="V121">
        <f t="shared" ref="V121:X121" si="25">AVERAGE(I119:I122)</f>
        <v>4.7628544408742428</v>
      </c>
      <c r="W121">
        <f t="shared" si="25"/>
        <v>4.5025085816689909</v>
      </c>
      <c r="X121">
        <f t="shared" si="25"/>
        <v>4.5018750828192537</v>
      </c>
    </row>
    <row r="122" spans="7:24" x14ac:dyDescent="0.3">
      <c r="G122">
        <v>4.4337483298406823</v>
      </c>
      <c r="H122">
        <v>4.4348953386233347</v>
      </c>
      <c r="I122">
        <v>4.5740964576126544</v>
      </c>
      <c r="J122">
        <v>4.4524991902679858</v>
      </c>
      <c r="K122">
        <v>4.4639570791116512</v>
      </c>
      <c r="M122" s="80">
        <f>AVERAGE(M89,E89,U89)-150</f>
        <v>4.4532586010213322</v>
      </c>
      <c r="N122" s="80">
        <f>AVERAGE(N89,F89,V89)-150</f>
        <v>4.4537426377596603</v>
      </c>
      <c r="O122" s="80">
        <f>AVERAGE(O89,G89,W89)-150</f>
        <v>4.9661036910453333</v>
      </c>
      <c r="P122" s="80">
        <f>AVERAGE(P89,H89,X89)-150</f>
        <v>4.4758562944840037</v>
      </c>
      <c r="Q122" s="80">
        <f>AVERAGE(Q89,I89,Y89)-150</f>
        <v>4.4630928409260093</v>
      </c>
      <c r="R122" s="80">
        <v>13</v>
      </c>
      <c r="T122">
        <v>4.4827295108863296</v>
      </c>
      <c r="U122">
        <f>AVERAGE(H119:H122)</f>
        <v>4.4835859518346695</v>
      </c>
      <c r="V122">
        <f t="shared" ref="V122:X122" si="26">AVERAGE(I119:I122)</f>
        <v>4.7628544408742428</v>
      </c>
      <c r="W122">
        <f t="shared" si="26"/>
        <v>4.5025085816689909</v>
      </c>
      <c r="X122">
        <f t="shared" si="26"/>
        <v>4.5018750828192537</v>
      </c>
    </row>
    <row r="123" spans="7:24" x14ac:dyDescent="0.3">
      <c r="G123">
        <v>5.8780504647513396</v>
      </c>
      <c r="H123">
        <v>5.8784082637589847</v>
      </c>
      <c r="I123">
        <v>6.2175299401293387</v>
      </c>
      <c r="J123">
        <v>5.8982927163376644</v>
      </c>
      <c r="K123">
        <v>5.8875007154379944</v>
      </c>
      <c r="M123" s="80">
        <f>AVERAGE(M90,E90,U90)-100</f>
        <v>3.076643952355326</v>
      </c>
      <c r="N123" s="80">
        <f>AVERAGE(N90,F90,V90)-100</f>
        <v>3.0783342410049954</v>
      </c>
      <c r="O123" s="80">
        <f>AVERAGE(O90,G90,W90)-100</f>
        <v>3.3104346452220028</v>
      </c>
      <c r="P123" s="80">
        <f>AVERAGE(P90,H90,X90)-100</f>
        <v>3.0986070903993408</v>
      </c>
      <c r="Q123" s="80">
        <f>AVERAGE(Q90,I90,Y90)-100</f>
        <v>3.0889805328400115</v>
      </c>
      <c r="R123" s="80">
        <v>12</v>
      </c>
      <c r="T123">
        <f>AVERAGE(G123:G126)</f>
        <v>5.948485691389422</v>
      </c>
      <c r="U123">
        <f>AVERAGE(H123:H126)</f>
        <v>5.9493563782493268</v>
      </c>
      <c r="V123">
        <f t="shared" ref="V123:X123" si="27">AVERAGE(I123:I126)</f>
        <v>6.1359672918781598</v>
      </c>
      <c r="W123">
        <f t="shared" si="27"/>
        <v>5.9665064826162606</v>
      </c>
      <c r="X123">
        <f t="shared" si="27"/>
        <v>5.96480474917891</v>
      </c>
    </row>
    <row r="124" spans="7:24" x14ac:dyDescent="0.3">
      <c r="G124">
        <v>5.8769829610270108</v>
      </c>
      <c r="H124">
        <v>5.8775746578633061</v>
      </c>
      <c r="I124">
        <v>6.0611869761119976</v>
      </c>
      <c r="J124">
        <v>5.8950262419533317</v>
      </c>
      <c r="K124">
        <v>5.9020333534616611</v>
      </c>
      <c r="M124" s="80">
        <f>AVERAGE(M91,E91,U91)-100</f>
        <v>3.0684150160420103</v>
      </c>
      <c r="N124" s="80">
        <f>AVERAGE(N91,F91,V91)-100</f>
        <v>3.068905915467667</v>
      </c>
      <c r="O124" s="80">
        <f>AVERAGE(O91,G91,W91)-100</f>
        <v>3.38643729736566</v>
      </c>
      <c r="P124" s="80">
        <f>AVERAGE(P91,H91,X91)-100</f>
        <v>3.0915169646066687</v>
      </c>
      <c r="Q124" s="80">
        <f>AVERAGE(Q91,I91,Y91)-100</f>
        <v>3.0797487153326557</v>
      </c>
      <c r="R124" s="80">
        <v>11</v>
      </c>
      <c r="T124">
        <v>5.948485691389422</v>
      </c>
      <c r="U124">
        <f>AVERAGE(H123:H126)</f>
        <v>5.9493563782493268</v>
      </c>
      <c r="V124">
        <f t="shared" ref="V124:X124" si="28">AVERAGE(I123:I126)</f>
        <v>6.1359672918781598</v>
      </c>
      <c r="W124">
        <f t="shared" si="28"/>
        <v>5.9665064826162606</v>
      </c>
      <c r="X124">
        <f t="shared" si="28"/>
        <v>5.96480474917891</v>
      </c>
    </row>
    <row r="125" spans="7:24" x14ac:dyDescent="0.3">
      <c r="G125">
        <v>5.9816140781726688</v>
      </c>
      <c r="H125">
        <v>5.9818620204876822</v>
      </c>
      <c r="I125">
        <v>6.1103599887343307</v>
      </c>
      <c r="J125">
        <v>5.9977680766443484</v>
      </c>
      <c r="K125">
        <v>5.9956821367336488</v>
      </c>
      <c r="M125" s="80">
        <f>AVERAGE(M92,E92,U92)-100</f>
        <v>3.0673959908343278</v>
      </c>
      <c r="N125" s="80">
        <f>AVERAGE(N92,F92,V92)-100</f>
        <v>3.0681446847613216</v>
      </c>
      <c r="O125" s="80">
        <f>AVERAGE(O92,G92,W92)-100</f>
        <v>3.5203871274523379</v>
      </c>
      <c r="P125" s="80">
        <f>AVERAGE(P92,H92,X92)-100</f>
        <v>3.0926610619483341</v>
      </c>
      <c r="Q125" s="80">
        <f>AVERAGE(Q92,I92,Y92)-100</f>
        <v>3.0783290717236724</v>
      </c>
      <c r="R125" s="80">
        <v>10</v>
      </c>
      <c r="T125">
        <v>5.948485691389422</v>
      </c>
      <c r="U125">
        <f>AVERAGE(H123:H126)</f>
        <v>5.9493563782493268</v>
      </c>
      <c r="V125">
        <f t="shared" ref="V125:X125" si="29">AVERAGE(I123:I126)</f>
        <v>6.1359672918781598</v>
      </c>
      <c r="W125">
        <f t="shared" si="29"/>
        <v>5.9665064826162606</v>
      </c>
      <c r="X125">
        <f t="shared" si="29"/>
        <v>5.96480474917891</v>
      </c>
    </row>
    <row r="126" spans="7:24" x14ac:dyDescent="0.3">
      <c r="G126">
        <v>6.0572952616066686</v>
      </c>
      <c r="H126">
        <v>6.0595805708873343</v>
      </c>
      <c r="I126">
        <v>6.1547922625369722</v>
      </c>
      <c r="J126">
        <v>6.0749388955296979</v>
      </c>
      <c r="K126">
        <v>6.0740027910823358</v>
      </c>
      <c r="M126" s="80">
        <f>AVERAGE(M93,E93,U93)-100</f>
        <v>3.0485929276466663</v>
      </c>
      <c r="N126" s="80">
        <f>AVERAGE(N93,F93,V93)-100</f>
        <v>3.0488977544616773</v>
      </c>
      <c r="O126" s="80">
        <f>AVERAGE(O93,G93,W93)-100</f>
        <v>3.8917446996493226</v>
      </c>
      <c r="P126" s="80">
        <f>AVERAGE(P93,H93,X93)-100</f>
        <v>3.0801323692186742</v>
      </c>
      <c r="Q126" s="80">
        <f>AVERAGE(Q93,I93,Y93)-100</f>
        <v>3.0583081767500033</v>
      </c>
      <c r="R126" s="80">
        <v>9</v>
      </c>
      <c r="T126">
        <v>5.948485691389422</v>
      </c>
      <c r="U126">
        <f>AVERAGE(H123:H126)</f>
        <v>5.9493563782493268</v>
      </c>
      <c r="V126">
        <f t="shared" ref="V126:X126" si="30">AVERAGE(I123:I126)</f>
        <v>6.1359672918781598</v>
      </c>
      <c r="W126">
        <f t="shared" si="30"/>
        <v>5.9665064826162606</v>
      </c>
      <c r="X126">
        <f t="shared" si="30"/>
        <v>5.96480474917891</v>
      </c>
    </row>
    <row r="127" spans="7:24" x14ac:dyDescent="0.3">
      <c r="G127">
        <v>7.5422169761590112</v>
      </c>
      <c r="H127">
        <v>7.5430572006726493</v>
      </c>
      <c r="I127">
        <v>7.7899668212079973</v>
      </c>
      <c r="J127">
        <v>7.5614359903319723</v>
      </c>
      <c r="K127">
        <v>7.5530231491736686</v>
      </c>
      <c r="M127" s="80">
        <f>AVERAGE(M94,E94,U94)-50</f>
        <v>1.6489309338414273</v>
      </c>
      <c r="N127" s="80">
        <f>AVERAGE(N94,F94,V94)-50</f>
        <v>1.6497437288162971</v>
      </c>
      <c r="O127" s="80">
        <f>AVERAGE(O94,G94,W94)-50</f>
        <v>2.1817517772975989</v>
      </c>
      <c r="P127" s="80">
        <f>AVERAGE(P94,H94,X94)-50</f>
        <v>1.6854262530150663</v>
      </c>
      <c r="Q127" s="80">
        <f>AVERAGE(Q94,I94,Y94)-50</f>
        <v>1.6608057570742645</v>
      </c>
      <c r="R127" s="80">
        <v>8</v>
      </c>
      <c r="T127">
        <f>AVERAGE(G127:G130)</f>
        <v>7.496857594444009</v>
      </c>
      <c r="U127">
        <f>AVERAGE(H127:H130)</f>
        <v>7.4981529862219105</v>
      </c>
      <c r="V127">
        <f t="shared" ref="V127:X127" si="31">AVERAGE(I127:I130)</f>
        <v>7.6336403741660774</v>
      </c>
      <c r="W127">
        <f t="shared" si="31"/>
        <v>7.5135301904581695</v>
      </c>
      <c r="X127">
        <f t="shared" si="31"/>
        <v>7.5114084042531744</v>
      </c>
    </row>
    <row r="128" spans="7:24" x14ac:dyDescent="0.3">
      <c r="G128">
        <v>7.4623427497456873</v>
      </c>
      <c r="H128">
        <v>7.4637698793753202</v>
      </c>
      <c r="I128">
        <v>7.5925502556283391</v>
      </c>
      <c r="J128">
        <v>7.4790757785766573</v>
      </c>
      <c r="K128">
        <v>7.4744140331879976</v>
      </c>
      <c r="M128" s="80">
        <f>AVERAGE(M95,E95,U95)-50</f>
        <v>1.6013215239825342</v>
      </c>
      <c r="N128" s="80">
        <f>AVERAGE(N95,F95,V95)-50</f>
        <v>1.60152772387017</v>
      </c>
      <c r="O128" s="80">
        <f>AVERAGE(O95,G95,W95)-50</f>
        <v>2.3316947757344977</v>
      </c>
      <c r="P128" s="80">
        <f>AVERAGE(P95,H95,X95)-50</f>
        <v>1.6449243434789693</v>
      </c>
      <c r="Q128" s="80">
        <f>AVERAGE(Q95,I95,Y95)-50</f>
        <v>1.6133600543778357</v>
      </c>
      <c r="R128" s="80">
        <v>7</v>
      </c>
      <c r="T128">
        <v>7.496857594444009</v>
      </c>
      <c r="U128">
        <f>AVERAGE(H127:H130)</f>
        <v>7.4981529862219105</v>
      </c>
      <c r="V128">
        <f t="shared" ref="V128:X128" si="32">AVERAGE(I127:I130)</f>
        <v>7.6336403741660774</v>
      </c>
      <c r="W128">
        <f t="shared" si="32"/>
        <v>7.5135301904581695</v>
      </c>
      <c r="X128">
        <f t="shared" si="32"/>
        <v>7.5114084042531744</v>
      </c>
    </row>
    <row r="129" spans="3:24" x14ac:dyDescent="0.3">
      <c r="G129">
        <v>7.5612198980339826</v>
      </c>
      <c r="H129">
        <v>7.5626951392956698</v>
      </c>
      <c r="I129">
        <v>7.6554912464029599</v>
      </c>
      <c r="J129">
        <v>7.5759010946423473</v>
      </c>
      <c r="K129">
        <v>7.5780771111686818</v>
      </c>
      <c r="M129" s="80">
        <f>AVERAGE(M96,E96,U96)-50</f>
        <v>1.6563728487377674</v>
      </c>
      <c r="N129" s="80">
        <f>AVERAGE(N96,F96,V96)-50</f>
        <v>1.6565750336580081</v>
      </c>
      <c r="O129" s="80">
        <f>AVERAGE(O96,G96,W96)-50</f>
        <v>2.7051775683375254</v>
      </c>
      <c r="P129" s="80">
        <f>AVERAGE(P96,H96,X96)-50</f>
        <v>1.7148661914022014</v>
      </c>
      <c r="Q129" s="80">
        <f>AVERAGE(Q96,I96,Y96)-50</f>
        <v>1.6683111122250338</v>
      </c>
      <c r="R129" s="80">
        <v>6</v>
      </c>
      <c r="T129">
        <v>7.496857594444009</v>
      </c>
      <c r="U129">
        <f>AVERAGE(H127:H130)</f>
        <v>7.4981529862219105</v>
      </c>
      <c r="V129">
        <f t="shared" ref="V129:X129" si="33">AVERAGE(I127:I130)</f>
        <v>7.6336403741660774</v>
      </c>
      <c r="W129">
        <f t="shared" si="33"/>
        <v>7.5135301904581695</v>
      </c>
      <c r="X129">
        <f t="shared" si="33"/>
        <v>7.5114084042531744</v>
      </c>
    </row>
    <row r="130" spans="3:24" x14ac:dyDescent="0.3">
      <c r="G130">
        <v>7.4216507538373548</v>
      </c>
      <c r="H130">
        <v>7.4230897255440027</v>
      </c>
      <c r="I130">
        <v>7.4965531734250135</v>
      </c>
      <c r="J130">
        <v>7.4377078982817011</v>
      </c>
      <c r="K130">
        <v>7.4401193234823495</v>
      </c>
      <c r="M130" s="80">
        <f>AVERAGE(M97,E97,U97)-50</f>
        <v>1.6318955563733653</v>
      </c>
      <c r="N130" s="80">
        <f>AVERAGE(N97,F97,V97)-50</f>
        <v>1.6322301799890013</v>
      </c>
      <c r="O130" s="80">
        <f>AVERAGE(O97,G97,W97)-50</f>
        <v>3.7253729077869266</v>
      </c>
      <c r="P130" s="80">
        <f>AVERAGE(P97,H97,X97)-50</f>
        <v>1.7295854410934624</v>
      </c>
      <c r="Q130" s="80">
        <f>AVERAGE(Q97,I97,Y97)-50</f>
        <v>1.6452799939941087</v>
      </c>
      <c r="R130" s="80">
        <v>5</v>
      </c>
      <c r="T130">
        <v>7.496857594444009</v>
      </c>
      <c r="U130">
        <f>AVERAGE(H127:H130)</f>
        <v>7.4981529862219105</v>
      </c>
      <c r="V130">
        <f t="shared" ref="V130:X130" si="34">AVERAGE(I127:I130)</f>
        <v>7.6336403741660774</v>
      </c>
      <c r="W130">
        <f t="shared" si="34"/>
        <v>7.5135301904581695</v>
      </c>
      <c r="X130">
        <f t="shared" si="34"/>
        <v>7.5114084042531744</v>
      </c>
    </row>
    <row r="131" spans="3:24" x14ac:dyDescent="0.3">
      <c r="G131">
        <v>8.9112352170903364</v>
      </c>
      <c r="H131">
        <v>8.9122087954803533</v>
      </c>
      <c r="I131">
        <v>9.1161560333333114</v>
      </c>
      <c r="J131">
        <v>8.9274748265536914</v>
      </c>
      <c r="K131">
        <v>8.9223066903953168</v>
      </c>
      <c r="M131" s="80">
        <f>AVERAGE(M98,E98,U98)-25</f>
        <v>0.94039340124047044</v>
      </c>
      <c r="N131" s="80">
        <f>AVERAGE(N98,F98,V98)-25</f>
        <v>0.94066294681920226</v>
      </c>
      <c r="O131" s="80">
        <f>AVERAGE(O98,G98,W98)-25</f>
        <v>2.1099299855876659</v>
      </c>
      <c r="P131" s="80">
        <f>AVERAGE(P98,H98,X98)-25</f>
        <v>1.0467434646127636</v>
      </c>
      <c r="Q131" s="80">
        <f>AVERAGE(Q98,I98,Y98)-25</f>
        <v>0.95385578166973417</v>
      </c>
      <c r="R131" s="80">
        <v>4</v>
      </c>
      <c r="T131">
        <f>AVERAGE(G131:G134)</f>
        <v>8.8762153103892416</v>
      </c>
      <c r="U131">
        <f>AVERAGE(H131:H134)</f>
        <v>8.8773411253567645</v>
      </c>
      <c r="V131">
        <f t="shared" ref="V131:X131" si="35">AVERAGE(I131:I134)</f>
        <v>8.9925253735589763</v>
      </c>
      <c r="W131">
        <f t="shared" si="35"/>
        <v>8.8918102457975863</v>
      </c>
      <c r="X131">
        <f t="shared" si="35"/>
        <v>8.9093549296308225</v>
      </c>
    </row>
    <row r="132" spans="3:24" x14ac:dyDescent="0.3">
      <c r="G132">
        <v>8.8215093175253401</v>
      </c>
      <c r="H132">
        <v>8.8221082432526714</v>
      </c>
      <c r="I132">
        <v>8.9346393908866162</v>
      </c>
      <c r="J132">
        <v>8.837321003469981</v>
      </c>
      <c r="K132">
        <v>8.8355763332283459</v>
      </c>
      <c r="M132" s="80">
        <f>AVERAGE(M99,E99,U99)-25</f>
        <v>0.9201602811619658</v>
      </c>
      <c r="N132" s="80">
        <f>AVERAGE(N99,F99,V99)-25</f>
        <v>0.92038675322233132</v>
      </c>
      <c r="O132" s="80">
        <f>AVERAGE(O99,G99,W99)-25</f>
        <v>2.5292374430563349</v>
      </c>
      <c r="P132" s="80">
        <f>AVERAGE(P99,H99,X99)-25</f>
        <v>1.0578403545565003</v>
      </c>
      <c r="Q132" s="80">
        <f>AVERAGE(Q99,I99,Y99)-25</f>
        <v>0.93753483398900173</v>
      </c>
      <c r="R132" s="80">
        <v>3</v>
      </c>
      <c r="T132">
        <v>8.8762153103892416</v>
      </c>
      <c r="U132">
        <f>AVERAGE(H131:H134)</f>
        <v>8.8773411253567645</v>
      </c>
      <c r="V132">
        <f t="shared" ref="V132:X132" si="36">AVERAGE(I131:I134)</f>
        <v>8.9925253735589763</v>
      </c>
      <c r="W132">
        <f t="shared" si="36"/>
        <v>8.8918102457975863</v>
      </c>
      <c r="X132">
        <f t="shared" si="36"/>
        <v>8.9093549296308225</v>
      </c>
    </row>
    <row r="133" spans="3:24" x14ac:dyDescent="0.3">
      <c r="G133">
        <v>8.9616884604263305</v>
      </c>
      <c r="H133">
        <v>8.9633849397816903</v>
      </c>
      <c r="I133">
        <v>9.0434168893396532</v>
      </c>
      <c r="J133">
        <v>8.9767931020280116</v>
      </c>
      <c r="K133">
        <v>9.0441082236089869</v>
      </c>
      <c r="M133" s="80">
        <f>AVERAGE(M100,E100,U100)-25</f>
        <v>0.9101260723474347</v>
      </c>
      <c r="N133" s="80">
        <f>AVERAGE(N100,F100,V100)-25</f>
        <v>0.91031826898883494</v>
      </c>
      <c r="O133" s="80">
        <f>AVERAGE(O100,G100,W100)-25</f>
        <v>2.8535085522326682</v>
      </c>
      <c r="P133" s="80">
        <f>AVERAGE(P100,H100,X100)-25</f>
        <v>1.1103772888382331</v>
      </c>
      <c r="Q133" s="80">
        <f>AVERAGE(Q100,I100,Y100)-25</f>
        <v>0.92469901772116714</v>
      </c>
      <c r="R133" s="80">
        <v>2</v>
      </c>
      <c r="T133">
        <v>8.8762153103892416</v>
      </c>
      <c r="U133">
        <f>AVERAGE(H131:H134)</f>
        <v>8.8773411253567645</v>
      </c>
      <c r="V133">
        <f t="shared" ref="V133:X133" si="37">AVERAGE(I131:I134)</f>
        <v>8.9925253735589763</v>
      </c>
      <c r="W133">
        <f t="shared" si="37"/>
        <v>8.8918102457975863</v>
      </c>
      <c r="X133">
        <f t="shared" si="37"/>
        <v>8.9093549296308225</v>
      </c>
    </row>
    <row r="134" spans="3:24" x14ac:dyDescent="0.3">
      <c r="G134">
        <v>8.8104282465149595</v>
      </c>
      <c r="H134">
        <v>8.8116625229123429</v>
      </c>
      <c r="I134">
        <v>8.8758891806763245</v>
      </c>
      <c r="J134">
        <v>8.8256520511386611</v>
      </c>
      <c r="K134">
        <v>8.8354284712906406</v>
      </c>
      <c r="M134" s="80">
        <f>AVERAGE(M101,E101,U101)-25</f>
        <v>0.90556013288989945</v>
      </c>
      <c r="N134" s="80">
        <f>AVERAGE(N101,F101,V101)-25</f>
        <v>0.90590179270956739</v>
      </c>
      <c r="O134" s="80">
        <f>AVERAGE(O101,G101,W101)-25</f>
        <v>4.3703073863667043</v>
      </c>
      <c r="P134" s="80">
        <f>AVERAGE(P101,H101,X101)-25</f>
        <v>1.3008023370754351</v>
      </c>
      <c r="Q134" s="80">
        <f>AVERAGE(Q101,I101,Y101)-25</f>
        <v>0.92172871608546814</v>
      </c>
      <c r="R134" s="80">
        <v>1</v>
      </c>
      <c r="T134">
        <v>8.8762153103892416</v>
      </c>
      <c r="U134">
        <f>AVERAGE(H131:H134)</f>
        <v>8.8773411253567645</v>
      </c>
      <c r="V134">
        <f t="shared" ref="V134:X134" si="38">AVERAGE(I131:I134)</f>
        <v>8.9925253735589763</v>
      </c>
      <c r="W134">
        <f t="shared" si="38"/>
        <v>8.8918102457975863</v>
      </c>
      <c r="X134">
        <f t="shared" si="38"/>
        <v>8.9093549296308225</v>
      </c>
    </row>
    <row r="135" spans="3:24" x14ac:dyDescent="0.3">
      <c r="C135">
        <v>2</v>
      </c>
      <c r="D135">
        <v>1</v>
      </c>
    </row>
  </sheetData>
  <mergeCells count="21">
    <mergeCell ref="J33:M33"/>
    <mergeCell ref="N33:Q33"/>
    <mergeCell ref="R33:U33"/>
    <mergeCell ref="V33:Y33"/>
    <mergeCell ref="Z33:AC33"/>
    <mergeCell ref="V34:Y34"/>
    <mergeCell ref="Z34:AC34"/>
    <mergeCell ref="B33:E33"/>
    <mergeCell ref="F33:I33"/>
    <mergeCell ref="Z35:AC35"/>
    <mergeCell ref="B35:E35"/>
    <mergeCell ref="F35:I35"/>
    <mergeCell ref="J35:M35"/>
    <mergeCell ref="N35:Q35"/>
    <mergeCell ref="R35:U35"/>
    <mergeCell ref="V35:Y35"/>
    <mergeCell ref="B34:E34"/>
    <mergeCell ref="F34:I34"/>
    <mergeCell ref="J34:M34"/>
    <mergeCell ref="N34:Q34"/>
    <mergeCell ref="R34:U3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6287-FE51-475E-9FE4-D167933B1116}">
  <dimension ref="A1:AJ113"/>
  <sheetViews>
    <sheetView topLeftCell="A79" zoomScale="55" zoomScaleNormal="55" workbookViewId="0">
      <selection activeCell="L53" sqref="L53:L54"/>
    </sheetView>
  </sheetViews>
  <sheetFormatPr defaultRowHeight="14.4" x14ac:dyDescent="0.3"/>
  <cols>
    <col min="1" max="2" width="10.5546875" bestFit="1" customWidth="1"/>
    <col min="3" max="4" width="18.5546875" bestFit="1" customWidth="1"/>
    <col min="5" max="5" width="26" customWidth="1"/>
    <col min="6" max="6" width="21.109375" customWidth="1"/>
    <col min="7" max="7" width="28.44140625" customWidth="1"/>
    <col min="8" max="8" width="13.88671875" customWidth="1"/>
    <col min="9" max="9" width="20.109375" customWidth="1"/>
    <col min="10" max="10" width="12.5546875" customWidth="1"/>
    <col min="11" max="11" width="11.5546875" customWidth="1"/>
    <col min="12" max="12" width="13.33203125" customWidth="1"/>
  </cols>
  <sheetData>
    <row r="1" spans="1:36" x14ac:dyDescent="0.3">
      <c r="A1" t="s">
        <v>94</v>
      </c>
      <c r="B1" t="s">
        <v>95</v>
      </c>
      <c r="C1" t="s">
        <v>24</v>
      </c>
      <c r="D1" t="s">
        <v>27</v>
      </c>
      <c r="E1" t="s">
        <v>26</v>
      </c>
      <c r="F1" t="s">
        <v>37</v>
      </c>
    </row>
    <row r="2" spans="1:36" x14ac:dyDescent="0.3">
      <c r="A2" s="1" t="s">
        <v>4</v>
      </c>
      <c r="B2" s="1" t="s">
        <v>4</v>
      </c>
      <c r="D2" s="1">
        <v>25.037351780757099</v>
      </c>
      <c r="E2" s="20">
        <v>25.000036184553402</v>
      </c>
      <c r="F2" s="27">
        <v>25.037231836114</v>
      </c>
    </row>
    <row r="3" spans="1:36" x14ac:dyDescent="0.3">
      <c r="A3" s="1" t="s">
        <v>4</v>
      </c>
      <c r="B3" s="1" t="s">
        <v>5</v>
      </c>
      <c r="C3" s="1"/>
      <c r="D3" s="1">
        <v>25.0346598352256</v>
      </c>
      <c r="E3" s="20">
        <v>25.000045862745001</v>
      </c>
      <c r="F3" s="30">
        <v>25.038510588235201</v>
      </c>
    </row>
    <row r="4" spans="1:36" x14ac:dyDescent="0.3">
      <c r="A4" s="1" t="s">
        <v>4</v>
      </c>
      <c r="B4" s="1" t="s">
        <v>6</v>
      </c>
      <c r="C4" s="1"/>
      <c r="D4" s="1">
        <v>25.037912107065001</v>
      </c>
      <c r="E4" s="20">
        <v>25.000042790546399</v>
      </c>
      <c r="F4" s="27">
        <v>25.039131517357902</v>
      </c>
    </row>
    <row r="5" spans="1:36" x14ac:dyDescent="0.3">
      <c r="A5" s="1" t="s">
        <v>4</v>
      </c>
      <c r="B5" s="1" t="s">
        <v>7</v>
      </c>
      <c r="C5" s="1"/>
      <c r="D5" s="1">
        <v>25.039871137464502</v>
      </c>
      <c r="E5" s="21">
        <v>25.000044102274</v>
      </c>
      <c r="F5" s="30">
        <v>25.042161321247999</v>
      </c>
    </row>
    <row r="6" spans="1:36" x14ac:dyDescent="0.3">
      <c r="A6" s="1" t="s">
        <v>5</v>
      </c>
      <c r="B6" s="1" t="s">
        <v>4</v>
      </c>
      <c r="C6" s="1"/>
      <c r="D6">
        <v>50.043598969999998</v>
      </c>
      <c r="E6" s="21">
        <v>50.000043975571401</v>
      </c>
      <c r="F6" s="27">
        <v>50.0428574194381</v>
      </c>
    </row>
    <row r="7" spans="1:36" x14ac:dyDescent="0.3">
      <c r="A7" s="1" t="s">
        <v>5</v>
      </c>
      <c r="B7" s="1" t="s">
        <v>5</v>
      </c>
      <c r="D7">
        <v>50.04677968</v>
      </c>
      <c r="E7" s="21">
        <v>50.000053152843599</v>
      </c>
      <c r="F7" s="30">
        <v>50.045311568799299</v>
      </c>
      <c r="I7" s="51" t="s">
        <v>14</v>
      </c>
      <c r="J7" s="51"/>
      <c r="K7" s="51"/>
      <c r="L7" s="51"/>
      <c r="M7" s="51" t="s">
        <v>14</v>
      </c>
      <c r="N7" s="51"/>
      <c r="O7" s="51"/>
      <c r="P7" s="51"/>
      <c r="Q7" s="51" t="s">
        <v>14</v>
      </c>
      <c r="R7" s="51"/>
      <c r="S7" s="51"/>
      <c r="T7" s="51"/>
      <c r="U7" s="51" t="s">
        <v>14</v>
      </c>
      <c r="V7" s="51"/>
      <c r="W7" s="51"/>
      <c r="X7" s="51"/>
      <c r="Y7" s="51" t="s">
        <v>14</v>
      </c>
      <c r="Z7" s="51"/>
      <c r="AA7" s="51"/>
      <c r="AB7" s="51"/>
      <c r="AC7" s="51" t="s">
        <v>14</v>
      </c>
      <c r="AD7" s="51"/>
      <c r="AE7" s="51"/>
      <c r="AF7" s="51"/>
      <c r="AG7" s="51" t="s">
        <v>14</v>
      </c>
      <c r="AH7" s="51"/>
      <c r="AI7" s="51"/>
      <c r="AJ7" s="51"/>
    </row>
    <row r="8" spans="1:36" x14ac:dyDescent="0.3">
      <c r="A8" s="1" t="s">
        <v>5</v>
      </c>
      <c r="B8" s="1" t="s">
        <v>6</v>
      </c>
      <c r="D8">
        <v>50.052517850000001</v>
      </c>
      <c r="E8" s="21">
        <v>50.000053833950197</v>
      </c>
      <c r="F8" s="27">
        <v>50.048761470281498</v>
      </c>
      <c r="I8" s="51">
        <v>25</v>
      </c>
      <c r="J8" s="51"/>
      <c r="K8" s="51"/>
      <c r="L8" s="51"/>
      <c r="M8" s="51">
        <v>50</v>
      </c>
      <c r="N8" s="51"/>
      <c r="O8" s="51"/>
      <c r="P8" s="51"/>
      <c r="Q8" s="51">
        <v>100</v>
      </c>
      <c r="R8" s="51"/>
      <c r="S8" s="51"/>
      <c r="T8" s="51"/>
      <c r="U8" s="51">
        <v>150</v>
      </c>
      <c r="V8" s="51"/>
      <c r="W8" s="51"/>
      <c r="X8" s="51"/>
      <c r="Y8" s="51">
        <v>200</v>
      </c>
      <c r="Z8" s="51"/>
      <c r="AA8" s="51"/>
      <c r="AB8" s="51"/>
      <c r="AC8" s="51">
        <v>250</v>
      </c>
      <c r="AD8" s="51"/>
      <c r="AE8" s="51"/>
      <c r="AF8" s="51"/>
      <c r="AG8" s="51">
        <v>300</v>
      </c>
      <c r="AH8" s="51"/>
      <c r="AI8" s="51"/>
      <c r="AJ8" s="51"/>
    </row>
    <row r="9" spans="1:36" x14ac:dyDescent="0.3">
      <c r="A9" s="1" t="s">
        <v>5</v>
      </c>
      <c r="B9" s="1" t="s">
        <v>7</v>
      </c>
      <c r="D9">
        <v>50.058798490000001</v>
      </c>
      <c r="E9" s="20">
        <v>50.000067551275897</v>
      </c>
      <c r="F9" s="30">
        <v>50.053018699755299</v>
      </c>
      <c r="I9" s="51" t="s">
        <v>15</v>
      </c>
      <c r="J9" s="51"/>
      <c r="K9" s="51"/>
      <c r="L9" s="51"/>
      <c r="M9" s="51" t="s">
        <v>15</v>
      </c>
      <c r="N9" s="51"/>
      <c r="O9" s="51"/>
      <c r="P9" s="51"/>
      <c r="Q9" s="51" t="s">
        <v>15</v>
      </c>
      <c r="R9" s="51"/>
      <c r="S9" s="51"/>
      <c r="T9" s="51"/>
      <c r="U9" s="51" t="s">
        <v>15</v>
      </c>
      <c r="V9" s="51"/>
      <c r="W9" s="51"/>
      <c r="X9" s="51"/>
      <c r="Y9" s="51" t="s">
        <v>15</v>
      </c>
      <c r="Z9" s="51"/>
      <c r="AA9" s="51"/>
      <c r="AB9" s="51"/>
      <c r="AC9" s="51" t="s">
        <v>15</v>
      </c>
      <c r="AD9" s="51"/>
      <c r="AE9" s="51"/>
      <c r="AF9" s="51"/>
      <c r="AG9" s="51" t="s">
        <v>15</v>
      </c>
      <c r="AH9" s="51"/>
      <c r="AI9" s="51"/>
      <c r="AJ9" s="51"/>
    </row>
    <row r="10" spans="1:36" x14ac:dyDescent="0.3">
      <c r="A10" s="1" t="s">
        <v>7</v>
      </c>
      <c r="B10" s="1" t="s">
        <v>4</v>
      </c>
      <c r="D10" s="1">
        <v>100.04902563232</v>
      </c>
      <c r="E10" s="21">
        <v>100.000055986101</v>
      </c>
      <c r="F10" s="27">
        <v>100.051173107605</v>
      </c>
      <c r="I10">
        <v>25</v>
      </c>
      <c r="J10">
        <v>50</v>
      </c>
      <c r="K10">
        <v>75</v>
      </c>
      <c r="L10">
        <v>100</v>
      </c>
      <c r="M10">
        <v>25</v>
      </c>
      <c r="N10">
        <v>50</v>
      </c>
      <c r="O10">
        <v>75</v>
      </c>
      <c r="P10">
        <v>100</v>
      </c>
      <c r="Q10">
        <v>25</v>
      </c>
      <c r="R10">
        <v>50</v>
      </c>
      <c r="S10">
        <v>75</v>
      </c>
      <c r="T10">
        <v>100</v>
      </c>
      <c r="U10">
        <v>25</v>
      </c>
      <c r="V10">
        <v>50</v>
      </c>
      <c r="W10">
        <v>75</v>
      </c>
      <c r="X10">
        <v>100</v>
      </c>
      <c r="Y10">
        <v>25</v>
      </c>
      <c r="Z10">
        <v>50</v>
      </c>
      <c r="AA10">
        <v>75</v>
      </c>
      <c r="AB10">
        <v>100</v>
      </c>
      <c r="AC10">
        <v>25</v>
      </c>
      <c r="AD10">
        <v>50</v>
      </c>
      <c r="AE10">
        <v>75</v>
      </c>
      <c r="AF10">
        <v>100</v>
      </c>
      <c r="AG10">
        <v>25</v>
      </c>
      <c r="AH10">
        <v>50</v>
      </c>
      <c r="AI10">
        <v>75</v>
      </c>
      <c r="AJ10">
        <v>100</v>
      </c>
    </row>
    <row r="11" spans="1:36" x14ac:dyDescent="0.3">
      <c r="A11" s="1" t="s">
        <v>7</v>
      </c>
      <c r="B11" s="1" t="s">
        <v>5</v>
      </c>
      <c r="C11" s="1"/>
      <c r="D11" s="1">
        <v>100.056336098882</v>
      </c>
      <c r="E11" s="21">
        <v>100.00007223297401</v>
      </c>
      <c r="F11" s="30">
        <v>100.063929657122</v>
      </c>
      <c r="G11" s="24"/>
      <c r="H11" s="25" t="s">
        <v>19</v>
      </c>
      <c r="I11" s="11">
        <v>0.95685511827468805</v>
      </c>
      <c r="J11" s="11">
        <v>0.96205681562423695</v>
      </c>
      <c r="K11" s="11">
        <v>0.95466524362563998</v>
      </c>
      <c r="L11" s="11">
        <v>0.95675736665725697</v>
      </c>
      <c r="M11" s="11">
        <v>0.97946840524673395</v>
      </c>
      <c r="N11" s="11">
        <v>0.97037917375564497</v>
      </c>
      <c r="O11" s="11">
        <v>0.96703684329986495</v>
      </c>
      <c r="P11" s="11">
        <v>0.97211718559265103</v>
      </c>
      <c r="Q11" s="11">
        <v>0.97639590501785201</v>
      </c>
      <c r="R11" s="11">
        <v>0.97562724351882901</v>
      </c>
      <c r="S11" s="11">
        <v>0.97641170024871804</v>
      </c>
      <c r="T11" s="11">
        <v>0.97669994831085205</v>
      </c>
      <c r="U11" s="11">
        <v>0.98196572065353305</v>
      </c>
      <c r="V11" s="11">
        <v>0.97579479217529297</v>
      </c>
      <c r="W11" s="11">
        <v>0.97458088397979703</v>
      </c>
      <c r="X11" s="11">
        <v>0.97704446315765303</v>
      </c>
      <c r="Y11" s="11">
        <v>0.986311435699462</v>
      </c>
      <c r="Z11" s="11">
        <v>0.98200386762618996</v>
      </c>
      <c r="AA11" s="11">
        <v>0.97450840473175004</v>
      </c>
      <c r="AB11" s="11">
        <v>0.96908211708068803</v>
      </c>
      <c r="AC11" s="11">
        <v>0.98451054096221902</v>
      </c>
      <c r="AD11" s="11">
        <v>0.98339486122131303</v>
      </c>
      <c r="AE11" s="11">
        <v>0.97337007522582997</v>
      </c>
      <c r="AF11" s="11">
        <v>0.97342997789382901</v>
      </c>
      <c r="AG11" s="11">
        <v>0.98653703927993697</v>
      </c>
      <c r="AH11" s="11">
        <v>0.98218262195587103</v>
      </c>
      <c r="AI11" s="11">
        <v>0.98558759689330999</v>
      </c>
      <c r="AJ11" s="11">
        <v>0.98403483629226596</v>
      </c>
    </row>
    <row r="12" spans="1:36" x14ac:dyDescent="0.3">
      <c r="A12" s="1" t="s">
        <v>7</v>
      </c>
      <c r="B12" s="1" t="s">
        <v>6</v>
      </c>
      <c r="C12" s="1"/>
      <c r="D12" s="1">
        <v>100.064447568389</v>
      </c>
      <c r="E12" s="21">
        <v>100.00007614367399</v>
      </c>
      <c r="F12" s="27">
        <v>100.06835225772301</v>
      </c>
      <c r="H12" s="17" t="s">
        <v>20</v>
      </c>
      <c r="I12" s="3">
        <v>0.92191839218139604</v>
      </c>
      <c r="J12" s="5">
        <v>0.92462188005447299</v>
      </c>
      <c r="K12" s="3">
        <v>0.93513852357864302</v>
      </c>
      <c r="L12" s="5">
        <v>0.93068313598632801</v>
      </c>
      <c r="M12">
        <v>0.97255307440000005</v>
      </c>
      <c r="N12">
        <v>0.96070528030000002</v>
      </c>
      <c r="O12">
        <v>0.95430713889999996</v>
      </c>
      <c r="P12">
        <v>0.9365159273</v>
      </c>
      <c r="Q12" s="3">
        <v>0.97326427698135298</v>
      </c>
      <c r="R12" s="5">
        <v>0.97951233386993397</v>
      </c>
      <c r="S12" s="3">
        <v>0.96327257156372004</v>
      </c>
      <c r="T12" s="5">
        <v>0.96567970514297397</v>
      </c>
      <c r="U12" s="3">
        <v>0.97408068180084195</v>
      </c>
      <c r="V12" s="5">
        <v>0.97618436813354403</v>
      </c>
      <c r="W12" s="3">
        <v>0.94561469554901101</v>
      </c>
      <c r="X12" s="5">
        <v>0.96083420515060403</v>
      </c>
      <c r="Y12" s="3">
        <v>0.96244376897811801</v>
      </c>
      <c r="Z12" s="5">
        <v>0.97627234458923295</v>
      </c>
      <c r="AA12" s="3">
        <v>0.95363217592239302</v>
      </c>
      <c r="AB12" s="5">
        <v>0.95711368322372403</v>
      </c>
      <c r="AC12" s="3">
        <v>0.97784113883972101</v>
      </c>
      <c r="AD12" s="5">
        <v>0.96601307392120295</v>
      </c>
      <c r="AE12" s="3">
        <v>0.96435517072677601</v>
      </c>
      <c r="AF12" s="5">
        <v>0.94415807723999001</v>
      </c>
      <c r="AG12" s="3">
        <v>0.97351694107055597</v>
      </c>
      <c r="AH12" s="5">
        <v>0.96161937713623002</v>
      </c>
      <c r="AI12" s="3">
        <v>0.97035878896713201</v>
      </c>
      <c r="AJ12" s="5">
        <v>0.94824016094207697</v>
      </c>
    </row>
    <row r="13" spans="1:36" x14ac:dyDescent="0.3">
      <c r="A13" s="1" t="s">
        <v>7</v>
      </c>
      <c r="B13" s="1" t="s">
        <v>7</v>
      </c>
      <c r="C13" s="1"/>
      <c r="D13" s="1">
        <v>100.070630215343</v>
      </c>
      <c r="E13" s="21">
        <v>100.000095854493</v>
      </c>
      <c r="F13" s="30">
        <v>100.069784030953</v>
      </c>
      <c r="H13" s="23" t="s">
        <v>34</v>
      </c>
      <c r="I13">
        <v>0.92105698585510198</v>
      </c>
      <c r="J13">
        <v>0.917133688926696</v>
      </c>
      <c r="K13">
        <v>0.90696918964385898</v>
      </c>
      <c r="L13">
        <v>0.90447968244552601</v>
      </c>
      <c r="M13">
        <v>0.950264573097229</v>
      </c>
      <c r="N13">
        <v>0.94872915744781405</v>
      </c>
      <c r="O13">
        <v>0.94708031415939298</v>
      </c>
      <c r="P13">
        <v>0.94337642192840498</v>
      </c>
      <c r="Q13">
        <v>0.98227262496948198</v>
      </c>
      <c r="R13">
        <v>0.95510780811309803</v>
      </c>
      <c r="S13">
        <v>0.967784523963928</v>
      </c>
      <c r="T13">
        <v>0.95040452480316095</v>
      </c>
      <c r="U13">
        <v>0.98719143867492598</v>
      </c>
      <c r="V13">
        <v>0.97187250852584794</v>
      </c>
      <c r="W13">
        <v>0.96361458301544101</v>
      </c>
      <c r="X13">
        <v>0.94787234067916804</v>
      </c>
      <c r="Y13">
        <v>0.97594064474105802</v>
      </c>
      <c r="Z13">
        <v>0.96543031930923395</v>
      </c>
      <c r="AA13">
        <v>0.95806449651718095</v>
      </c>
      <c r="AB13">
        <v>0.95451313257217396</v>
      </c>
      <c r="AC13">
        <v>0.9805269241333</v>
      </c>
      <c r="AD13">
        <v>0.97088259458541804</v>
      </c>
      <c r="AE13">
        <v>0.96750169992446899</v>
      </c>
      <c r="AF13">
        <v>0.95417791604995705</v>
      </c>
      <c r="AG13">
        <v>0.97142857313156095</v>
      </c>
      <c r="AH13">
        <v>0.96916300058364802</v>
      </c>
      <c r="AI13">
        <v>0.97383481264114302</v>
      </c>
      <c r="AJ13">
        <v>0.95882987976074197</v>
      </c>
    </row>
    <row r="14" spans="1:36" x14ac:dyDescent="0.3">
      <c r="A14" s="1" t="s">
        <v>8</v>
      </c>
      <c r="B14" s="1" t="s">
        <v>4</v>
      </c>
      <c r="C14" s="1"/>
      <c r="D14" s="1">
        <v>150.06007443820201</v>
      </c>
      <c r="E14" s="21">
        <v>150.00007246365999</v>
      </c>
      <c r="F14" s="27">
        <v>150.060216811207</v>
      </c>
      <c r="H14" t="s">
        <v>21</v>
      </c>
      <c r="I14" s="18">
        <f>AVERAGE(I11:I13)</f>
        <v>0.93327683210372869</v>
      </c>
      <c r="J14" s="18">
        <f t="shared" ref="J14:AJ14" si="0">AVERAGE(J11:J13)</f>
        <v>0.93460412820180194</v>
      </c>
      <c r="K14" s="18">
        <f t="shared" si="0"/>
        <v>0.93225765228271396</v>
      </c>
      <c r="L14" s="18">
        <f t="shared" si="0"/>
        <v>0.93064006169637026</v>
      </c>
      <c r="M14" s="18">
        <f t="shared" si="0"/>
        <v>0.96742868424798767</v>
      </c>
      <c r="N14" s="18">
        <f t="shared" si="0"/>
        <v>0.95993787050115298</v>
      </c>
      <c r="O14" s="18">
        <f t="shared" si="0"/>
        <v>0.95614143211975255</v>
      </c>
      <c r="P14" s="18">
        <f t="shared" si="0"/>
        <v>0.950669844940352</v>
      </c>
      <c r="Q14" s="18">
        <f t="shared" si="0"/>
        <v>0.97731093565622906</v>
      </c>
      <c r="R14" s="18">
        <f t="shared" si="0"/>
        <v>0.97008246183395375</v>
      </c>
      <c r="S14" s="18">
        <f t="shared" si="0"/>
        <v>0.96915626525878873</v>
      </c>
      <c r="T14" s="18">
        <f t="shared" si="0"/>
        <v>0.96426139275232892</v>
      </c>
      <c r="U14" s="18">
        <f t="shared" si="0"/>
        <v>0.98107928037643355</v>
      </c>
      <c r="V14" s="18">
        <f t="shared" si="0"/>
        <v>0.97461722294489495</v>
      </c>
      <c r="W14" s="18">
        <f t="shared" si="0"/>
        <v>0.96127005418141642</v>
      </c>
      <c r="X14" s="18">
        <f t="shared" si="0"/>
        <v>0.96191700299580829</v>
      </c>
      <c r="Y14" s="18">
        <f t="shared" si="0"/>
        <v>0.97489861647287934</v>
      </c>
      <c r="Z14" s="18">
        <f t="shared" si="0"/>
        <v>0.97456884384155229</v>
      </c>
      <c r="AA14" s="18">
        <f t="shared" si="0"/>
        <v>0.96206835905710797</v>
      </c>
      <c r="AB14" s="18">
        <f t="shared" si="0"/>
        <v>0.96023631095886197</v>
      </c>
      <c r="AC14" s="18">
        <f t="shared" si="0"/>
        <v>0.98095953464508001</v>
      </c>
      <c r="AD14" s="18">
        <f t="shared" si="0"/>
        <v>0.97343017657597797</v>
      </c>
      <c r="AE14" s="18">
        <f t="shared" si="0"/>
        <v>0.96840898195902503</v>
      </c>
      <c r="AF14" s="18">
        <f t="shared" si="0"/>
        <v>0.95725532372792532</v>
      </c>
      <c r="AG14" s="18">
        <f t="shared" si="0"/>
        <v>0.97716085116068463</v>
      </c>
      <c r="AH14" s="18">
        <f t="shared" si="0"/>
        <v>0.97098833322524969</v>
      </c>
      <c r="AI14" s="18">
        <f t="shared" si="0"/>
        <v>0.97659373283386175</v>
      </c>
      <c r="AJ14" s="18">
        <f t="shared" si="0"/>
        <v>0.96370162566502826</v>
      </c>
    </row>
    <row r="15" spans="1:36" x14ac:dyDescent="0.3">
      <c r="A15" s="1" t="s">
        <v>8</v>
      </c>
      <c r="B15" s="1" t="s">
        <v>5</v>
      </c>
      <c r="C15" s="1"/>
      <c r="D15" s="1">
        <v>150.06924250960299</v>
      </c>
      <c r="E15" s="21">
        <v>150.000083555635</v>
      </c>
      <c r="F15" s="30">
        <v>150.07177122957401</v>
      </c>
      <c r="H15" s="12" t="s">
        <v>16</v>
      </c>
      <c r="I15" s="52">
        <f>AVERAGE(I14:L14)</f>
        <v>0.93269466857115368</v>
      </c>
      <c r="J15" s="52"/>
      <c r="K15" s="52"/>
      <c r="L15" s="52"/>
      <c r="M15" s="52">
        <f>AVERAGE(M14:P14)</f>
        <v>0.95854445795231125</v>
      </c>
      <c r="N15" s="52"/>
      <c r="O15" s="52"/>
      <c r="P15" s="52"/>
      <c r="Q15" s="52">
        <f>AVERAGE(Q14:T14)</f>
        <v>0.97020276387532511</v>
      </c>
      <c r="R15" s="52"/>
      <c r="S15" s="52"/>
      <c r="T15" s="52"/>
      <c r="U15" s="52">
        <f>AVERAGE(U14:X14)</f>
        <v>0.96972089012463825</v>
      </c>
      <c r="V15" s="52"/>
      <c r="W15" s="52"/>
      <c r="X15" s="52"/>
      <c r="Y15" s="52">
        <f>AVERAGE(Y14:AB14)</f>
        <v>0.96794303258260039</v>
      </c>
      <c r="Z15" s="52"/>
      <c r="AA15" s="52"/>
      <c r="AB15" s="52"/>
      <c r="AC15" s="52">
        <f>AVERAGE(AC14:AF14)</f>
        <v>0.97001350422700205</v>
      </c>
      <c r="AD15" s="52"/>
      <c r="AE15" s="52"/>
      <c r="AF15" s="52"/>
      <c r="AG15" s="52">
        <f>AVERAGE(AG14:AJ14)</f>
        <v>0.97211113572120611</v>
      </c>
      <c r="AH15" s="52"/>
      <c r="AI15" s="52"/>
      <c r="AJ15" s="52"/>
    </row>
    <row r="16" spans="1:36" x14ac:dyDescent="0.3">
      <c r="A16" s="1" t="s">
        <v>8</v>
      </c>
      <c r="B16" s="1" t="s">
        <v>6</v>
      </c>
      <c r="C16" s="1"/>
      <c r="D16" s="1">
        <v>150.083564151666</v>
      </c>
      <c r="E16" s="21">
        <v>150.00009413737101</v>
      </c>
      <c r="F16" s="27">
        <v>150.08477688924401</v>
      </c>
      <c r="H16" t="s">
        <v>35</v>
      </c>
      <c r="I16" s="51">
        <f>_xlfn.STDEV.P(I11:L13)</f>
        <v>1.94387173988653E-2</v>
      </c>
      <c r="J16" s="51"/>
      <c r="K16" s="51"/>
      <c r="L16" s="51"/>
      <c r="M16" s="51">
        <f t="shared" ref="M16" si="1">_xlfn.STDEV.P(M11:P13)</f>
        <v>1.311718231747167E-2</v>
      </c>
      <c r="N16" s="51"/>
      <c r="O16" s="51"/>
      <c r="P16" s="51"/>
      <c r="Q16" s="51">
        <f t="shared" ref="Q16" si="2">_xlfn.STDEV.P(Q11:T13)</f>
        <v>9.5062621718994978E-3</v>
      </c>
      <c r="R16" s="51"/>
      <c r="S16" s="51"/>
      <c r="T16" s="51"/>
      <c r="U16" s="51">
        <f t="shared" ref="U16" si="3">_xlfn.STDEV.P(U11:X13)</f>
        <v>1.2279536395283104E-2</v>
      </c>
      <c r="V16" s="51"/>
      <c r="W16" s="51"/>
      <c r="X16" s="51"/>
      <c r="Y16" s="51">
        <f t="shared" ref="Y16" si="4">_xlfn.STDEV.P(Y11:AB13)</f>
        <v>1.060434235755689E-2</v>
      </c>
      <c r="Z16" s="51"/>
      <c r="AA16" s="51"/>
      <c r="AB16" s="51"/>
      <c r="AC16" s="51">
        <f t="shared" ref="AC16" si="5">_xlfn.STDEV.P(AC11:AF13)</f>
        <v>1.1395617319772644E-2</v>
      </c>
      <c r="AD16" s="51"/>
      <c r="AE16" s="51"/>
      <c r="AF16" s="51"/>
      <c r="AG16" s="51">
        <f t="shared" ref="AG16" si="6">_xlfn.STDEV.P(AG11:AJ13)</f>
        <v>1.1205648973174772E-2</v>
      </c>
      <c r="AH16" s="51"/>
      <c r="AI16" s="51"/>
      <c r="AJ16" s="51"/>
    </row>
    <row r="17" spans="1:36" x14ac:dyDescent="0.3">
      <c r="A17" s="1" t="s">
        <v>8</v>
      </c>
      <c r="B17" s="1" t="s">
        <v>7</v>
      </c>
      <c r="C17" s="1"/>
      <c r="D17" s="1">
        <v>150.09603204475999</v>
      </c>
      <c r="E17" s="21">
        <v>150.00010879698701</v>
      </c>
      <c r="F17" s="30">
        <v>150.09561223404199</v>
      </c>
      <c r="H17" s="13" t="s">
        <v>17</v>
      </c>
      <c r="I17" s="52">
        <f>AVERAGE(I15:AJ15)</f>
        <v>0.96303292186489098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</row>
    <row r="18" spans="1:36" x14ac:dyDescent="0.3">
      <c r="A18" s="1" t="s">
        <v>9</v>
      </c>
      <c r="B18" s="1" t="s">
        <v>4</v>
      </c>
      <c r="C18" s="1"/>
      <c r="D18" s="1">
        <v>200.068686050536</v>
      </c>
      <c r="E18" s="21">
        <v>200.00007538670201</v>
      </c>
      <c r="F18" s="27">
        <v>200.07341642546999</v>
      </c>
      <c r="H18" t="s">
        <v>33</v>
      </c>
      <c r="I18">
        <f>_xlfn.STDEV.P(I11:I13)</f>
        <v>1.6676074463823611E-2</v>
      </c>
      <c r="J18">
        <f t="shared" ref="J18:AJ18" si="7">_xlfn.STDEV.P(J11:J13)</f>
        <v>1.9651221957374031E-2</v>
      </c>
      <c r="K18">
        <f t="shared" si="7"/>
        <v>1.9578099259564209E-2</v>
      </c>
      <c r="L18">
        <f t="shared" si="7"/>
        <v>2.1342296942631823E-2</v>
      </c>
      <c r="M18">
        <f t="shared" si="7"/>
        <v>1.2460885037498898E-2</v>
      </c>
      <c r="N18">
        <f t="shared" si="7"/>
        <v>8.8552240657463893E-3</v>
      </c>
      <c r="O18">
        <f t="shared" si="7"/>
        <v>8.2498176765974512E-3</v>
      </c>
      <c r="P18">
        <f t="shared" si="7"/>
        <v>1.5422016997967816E-2</v>
      </c>
      <c r="Q18">
        <f t="shared" si="7"/>
        <v>3.7341258834952141E-3</v>
      </c>
      <c r="R18">
        <f t="shared" si="7"/>
        <v>1.0706810054157554E-2</v>
      </c>
      <c r="S18">
        <f t="shared" si="7"/>
        <v>5.4510201666143135E-3</v>
      </c>
      <c r="T18">
        <f t="shared" si="7"/>
        <v>1.0781806647938652E-2</v>
      </c>
      <c r="U18">
        <f t="shared" si="7"/>
        <v>5.3890208588996593E-3</v>
      </c>
      <c r="V18">
        <f t="shared" si="7"/>
        <v>1.9473118716845448E-3</v>
      </c>
      <c r="W18">
        <f t="shared" si="7"/>
        <v>1.1941039308260407E-2</v>
      </c>
      <c r="X18">
        <f t="shared" si="7"/>
        <v>1.193405549551693E-2</v>
      </c>
      <c r="Y18">
        <f t="shared" si="7"/>
        <v>9.7717533692458173E-3</v>
      </c>
      <c r="Z18">
        <f t="shared" si="7"/>
        <v>6.8725086177528257E-3</v>
      </c>
      <c r="AA18">
        <f t="shared" si="7"/>
        <v>8.9806242824624159E-3</v>
      </c>
      <c r="AB18">
        <f t="shared" si="7"/>
        <v>6.3443901929983492E-3</v>
      </c>
      <c r="AC18">
        <f t="shared" si="7"/>
        <v>2.7399020735629871E-3</v>
      </c>
      <c r="AD18">
        <f t="shared" si="7"/>
        <v>7.3211685285677437E-3</v>
      </c>
      <c r="AE18">
        <f t="shared" si="7"/>
        <v>3.7358172956250472E-3</v>
      </c>
      <c r="AF18">
        <f t="shared" si="7"/>
        <v>1.214671067914736E-2</v>
      </c>
      <c r="AG18">
        <f t="shared" si="7"/>
        <v>6.684559217473361E-3</v>
      </c>
      <c r="AH18">
        <f t="shared" si="7"/>
        <v>8.4935520177561973E-3</v>
      </c>
      <c r="AI18">
        <f t="shared" si="7"/>
        <v>6.5160252805652593E-3</v>
      </c>
      <c r="AJ18">
        <f t="shared" si="7"/>
        <v>1.5013663265468219E-2</v>
      </c>
    </row>
    <row r="19" spans="1:36" x14ac:dyDescent="0.3">
      <c r="A19" s="1" t="s">
        <v>9</v>
      </c>
      <c r="B19" s="1" t="s">
        <v>5</v>
      </c>
      <c r="C19" s="1"/>
      <c r="D19" s="1">
        <v>200.078731086657</v>
      </c>
      <c r="E19" s="21">
        <v>200.00010324367699</v>
      </c>
      <c r="F19" s="30">
        <v>200.08556427799701</v>
      </c>
    </row>
    <row r="20" spans="1:36" x14ac:dyDescent="0.3">
      <c r="A20" s="1" t="s">
        <v>9</v>
      </c>
      <c r="B20" s="1" t="s">
        <v>6</v>
      </c>
      <c r="C20" s="1"/>
      <c r="D20" s="1">
        <v>200.09662184441001</v>
      </c>
      <c r="E20" s="21">
        <v>200.00011576183499</v>
      </c>
      <c r="F20" s="27">
        <v>200.10430860215001</v>
      </c>
    </row>
    <row r="21" spans="1:36" x14ac:dyDescent="0.3">
      <c r="A21" s="1" t="s">
        <v>9</v>
      </c>
      <c r="B21" s="1" t="s">
        <v>7</v>
      </c>
      <c r="C21" s="1"/>
      <c r="D21" s="1">
        <v>200.11031586113</v>
      </c>
      <c r="E21" s="21">
        <v>200.000146022222</v>
      </c>
      <c r="F21" s="30">
        <v>200.11943710021299</v>
      </c>
    </row>
    <row r="22" spans="1:36" x14ac:dyDescent="0.3">
      <c r="A22" s="1" t="s">
        <v>10</v>
      </c>
      <c r="B22" s="1" t="s">
        <v>4</v>
      </c>
      <c r="C22" s="1"/>
      <c r="D22" s="1">
        <v>250.07551272487899</v>
      </c>
      <c r="E22" s="21">
        <v>250.00009746933</v>
      </c>
      <c r="F22" s="27">
        <v>250.077583505154</v>
      </c>
    </row>
    <row r="23" spans="1:36" x14ac:dyDescent="0.3">
      <c r="A23" s="1" t="s">
        <v>10</v>
      </c>
      <c r="B23" s="1" t="s">
        <v>5</v>
      </c>
      <c r="C23" s="1"/>
      <c r="D23" s="1">
        <v>250.09135904139401</v>
      </c>
      <c r="E23" s="21">
        <v>250.000119583025</v>
      </c>
      <c r="F23" s="30">
        <v>250.10263921747</v>
      </c>
    </row>
    <row r="24" spans="1:36" x14ac:dyDescent="0.3">
      <c r="A24" s="1" t="s">
        <v>10</v>
      </c>
      <c r="B24" s="1" t="s">
        <v>6</v>
      </c>
      <c r="C24" s="1"/>
      <c r="D24" s="1">
        <v>250.11199675955899</v>
      </c>
      <c r="E24" s="21">
        <v>250.00013152800699</v>
      </c>
      <c r="F24" s="27">
        <v>250.11773527420399</v>
      </c>
    </row>
    <row r="25" spans="1:36" x14ac:dyDescent="0.3">
      <c r="A25" s="1" t="s">
        <v>10</v>
      </c>
      <c r="B25" s="1" t="s">
        <v>7</v>
      </c>
      <c r="C25" s="1"/>
      <c r="D25" s="1">
        <v>250.12198797250801</v>
      </c>
      <c r="E25" s="21">
        <v>250.00015446256</v>
      </c>
      <c r="F25" s="30">
        <v>250.13735489667499</v>
      </c>
    </row>
    <row r="26" spans="1:36" x14ac:dyDescent="0.3">
      <c r="A26" s="1" t="s">
        <v>11</v>
      </c>
      <c r="B26" s="1" t="s">
        <v>4</v>
      </c>
      <c r="C26" s="1"/>
      <c r="D26" s="1">
        <v>300.082234110169</v>
      </c>
      <c r="E26" s="20">
        <v>300.00009427486901</v>
      </c>
      <c r="F26" s="27">
        <v>300.09232482662901</v>
      </c>
    </row>
    <row r="27" spans="1:36" x14ac:dyDescent="0.3">
      <c r="A27" s="1" t="s">
        <v>11</v>
      </c>
      <c r="B27" s="1" t="s">
        <v>5</v>
      </c>
      <c r="C27" s="1"/>
      <c r="D27" s="1">
        <v>300.10900630914801</v>
      </c>
      <c r="E27" s="20">
        <v>300.00012203786099</v>
      </c>
      <c r="F27" s="30">
        <v>300.11166905286302</v>
      </c>
    </row>
    <row r="28" spans="1:36" x14ac:dyDescent="0.3">
      <c r="A28" s="1" t="s">
        <v>11</v>
      </c>
      <c r="B28" s="1" t="s">
        <v>6</v>
      </c>
      <c r="C28" s="1"/>
      <c r="D28" s="1">
        <v>300.13177691107597</v>
      </c>
      <c r="E28" s="21">
        <v>300.00016359201697</v>
      </c>
      <c r="F28" s="27">
        <v>300.12742927228101</v>
      </c>
    </row>
    <row r="29" spans="1:36" x14ac:dyDescent="0.3">
      <c r="A29" s="1" t="s">
        <v>11</v>
      </c>
      <c r="B29" s="1" t="s">
        <v>7</v>
      </c>
      <c r="C29" s="1"/>
      <c r="D29" s="1">
        <v>300.14318426501001</v>
      </c>
      <c r="E29" s="20">
        <v>300.00018546444102</v>
      </c>
      <c r="F29" s="30">
        <v>300.152756229685</v>
      </c>
    </row>
    <row r="30" spans="1:36" x14ac:dyDescent="0.3">
      <c r="A30" s="1"/>
      <c r="B30" s="1"/>
      <c r="C30" s="1"/>
      <c r="D30" s="1"/>
      <c r="E30" s="54"/>
      <c r="F30" s="55"/>
    </row>
    <row r="31" spans="1:36" x14ac:dyDescent="0.3">
      <c r="J31" s="82" t="s">
        <v>40</v>
      </c>
      <c r="K31" s="31"/>
    </row>
    <row r="32" spans="1:36" x14ac:dyDescent="0.3">
      <c r="C32" s="31" t="s">
        <v>28</v>
      </c>
      <c r="D32" s="31" t="s">
        <v>23</v>
      </c>
      <c r="E32" s="31" t="s">
        <v>36</v>
      </c>
      <c r="F32" s="22" t="s">
        <v>29</v>
      </c>
      <c r="G32" s="31" t="s">
        <v>93</v>
      </c>
      <c r="H32" s="31" t="s">
        <v>32</v>
      </c>
      <c r="J32" s="83">
        <f>E2-25</f>
        <v>3.6184553401596986E-5</v>
      </c>
    </row>
    <row r="33" spans="1:10" x14ac:dyDescent="0.3">
      <c r="A33" s="2" t="s">
        <v>4</v>
      </c>
      <c r="B33" s="3" t="s">
        <v>4</v>
      </c>
      <c r="C33">
        <f t="shared" ref="C33:C60" si="8">J32*1000</f>
        <v>3.6184553401596986E-2</v>
      </c>
      <c r="D33">
        <f>D2-25</f>
        <v>3.7351780757099107E-2</v>
      </c>
      <c r="E33">
        <f>F2-25</f>
        <v>3.7231836113999606E-2</v>
      </c>
      <c r="F33">
        <f>AVERAGE(C33:E33)</f>
        <v>3.6922723424231897E-2</v>
      </c>
      <c r="G33">
        <f>AVERAGE(F33:F36)</f>
        <v>3.9647520189023247E-2</v>
      </c>
      <c r="H33">
        <f>_xlfn.STDEV.S(C33:E33)</f>
        <v>6.4208092643348944E-4</v>
      </c>
      <c r="I33" s="32"/>
      <c r="J33" s="83">
        <f>E3-25</f>
        <v>4.5862745000846417E-5</v>
      </c>
    </row>
    <row r="34" spans="1:10" x14ac:dyDescent="0.3">
      <c r="A34" s="4" t="s">
        <v>4</v>
      </c>
      <c r="B34" s="5" t="s">
        <v>5</v>
      </c>
      <c r="C34">
        <f t="shared" si="8"/>
        <v>4.5862745000846417E-2</v>
      </c>
      <c r="D34">
        <f t="shared" ref="D34:D36" si="9">D3-25</f>
        <v>3.4659835225600233E-2</v>
      </c>
      <c r="E34">
        <f t="shared" ref="E34:E36" si="10">F3-25</f>
        <v>3.8510588235201482E-2</v>
      </c>
      <c r="F34">
        <f t="shared" ref="F34:F60" si="11">AVERAGE(C34:E34)</f>
        <v>3.9677722820549377E-2</v>
      </c>
      <c r="G34">
        <v>3.9647520189023247E-2</v>
      </c>
      <c r="H34">
        <f t="shared" ref="H34:H60" si="12">_xlfn.STDEV.S(C34:E34)</f>
        <v>5.6919196422044668E-3</v>
      </c>
      <c r="I34" s="16"/>
      <c r="J34" s="83">
        <f>E4-25</f>
        <v>4.2790546398663309E-5</v>
      </c>
    </row>
    <row r="35" spans="1:10" x14ac:dyDescent="0.3">
      <c r="A35" s="2" t="s">
        <v>4</v>
      </c>
      <c r="B35" s="3" t="s">
        <v>6</v>
      </c>
      <c r="C35">
        <f t="shared" si="8"/>
        <v>4.2790546398663309E-2</v>
      </c>
      <c r="D35">
        <f t="shared" si="9"/>
        <v>3.7912107065000811E-2</v>
      </c>
      <c r="E35">
        <f t="shared" si="10"/>
        <v>3.9131517357901657E-2</v>
      </c>
      <c r="F35">
        <f t="shared" si="11"/>
        <v>3.9944723607188592E-2</v>
      </c>
      <c r="G35">
        <v>3.9647520189023247E-2</v>
      </c>
      <c r="H35">
        <f t="shared" si="12"/>
        <v>2.5388522773028455E-3</v>
      </c>
      <c r="I35" s="16"/>
      <c r="J35" s="83">
        <f>E5-25</f>
        <v>4.4102273999868657E-5</v>
      </c>
    </row>
    <row r="36" spans="1:10" x14ac:dyDescent="0.3">
      <c r="A36" s="4" t="s">
        <v>4</v>
      </c>
      <c r="B36" s="5" t="s">
        <v>7</v>
      </c>
      <c r="C36">
        <f t="shared" si="8"/>
        <v>4.4102273999868657E-2</v>
      </c>
      <c r="D36">
        <f t="shared" si="9"/>
        <v>3.9871137464501771E-2</v>
      </c>
      <c r="E36">
        <f t="shared" si="10"/>
        <v>4.2161321247998984E-2</v>
      </c>
      <c r="F36">
        <f t="shared" si="11"/>
        <v>4.2044910904123135E-2</v>
      </c>
      <c r="G36">
        <v>3.9647520189023198E-2</v>
      </c>
      <c r="H36">
        <f t="shared" si="12"/>
        <v>2.1179689849830413E-3</v>
      </c>
      <c r="I36" s="16"/>
      <c r="J36" s="83">
        <f>E6-50</f>
        <v>4.3975571401233537E-5</v>
      </c>
    </row>
    <row r="37" spans="1:10" x14ac:dyDescent="0.3">
      <c r="A37" s="2" t="s">
        <v>5</v>
      </c>
      <c r="B37" s="3" t="s">
        <v>4</v>
      </c>
      <c r="C37">
        <f t="shared" si="8"/>
        <v>4.3975571401233537E-2</v>
      </c>
      <c r="D37">
        <f>D6-50</f>
        <v>4.3598969999997905E-2</v>
      </c>
      <c r="E37">
        <f>F6-50</f>
        <v>4.2857419438099953E-2</v>
      </c>
      <c r="F37">
        <f t="shared" si="11"/>
        <v>4.3477320279777132E-2</v>
      </c>
      <c r="G37">
        <f>AVERAGE(F37:F40)</f>
        <v>5.0846482447380957E-2</v>
      </c>
      <c r="H37">
        <f t="shared" si="12"/>
        <v>5.6891558599428144E-4</v>
      </c>
      <c r="I37" s="16"/>
      <c r="J37" s="83">
        <f>E7-50</f>
        <v>5.3152843598525124E-5</v>
      </c>
    </row>
    <row r="38" spans="1:10" x14ac:dyDescent="0.3">
      <c r="A38" s="4" t="s">
        <v>5</v>
      </c>
      <c r="B38" s="5" t="s">
        <v>5</v>
      </c>
      <c r="C38">
        <f t="shared" si="8"/>
        <v>5.3152843598525124E-2</v>
      </c>
      <c r="D38">
        <f t="shared" ref="D38:D40" si="13">D7-50</f>
        <v>4.6779680000000212E-2</v>
      </c>
      <c r="E38">
        <f t="shared" ref="E38:E40" si="14">F7-50</f>
        <v>4.5311568799299096E-2</v>
      </c>
      <c r="F38">
        <f t="shared" si="11"/>
        <v>4.8414697465941479E-2</v>
      </c>
      <c r="G38">
        <v>5.0846482447380957E-2</v>
      </c>
      <c r="H38">
        <f t="shared" si="12"/>
        <v>4.1684960363054255E-3</v>
      </c>
      <c r="I38" s="16"/>
      <c r="J38" s="83">
        <f>E8-50</f>
        <v>5.383395019720183E-5</v>
      </c>
    </row>
    <row r="39" spans="1:10" x14ac:dyDescent="0.3">
      <c r="A39" s="2" t="s">
        <v>5</v>
      </c>
      <c r="B39" s="3" t="s">
        <v>6</v>
      </c>
      <c r="C39">
        <f t="shared" si="8"/>
        <v>5.383395019720183E-2</v>
      </c>
      <c r="D39">
        <f t="shared" si="13"/>
        <v>5.2517850000000976E-2</v>
      </c>
      <c r="E39">
        <f t="shared" si="14"/>
        <v>4.8761470281498021E-2</v>
      </c>
      <c r="F39">
        <f t="shared" si="11"/>
        <v>5.1704423492900276E-2</v>
      </c>
      <c r="G39">
        <v>5.0846482447380957E-2</v>
      </c>
      <c r="H39">
        <f t="shared" si="12"/>
        <v>2.6322538129225242E-3</v>
      </c>
      <c r="I39" s="16"/>
      <c r="J39" s="83">
        <f>E9-50</f>
        <v>6.7551275897415053E-5</v>
      </c>
    </row>
    <row r="40" spans="1:10" x14ac:dyDescent="0.3">
      <c r="A40" s="4" t="s">
        <v>5</v>
      </c>
      <c r="B40" s="5" t="s">
        <v>7</v>
      </c>
      <c r="C40">
        <f t="shared" si="8"/>
        <v>6.7551275897415053E-2</v>
      </c>
      <c r="D40">
        <f t="shared" si="13"/>
        <v>5.8798490000000925E-2</v>
      </c>
      <c r="E40">
        <f t="shared" si="14"/>
        <v>5.3018699755298826E-2</v>
      </c>
      <c r="F40">
        <f t="shared" si="11"/>
        <v>5.9789488550904935E-2</v>
      </c>
      <c r="G40">
        <v>5.0846482447380957E-2</v>
      </c>
      <c r="H40">
        <f t="shared" si="12"/>
        <v>7.3167958101563709E-3</v>
      </c>
      <c r="I40" s="16"/>
      <c r="J40" s="83">
        <f>E10-100</f>
        <v>5.5986101003213662E-5</v>
      </c>
    </row>
    <row r="41" spans="1:10" x14ac:dyDescent="0.3">
      <c r="A41" s="2" t="s">
        <v>7</v>
      </c>
      <c r="B41" s="3" t="s">
        <v>4</v>
      </c>
      <c r="C41">
        <f t="shared" si="8"/>
        <v>5.5986101003213662E-2</v>
      </c>
      <c r="D41">
        <f>F10-100</f>
        <v>5.1173107604995494E-2</v>
      </c>
      <c r="E41">
        <f>F10-100</f>
        <v>5.1173107604995494E-2</v>
      </c>
      <c r="F41">
        <f t="shared" si="11"/>
        <v>5.2777438737734883E-2</v>
      </c>
      <c r="G41">
        <f>AVERAGE(F41:F44)</f>
        <v>6.6336940468474381E-2</v>
      </c>
      <c r="H41">
        <f t="shared" si="12"/>
        <v>2.7787830340691511E-3</v>
      </c>
      <c r="I41" s="16"/>
      <c r="J41" s="83">
        <f>E11-100</f>
        <v>7.2232974005714823E-5</v>
      </c>
    </row>
    <row r="42" spans="1:10" x14ac:dyDescent="0.3">
      <c r="A42" s="4" t="s">
        <v>7</v>
      </c>
      <c r="B42" s="5" t="s">
        <v>5</v>
      </c>
      <c r="C42">
        <f t="shared" si="8"/>
        <v>7.2232974005714823E-2</v>
      </c>
      <c r="D42">
        <f>D11-100</f>
        <v>5.6336098881999419E-2</v>
      </c>
      <c r="E42">
        <f t="shared" ref="E42:E44" si="15">F11-100</f>
        <v>6.3929657122002936E-2</v>
      </c>
      <c r="F42">
        <f t="shared" si="11"/>
        <v>6.4166243336572393E-2</v>
      </c>
      <c r="G42">
        <v>6.6336940468474381E-2</v>
      </c>
      <c r="H42">
        <f t="shared" si="12"/>
        <v>7.9510778799131154E-3</v>
      </c>
      <c r="I42" s="16"/>
      <c r="J42" s="83">
        <f>E12-100</f>
        <v>7.6143673993556149E-5</v>
      </c>
    </row>
    <row r="43" spans="1:10" x14ac:dyDescent="0.3">
      <c r="A43" s="2" t="s">
        <v>7</v>
      </c>
      <c r="B43" s="3" t="s">
        <v>6</v>
      </c>
      <c r="C43">
        <f t="shared" si="8"/>
        <v>7.6143673993556149E-2</v>
      </c>
      <c r="D43">
        <f>D12-100</f>
        <v>6.4447568388999343E-2</v>
      </c>
      <c r="E43">
        <f t="shared" si="15"/>
        <v>6.835225772300646E-2</v>
      </c>
      <c r="F43">
        <f t="shared" si="11"/>
        <v>6.9647833368520651E-2</v>
      </c>
      <c r="G43">
        <v>6.6336940468474381E-2</v>
      </c>
      <c r="H43">
        <f t="shared" si="12"/>
        <v>5.9547131558265187E-3</v>
      </c>
      <c r="I43" s="16"/>
      <c r="J43" s="83">
        <f>E13-100</f>
        <v>9.5854492997204943E-5</v>
      </c>
    </row>
    <row r="44" spans="1:10" x14ac:dyDescent="0.3">
      <c r="A44" s="4" t="s">
        <v>7</v>
      </c>
      <c r="B44" s="5" t="s">
        <v>7</v>
      </c>
      <c r="C44">
        <f t="shared" si="8"/>
        <v>9.5854492997204943E-2</v>
      </c>
      <c r="D44">
        <f>D13-100</f>
        <v>7.0630215343001623E-2</v>
      </c>
      <c r="E44">
        <f t="shared" si="15"/>
        <v>6.978403095300223E-2</v>
      </c>
      <c r="F44">
        <f t="shared" si="11"/>
        <v>7.8756246431069599E-2</v>
      </c>
      <c r="G44">
        <v>6.6336940468474381E-2</v>
      </c>
      <c r="H44">
        <f t="shared" si="12"/>
        <v>1.4813559117671134E-2</v>
      </c>
      <c r="I44" s="16"/>
      <c r="J44" s="83">
        <f>E14-150</f>
        <v>7.2463659989807638E-5</v>
      </c>
    </row>
    <row r="45" spans="1:10" x14ac:dyDescent="0.3">
      <c r="A45" s="2" t="s">
        <v>8</v>
      </c>
      <c r="B45" s="3" t="s">
        <v>4</v>
      </c>
      <c r="C45">
        <f t="shared" si="8"/>
        <v>7.2463659989807638E-2</v>
      </c>
      <c r="D45">
        <f>D14-150</f>
        <v>6.0074438202008196E-2</v>
      </c>
      <c r="E45">
        <f>F14-150</f>
        <v>6.0216811206998955E-2</v>
      </c>
      <c r="F45">
        <f t="shared" si="11"/>
        <v>6.4251636466271592E-2</v>
      </c>
      <c r="G45">
        <f>AVERAGE(F45:F48)</f>
        <v>8.168699677531302E-2</v>
      </c>
      <c r="H45">
        <f t="shared" si="12"/>
        <v>7.112177253237542E-3</v>
      </c>
      <c r="I45" s="16"/>
      <c r="J45" s="83">
        <f>E15-150</f>
        <v>8.3555635001175688E-5</v>
      </c>
    </row>
    <row r="46" spans="1:10" x14ac:dyDescent="0.3">
      <c r="A46" s="4" t="s">
        <v>8</v>
      </c>
      <c r="B46" s="5" t="s">
        <v>5</v>
      </c>
      <c r="C46">
        <f t="shared" si="8"/>
        <v>8.3555635001175688E-2</v>
      </c>
      <c r="D46">
        <f>D15-150</f>
        <v>6.9242509602986502E-2</v>
      </c>
      <c r="E46">
        <f t="shared" ref="E46:E48" si="16">F15-150</f>
        <v>7.1771229574011386E-2</v>
      </c>
      <c r="F46">
        <f t="shared" si="11"/>
        <v>7.4856458059391187E-2</v>
      </c>
      <c r="G46">
        <v>8.168699677531302E-2</v>
      </c>
      <c r="H46">
        <f t="shared" si="12"/>
        <v>7.6390683837311802E-3</v>
      </c>
      <c r="I46" s="16"/>
      <c r="J46" s="83">
        <f>E16-150</f>
        <v>9.4137371007718684E-5</v>
      </c>
    </row>
    <row r="47" spans="1:10" x14ac:dyDescent="0.3">
      <c r="A47" s="2" t="s">
        <v>8</v>
      </c>
      <c r="B47" s="3" t="s">
        <v>6</v>
      </c>
      <c r="C47">
        <f t="shared" si="8"/>
        <v>9.4137371007718684E-2</v>
      </c>
      <c r="D47">
        <f>D16-150</f>
        <v>8.3564151665996178E-2</v>
      </c>
      <c r="E47">
        <f t="shared" si="16"/>
        <v>8.47768892440115E-2</v>
      </c>
      <c r="F47">
        <f t="shared" si="11"/>
        <v>8.7492803972575459E-2</v>
      </c>
      <c r="G47">
        <v>8.168699677531302E-2</v>
      </c>
      <c r="H47">
        <f t="shared" si="12"/>
        <v>5.7862238482162699E-3</v>
      </c>
      <c r="I47" s="16"/>
      <c r="J47" s="83">
        <f>E17-150</f>
        <v>1.0879698700705376E-4</v>
      </c>
    </row>
    <row r="48" spans="1:10" x14ac:dyDescent="0.3">
      <c r="A48" s="4" t="s">
        <v>8</v>
      </c>
      <c r="B48" s="5" t="s">
        <v>7</v>
      </c>
      <c r="C48">
        <f t="shared" si="8"/>
        <v>0.10879698700705376</v>
      </c>
      <c r="D48">
        <f>D17-150</f>
        <v>9.6032044759994051E-2</v>
      </c>
      <c r="E48">
        <f t="shared" si="16"/>
        <v>9.5612234041993815E-2</v>
      </c>
      <c r="F48">
        <f t="shared" si="11"/>
        <v>0.10014708860301387</v>
      </c>
      <c r="G48">
        <v>8.168699677531302E-2</v>
      </c>
      <c r="H48">
        <f t="shared" si="12"/>
        <v>7.493972048246228E-3</v>
      </c>
      <c r="I48" s="16"/>
      <c r="J48" s="83">
        <f>E18-200</f>
        <v>7.5386702008017892E-5</v>
      </c>
    </row>
    <row r="49" spans="1:10" x14ac:dyDescent="0.3">
      <c r="A49" s="2" t="s">
        <v>9</v>
      </c>
      <c r="B49" s="3" t="s">
        <v>4</v>
      </c>
      <c r="C49">
        <f t="shared" si="8"/>
        <v>7.5386702008017892E-2</v>
      </c>
      <c r="D49">
        <f>D18-200</f>
        <v>6.868605053600163E-2</v>
      </c>
      <c r="E49">
        <f>F18-200</f>
        <v>7.3416425469986279E-2</v>
      </c>
      <c r="F49">
        <f t="shared" si="11"/>
        <v>7.2496392671335272E-2</v>
      </c>
      <c r="G49">
        <f>AVERAGE(F49:F52)</f>
        <v>9.8124640379026573E-2</v>
      </c>
      <c r="H49">
        <f t="shared" si="12"/>
        <v>3.4437665136161067E-3</v>
      </c>
      <c r="I49" s="16"/>
      <c r="J49" s="83">
        <f>E19-200</f>
        <v>1.032436769889955E-4</v>
      </c>
    </row>
    <row r="50" spans="1:10" x14ac:dyDescent="0.3">
      <c r="A50" s="4" t="s">
        <v>9</v>
      </c>
      <c r="B50" s="5" t="s">
        <v>5</v>
      </c>
      <c r="C50">
        <f t="shared" si="8"/>
        <v>0.1032436769889955</v>
      </c>
      <c r="D50">
        <f>D19-200</f>
        <v>7.8731086657001015E-2</v>
      </c>
      <c r="E50">
        <f t="shared" ref="E50:E52" si="17">F19-200</f>
        <v>8.5564277997008276E-2</v>
      </c>
      <c r="F50">
        <f t="shared" si="11"/>
        <v>8.9179680547668269E-2</v>
      </c>
      <c r="G50">
        <v>9.8124640379026573E-2</v>
      </c>
      <c r="H50">
        <f t="shared" si="12"/>
        <v>1.2649906043071511E-2</v>
      </c>
      <c r="I50" s="16"/>
      <c r="J50" s="83">
        <f>E20-200</f>
        <v>1.1576183499073522E-4</v>
      </c>
    </row>
    <row r="51" spans="1:10" x14ac:dyDescent="0.3">
      <c r="A51" s="2" t="s">
        <v>9</v>
      </c>
      <c r="B51" s="3" t="s">
        <v>6</v>
      </c>
      <c r="C51">
        <f t="shared" si="8"/>
        <v>0.11576183499073522</v>
      </c>
      <c r="D51">
        <f>D20-200</f>
        <v>9.6621844410009317E-2</v>
      </c>
      <c r="E51">
        <f t="shared" si="17"/>
        <v>0.10430860215001303</v>
      </c>
      <c r="F51">
        <f t="shared" si="11"/>
        <v>0.10556409385025252</v>
      </c>
      <c r="G51">
        <v>9.8124640379026573E-2</v>
      </c>
      <c r="H51">
        <f t="shared" si="12"/>
        <v>9.6315629268876619E-3</v>
      </c>
      <c r="I51" s="16"/>
      <c r="J51" s="83">
        <f>E21-200</f>
        <v>1.4602222199755488E-4</v>
      </c>
    </row>
    <row r="52" spans="1:10" x14ac:dyDescent="0.3">
      <c r="A52" s="4" t="s">
        <v>9</v>
      </c>
      <c r="B52" s="5" t="s">
        <v>7</v>
      </c>
      <c r="C52">
        <f t="shared" si="8"/>
        <v>0.14602222199755488</v>
      </c>
      <c r="D52">
        <f>D21-200</f>
        <v>0.11031586113000458</v>
      </c>
      <c r="E52">
        <f t="shared" si="17"/>
        <v>0.11943710021299125</v>
      </c>
      <c r="F52">
        <f t="shared" si="11"/>
        <v>0.12525839444685025</v>
      </c>
      <c r="G52">
        <v>9.8124640379026573E-2</v>
      </c>
      <c r="H52">
        <f t="shared" si="12"/>
        <v>1.8551324791475178E-2</v>
      </c>
      <c r="I52" s="16"/>
      <c r="J52" s="83">
        <f>E22-250</f>
        <v>9.7469330000876653E-5</v>
      </c>
    </row>
    <row r="53" spans="1:10" x14ac:dyDescent="0.3">
      <c r="A53" s="2" t="s">
        <v>10</v>
      </c>
      <c r="B53" s="3" t="s">
        <v>4</v>
      </c>
      <c r="C53">
        <f t="shared" si="8"/>
        <v>9.7469330000876653E-2</v>
      </c>
      <c r="D53">
        <f>D22-250</f>
        <v>7.5512724878990412E-2</v>
      </c>
      <c r="E53">
        <f>F22-250</f>
        <v>7.7583505153995702E-2</v>
      </c>
      <c r="F53">
        <f t="shared" si="11"/>
        <v>8.3521853344620922E-2</v>
      </c>
      <c r="G53">
        <f>AVERAGE(F53:F56)</f>
        <v>0.1116010261528686</v>
      </c>
      <c r="H53">
        <f t="shared" si="12"/>
        <v>1.2123164254617525E-2</v>
      </c>
      <c r="I53" s="16"/>
      <c r="J53" s="83">
        <f>E23-250</f>
        <v>1.1958302499692763E-4</v>
      </c>
    </row>
    <row r="54" spans="1:10" x14ac:dyDescent="0.3">
      <c r="A54" s="4" t="s">
        <v>10</v>
      </c>
      <c r="B54" s="5" t="s">
        <v>5</v>
      </c>
      <c r="C54">
        <f t="shared" si="8"/>
        <v>0.11958302499692763</v>
      </c>
      <c r="D54">
        <f>D23-250</f>
        <v>9.1359041394014184E-2</v>
      </c>
      <c r="E54">
        <f t="shared" ref="E54:E56" si="18">F23-250</f>
        <v>0.10263921746999927</v>
      </c>
      <c r="F54">
        <f t="shared" si="11"/>
        <v>0.10452709462031369</v>
      </c>
      <c r="G54">
        <v>0.1116010261528686</v>
      </c>
      <c r="H54">
        <f t="shared" si="12"/>
        <v>1.4206384927397687E-2</v>
      </c>
      <c r="I54" s="16"/>
      <c r="J54" s="83">
        <f>E24-250</f>
        <v>1.3152800698890132E-4</v>
      </c>
    </row>
    <row r="55" spans="1:10" x14ac:dyDescent="0.3">
      <c r="A55" s="2" t="s">
        <v>10</v>
      </c>
      <c r="B55" s="3" t="s">
        <v>6</v>
      </c>
      <c r="C55">
        <f t="shared" si="8"/>
        <v>0.13152800698890132</v>
      </c>
      <c r="D55">
        <f>D24-250</f>
        <v>0.11199675955899124</v>
      </c>
      <c r="E55">
        <f t="shared" si="18"/>
        <v>0.11773527420399432</v>
      </c>
      <c r="F55">
        <f t="shared" si="11"/>
        <v>0.1204200135839623</v>
      </c>
      <c r="G55">
        <v>0.1116010261528686</v>
      </c>
      <c r="H55">
        <f t="shared" si="12"/>
        <v>1.0038589327981068E-2</v>
      </c>
      <c r="I55" s="16"/>
      <c r="J55" s="83">
        <f>E25-250</f>
        <v>1.5446256000473113E-4</v>
      </c>
    </row>
    <row r="56" spans="1:10" x14ac:dyDescent="0.3">
      <c r="A56" s="4" t="s">
        <v>10</v>
      </c>
      <c r="B56" s="5" t="s">
        <v>7</v>
      </c>
      <c r="C56">
        <f t="shared" si="8"/>
        <v>0.15446256000473113</v>
      </c>
      <c r="D56">
        <f>D25-250</f>
        <v>0.12198797250800908</v>
      </c>
      <c r="E56">
        <f t="shared" si="18"/>
        <v>0.13735489667499223</v>
      </c>
      <c r="F56">
        <f t="shared" si="11"/>
        <v>0.13793514306257748</v>
      </c>
      <c r="G56">
        <v>0.1116010261528686</v>
      </c>
      <c r="H56">
        <f t="shared" si="12"/>
        <v>1.6245067641388673E-2</v>
      </c>
      <c r="I56" s="16"/>
      <c r="J56" s="83">
        <f>E26-300</f>
        <v>9.4274869013588614E-5</v>
      </c>
    </row>
    <row r="57" spans="1:10" x14ac:dyDescent="0.3">
      <c r="A57" s="2" t="s">
        <v>11</v>
      </c>
      <c r="B57" s="3" t="s">
        <v>4</v>
      </c>
      <c r="C57">
        <f t="shared" si="8"/>
        <v>9.4274869013588614E-2</v>
      </c>
      <c r="D57">
        <f>D26-300</f>
        <v>8.2234110168997177E-2</v>
      </c>
      <c r="E57">
        <f>F26-300</f>
        <v>9.2324826629010204E-2</v>
      </c>
      <c r="F57">
        <f t="shared" si="11"/>
        <v>8.9611268603865327E-2</v>
      </c>
      <c r="G57">
        <f>AVERAGE(F57:F60)</f>
        <v>0.12631251373805696</v>
      </c>
      <c r="H57">
        <f t="shared" si="12"/>
        <v>6.4627792980476162E-3</v>
      </c>
      <c r="I57" s="16"/>
      <c r="J57" s="83">
        <f>E27-300</f>
        <v>1.220378609900763E-4</v>
      </c>
    </row>
    <row r="58" spans="1:10" x14ac:dyDescent="0.3">
      <c r="A58" s="4" t="s">
        <v>11</v>
      </c>
      <c r="B58" s="5" t="s">
        <v>5</v>
      </c>
      <c r="C58">
        <f t="shared" si="8"/>
        <v>0.1220378609900763</v>
      </c>
      <c r="D58">
        <f>D27-300</f>
        <v>0.10900630914801468</v>
      </c>
      <c r="E58">
        <f t="shared" ref="E58:E60" si="19">F27-300</f>
        <v>0.11166905286302153</v>
      </c>
      <c r="F58">
        <f t="shared" si="11"/>
        <v>0.11423774100037083</v>
      </c>
      <c r="G58">
        <v>0.12631251373805696</v>
      </c>
      <c r="H58">
        <f t="shared" si="12"/>
        <v>6.885053007298067E-3</v>
      </c>
      <c r="I58" s="16"/>
      <c r="J58" s="83">
        <f>E28-300</f>
        <v>1.6359201697468961E-4</v>
      </c>
    </row>
    <row r="59" spans="1:10" x14ac:dyDescent="0.3">
      <c r="A59" s="2" t="s">
        <v>11</v>
      </c>
      <c r="B59" s="3" t="s">
        <v>6</v>
      </c>
      <c r="C59">
        <f t="shared" si="8"/>
        <v>0.16359201697468961</v>
      </c>
      <c r="D59">
        <f>D28-300</f>
        <v>0.13177691107597411</v>
      </c>
      <c r="E59">
        <f t="shared" si="19"/>
        <v>0.12742927228100598</v>
      </c>
      <c r="F59">
        <f t="shared" si="11"/>
        <v>0.1409327334438899</v>
      </c>
      <c r="G59">
        <v>0.12631251373805696</v>
      </c>
      <c r="H59">
        <f t="shared" si="12"/>
        <v>1.9743551817486084E-2</v>
      </c>
      <c r="I59" s="16"/>
      <c r="J59" s="83">
        <f>E29-300</f>
        <v>1.8546444101730231E-4</v>
      </c>
    </row>
    <row r="60" spans="1:10" x14ac:dyDescent="0.3">
      <c r="A60" s="4" t="s">
        <v>11</v>
      </c>
      <c r="B60" s="5" t="s">
        <v>7</v>
      </c>
      <c r="C60">
        <f t="shared" si="8"/>
        <v>0.18546444101730231</v>
      </c>
      <c r="D60">
        <f>D29-300</f>
        <v>0.14318426501000658</v>
      </c>
      <c r="E60">
        <f t="shared" si="19"/>
        <v>0.15275622968499647</v>
      </c>
      <c r="F60">
        <f t="shared" si="11"/>
        <v>0.1604683119041018</v>
      </c>
      <c r="G60">
        <v>0.12631251373805696</v>
      </c>
      <c r="H60">
        <f t="shared" si="12"/>
        <v>2.2170035631853522E-2</v>
      </c>
      <c r="I60" s="16"/>
    </row>
    <row r="77" spans="1:4" x14ac:dyDescent="0.3">
      <c r="A77" s="81"/>
      <c r="B77" s="81"/>
      <c r="C77" s="81"/>
      <c r="D77" s="81"/>
    </row>
    <row r="78" spans="1:4" x14ac:dyDescent="0.3">
      <c r="A78" s="81"/>
      <c r="B78" s="81"/>
      <c r="C78" s="81"/>
      <c r="D78" s="81"/>
    </row>
    <row r="79" spans="1:4" x14ac:dyDescent="0.3">
      <c r="A79" s="81"/>
      <c r="B79" s="81"/>
      <c r="C79" s="81"/>
      <c r="D79" s="81"/>
    </row>
    <row r="80" spans="1:4" x14ac:dyDescent="0.3">
      <c r="A80" s="81"/>
      <c r="B80" s="81"/>
      <c r="C80" s="81"/>
      <c r="D80" s="81"/>
    </row>
    <row r="81" spans="1:10" x14ac:dyDescent="0.3">
      <c r="A81" s="81"/>
      <c r="B81" s="81"/>
      <c r="C81" s="81"/>
      <c r="D81" s="81"/>
    </row>
    <row r="82" spans="1:10" x14ac:dyDescent="0.3">
      <c r="A82" s="81"/>
      <c r="B82" s="81"/>
      <c r="C82" s="81"/>
      <c r="D82" s="81"/>
    </row>
    <row r="83" spans="1:10" x14ac:dyDescent="0.3">
      <c r="A83" s="81"/>
      <c r="B83" s="81"/>
      <c r="C83" s="81"/>
      <c r="D83" s="81"/>
      <c r="F83" s="31" t="s">
        <v>18</v>
      </c>
      <c r="G83" s="31" t="s">
        <v>30</v>
      </c>
      <c r="H83" s="31" t="s">
        <v>31</v>
      </c>
      <c r="I83" s="31" t="s">
        <v>39</v>
      </c>
      <c r="J83" s="31" t="s">
        <v>38</v>
      </c>
    </row>
    <row r="84" spans="1:10" x14ac:dyDescent="0.3">
      <c r="A84" s="81"/>
      <c r="B84" s="81"/>
      <c r="C84" s="81"/>
      <c r="D84" s="81"/>
    </row>
    <row r="85" spans="1:10" x14ac:dyDescent="0.3">
      <c r="A85" s="81"/>
      <c r="B85" s="81"/>
      <c r="C85" s="81"/>
      <c r="D85" s="81"/>
      <c r="F85" s="15">
        <v>25</v>
      </c>
      <c r="G85" s="16">
        <f>AVERAGE(F33:F36)</f>
        <v>3.9647520189023247E-2</v>
      </c>
      <c r="H85" s="18">
        <f>AVERAGE(I14:L14)</f>
        <v>0.93269466857115368</v>
      </c>
      <c r="I85">
        <f>I16</f>
        <v>1.94387173988653E-2</v>
      </c>
      <c r="J85" s="14">
        <v>3.2566251247315293E-3</v>
      </c>
    </row>
    <row r="86" spans="1:10" x14ac:dyDescent="0.3">
      <c r="A86" s="81"/>
      <c r="B86" s="81"/>
      <c r="C86" s="81"/>
      <c r="D86" s="81"/>
      <c r="F86">
        <v>50</v>
      </c>
      <c r="G86" s="16">
        <f>AVERAGE(F37:F40)</f>
        <v>5.0846482447380957E-2</v>
      </c>
      <c r="H86" s="18">
        <f>AVERAGE(M14:P14)</f>
        <v>0.95854445795231125</v>
      </c>
      <c r="I86">
        <f>M16</f>
        <v>1.311718231747167E-2</v>
      </c>
      <c r="J86" s="14">
        <v>6.946961093316586E-3</v>
      </c>
    </row>
    <row r="87" spans="1:10" x14ac:dyDescent="0.3">
      <c r="A87" s="81"/>
      <c r="B87" s="81"/>
      <c r="C87" s="81"/>
      <c r="D87" s="81"/>
      <c r="F87" s="15">
        <v>100</v>
      </c>
      <c r="G87" s="16">
        <f>AVERAGE(F41:F44)</f>
        <v>6.6336940468474381E-2</v>
      </c>
      <c r="H87" s="18">
        <f>AVERAGE(Q14:T14)</f>
        <v>0.97020276387532511</v>
      </c>
      <c r="I87">
        <f>Q16</f>
        <v>9.5062621718994978E-3</v>
      </c>
      <c r="J87" s="14">
        <v>1.1947811483855824E-2</v>
      </c>
    </row>
    <row r="88" spans="1:10" x14ac:dyDescent="0.3">
      <c r="A88" s="81"/>
      <c r="B88" s="81"/>
      <c r="C88" s="81"/>
      <c r="D88" s="81"/>
      <c r="F88">
        <v>150</v>
      </c>
      <c r="G88" s="16">
        <f>AVERAGE(F45:F48)</f>
        <v>8.168699677531302E-2</v>
      </c>
      <c r="H88" s="18">
        <f>AVERAGE(U14:X14)</f>
        <v>0.96972089012463825</v>
      </c>
      <c r="I88">
        <f>U16</f>
        <v>1.2279536395283104E-2</v>
      </c>
      <c r="J88" s="14">
        <v>1.4641687563064918E-2</v>
      </c>
    </row>
    <row r="89" spans="1:10" x14ac:dyDescent="0.3">
      <c r="A89" s="81"/>
      <c r="B89" s="81"/>
      <c r="C89" s="81"/>
      <c r="D89" s="81"/>
      <c r="F89" s="15">
        <v>200</v>
      </c>
      <c r="G89" s="16">
        <f>AVERAGE(F49:F52)</f>
        <v>9.8124640379026573E-2</v>
      </c>
      <c r="H89" s="18">
        <f>AVERAGE(Y14:AB14)</f>
        <v>0.96794303258260039</v>
      </c>
      <c r="I89">
        <f>Y16</f>
        <v>1.060434235755689E-2</v>
      </c>
      <c r="J89" s="14">
        <v>2.1990173956053079E-2</v>
      </c>
    </row>
    <row r="90" spans="1:10" x14ac:dyDescent="0.3">
      <c r="A90" s="81"/>
      <c r="B90" s="81"/>
      <c r="C90" s="81"/>
      <c r="D90" s="81"/>
      <c r="F90">
        <v>250</v>
      </c>
      <c r="G90" s="16">
        <f>AVERAGE(F53:F56)</f>
        <v>0.1116010261528686</v>
      </c>
      <c r="H90" s="18">
        <f>AVERAGE(AC14:AF14)</f>
        <v>0.97001350422700205</v>
      </c>
      <c r="I90">
        <f>AC16</f>
        <v>1.1395617319772644E-2</v>
      </c>
      <c r="J90" s="14">
        <v>2.2833013529715569E-2</v>
      </c>
    </row>
    <row r="91" spans="1:10" x14ac:dyDescent="0.3">
      <c r="A91" s="81"/>
      <c r="B91" s="81"/>
      <c r="C91" s="81"/>
      <c r="D91" s="81"/>
      <c r="F91" s="15">
        <v>300</v>
      </c>
      <c r="G91" s="16">
        <f>AVERAGE(F57:F60)</f>
        <v>0.12631251373805696</v>
      </c>
      <c r="H91" s="18">
        <f>AVERAGE(AG14:AJ14)</f>
        <v>0.97211113572120611</v>
      </c>
      <c r="I91">
        <f>AG16</f>
        <v>1.1205648973174772E-2</v>
      </c>
      <c r="J91" s="14">
        <v>2.9665401129277978E-2</v>
      </c>
    </row>
    <row r="92" spans="1:10" x14ac:dyDescent="0.3">
      <c r="A92" s="81"/>
      <c r="B92" s="81"/>
      <c r="C92" s="81"/>
      <c r="D92" s="81"/>
    </row>
    <row r="93" spans="1:10" x14ac:dyDescent="0.3">
      <c r="A93" s="81"/>
      <c r="B93" s="81"/>
      <c r="C93" s="81"/>
      <c r="D93" s="81"/>
    </row>
    <row r="94" spans="1:10" x14ac:dyDescent="0.3">
      <c r="A94" s="81"/>
      <c r="B94" s="81"/>
      <c r="C94" s="81"/>
      <c r="D94" s="81"/>
    </row>
    <row r="95" spans="1:10" x14ac:dyDescent="0.3">
      <c r="A95" s="81"/>
      <c r="B95" s="81"/>
      <c r="C95" s="81"/>
      <c r="D95" s="81"/>
    </row>
    <row r="96" spans="1:10" x14ac:dyDescent="0.3">
      <c r="A96" s="81"/>
      <c r="B96" s="81"/>
      <c r="C96" s="81"/>
      <c r="D96" s="81"/>
    </row>
    <row r="97" spans="1:4" x14ac:dyDescent="0.3">
      <c r="A97" s="81"/>
      <c r="B97" s="81"/>
      <c r="C97" s="81"/>
      <c r="D97" s="81"/>
    </row>
    <row r="98" spans="1:4" x14ac:dyDescent="0.3">
      <c r="A98" s="81"/>
      <c r="B98" s="81"/>
      <c r="C98" s="81"/>
      <c r="D98" s="81"/>
    </row>
    <row r="99" spans="1:4" x14ac:dyDescent="0.3">
      <c r="A99" s="81"/>
      <c r="B99" s="81"/>
      <c r="C99" s="81"/>
      <c r="D99" s="81"/>
    </row>
    <row r="100" spans="1:4" x14ac:dyDescent="0.3">
      <c r="A100" s="81"/>
      <c r="B100" s="81"/>
      <c r="C100" s="81"/>
      <c r="D100" s="81"/>
    </row>
    <row r="101" spans="1:4" x14ac:dyDescent="0.3">
      <c r="A101" s="81"/>
      <c r="B101" s="81"/>
      <c r="C101" s="81"/>
      <c r="D101" s="81"/>
    </row>
    <row r="102" spans="1:4" x14ac:dyDescent="0.3">
      <c r="A102" s="81"/>
      <c r="B102" s="81"/>
      <c r="C102" s="81"/>
      <c r="D102" s="81"/>
    </row>
    <row r="103" spans="1:4" x14ac:dyDescent="0.3">
      <c r="A103" s="81"/>
      <c r="B103" s="81"/>
      <c r="C103" s="81"/>
      <c r="D103" s="81"/>
    </row>
    <row r="104" spans="1:4" x14ac:dyDescent="0.3">
      <c r="A104" s="81"/>
      <c r="B104" s="81"/>
      <c r="C104" s="81"/>
      <c r="D104" s="81"/>
    </row>
    <row r="105" spans="1:4" x14ac:dyDescent="0.3">
      <c r="A105" s="81"/>
      <c r="B105" s="81"/>
      <c r="C105" s="81"/>
      <c r="D105" s="81"/>
    </row>
    <row r="106" spans="1:4" x14ac:dyDescent="0.3">
      <c r="A106" s="81"/>
      <c r="B106" s="81"/>
      <c r="C106" s="81"/>
      <c r="D106" s="81"/>
    </row>
    <row r="107" spans="1:4" x14ac:dyDescent="0.3">
      <c r="A107" s="81"/>
      <c r="B107" s="81"/>
      <c r="C107" s="81"/>
      <c r="D107" s="81"/>
    </row>
    <row r="108" spans="1:4" x14ac:dyDescent="0.3">
      <c r="A108" s="81"/>
      <c r="B108" s="81"/>
      <c r="C108" s="81"/>
      <c r="D108" s="81"/>
    </row>
    <row r="109" spans="1:4" x14ac:dyDescent="0.3">
      <c r="A109" s="81"/>
      <c r="B109" s="81"/>
      <c r="C109" s="81"/>
      <c r="D109" s="81"/>
    </row>
    <row r="110" spans="1:4" x14ac:dyDescent="0.3">
      <c r="A110" s="81"/>
      <c r="B110" s="81"/>
      <c r="C110" s="81"/>
      <c r="D110" s="81"/>
    </row>
    <row r="111" spans="1:4" x14ac:dyDescent="0.3">
      <c r="A111" s="81"/>
      <c r="B111" s="81"/>
      <c r="C111" s="81"/>
      <c r="D111" s="81"/>
    </row>
    <row r="112" spans="1:4" x14ac:dyDescent="0.3">
      <c r="A112" s="81"/>
      <c r="B112" s="81"/>
      <c r="C112" s="81"/>
      <c r="D112" s="81"/>
    </row>
    <row r="113" spans="1:4" x14ac:dyDescent="0.3">
      <c r="A113" s="81"/>
      <c r="B113" s="81"/>
      <c r="C113" s="81"/>
      <c r="D113" s="81"/>
    </row>
  </sheetData>
  <sortState xmlns:xlrd2="http://schemas.microsoft.com/office/spreadsheetml/2017/richdata2" ref="F33:G60">
    <sortCondition ref="G33:G60"/>
  </sortState>
  <mergeCells count="36">
    <mergeCell ref="AG16:AJ16"/>
    <mergeCell ref="M15:P15"/>
    <mergeCell ref="I15:L15"/>
    <mergeCell ref="I16:L16"/>
    <mergeCell ref="M16:P16"/>
    <mergeCell ref="Q16:T16"/>
    <mergeCell ref="I17:AJ17"/>
    <mergeCell ref="Q15:T15"/>
    <mergeCell ref="AG9:AJ9"/>
    <mergeCell ref="I9:L9"/>
    <mergeCell ref="M9:P9"/>
    <mergeCell ref="Q9:T9"/>
    <mergeCell ref="U9:X9"/>
    <mergeCell ref="Y9:AB9"/>
    <mergeCell ref="AC9:AF9"/>
    <mergeCell ref="U16:X16"/>
    <mergeCell ref="AG15:AJ15"/>
    <mergeCell ref="AC15:AF15"/>
    <mergeCell ref="Y15:AB15"/>
    <mergeCell ref="U15:X15"/>
    <mergeCell ref="Y16:AB16"/>
    <mergeCell ref="AC16:AF16"/>
    <mergeCell ref="AG7:AJ7"/>
    <mergeCell ref="I8:L8"/>
    <mergeCell ref="M8:P8"/>
    <mergeCell ref="Q8:T8"/>
    <mergeCell ref="U8:X8"/>
    <mergeCell ref="Y8:AB8"/>
    <mergeCell ref="AC8:AF8"/>
    <mergeCell ref="AG8:AJ8"/>
    <mergeCell ref="I7:L7"/>
    <mergeCell ref="M7:P7"/>
    <mergeCell ref="Q7:T7"/>
    <mergeCell ref="U7:X7"/>
    <mergeCell ref="Y7:AB7"/>
    <mergeCell ref="AC7:AF7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8C8D-9C30-4682-9467-67420245E11F}">
  <dimension ref="A1:Y65"/>
  <sheetViews>
    <sheetView topLeftCell="A22" zoomScale="70" zoomScaleNormal="70" workbookViewId="0">
      <selection activeCell="I28" sqref="I28"/>
    </sheetView>
  </sheetViews>
  <sheetFormatPr defaultRowHeight="14.4" x14ac:dyDescent="0.3"/>
  <cols>
    <col min="1" max="3" width="10.5546875" bestFit="1" customWidth="1"/>
    <col min="4" max="4" width="15.77734375" customWidth="1"/>
    <col min="5" max="5" width="24.44140625" customWidth="1"/>
    <col min="7" max="7" width="19.109375" customWidth="1"/>
    <col min="8" max="8" width="11.21875" customWidth="1"/>
    <col min="9" max="9" width="12.6640625" customWidth="1"/>
    <col min="10" max="10" width="9.6640625" customWidth="1"/>
    <col min="17" max="17" width="15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5" x14ac:dyDescent="0.3">
      <c r="A2" s="1" t="s">
        <v>4</v>
      </c>
      <c r="B2" s="1" t="s">
        <v>7</v>
      </c>
      <c r="C2" s="1">
        <v>5.0000000000000001E-4</v>
      </c>
      <c r="D2" s="1">
        <v>0.92813593149185103</v>
      </c>
      <c r="E2" s="1">
        <v>25.040489310171999</v>
      </c>
    </row>
    <row r="3" spans="1:5" x14ac:dyDescent="0.3">
      <c r="A3" s="1" t="s">
        <v>4</v>
      </c>
      <c r="B3" s="1" t="s">
        <v>7</v>
      </c>
      <c r="C3" s="1">
        <v>5.0000000000000001E-4</v>
      </c>
      <c r="D3" s="1">
        <v>0.94066309928893999</v>
      </c>
      <c r="E3" s="1">
        <v>25.0397250709871</v>
      </c>
    </row>
    <row r="4" spans="1:5" x14ac:dyDescent="0.3">
      <c r="A4" s="1" t="s">
        <v>4</v>
      </c>
      <c r="B4" s="1" t="s">
        <v>7</v>
      </c>
      <c r="C4" s="1">
        <v>5.0000000000000001E-4</v>
      </c>
      <c r="D4" s="1">
        <v>0.93719726800918501</v>
      </c>
      <c r="E4" s="1">
        <v>25.0416081927509</v>
      </c>
    </row>
    <row r="5" spans="1:5" x14ac:dyDescent="0.3">
      <c r="A5" s="1" t="s">
        <v>4</v>
      </c>
      <c r="B5" s="1" t="s">
        <v>7</v>
      </c>
      <c r="C5" s="1">
        <v>5.0000000000000001E-3</v>
      </c>
      <c r="D5" s="1">
        <v>0.92500418424606301</v>
      </c>
      <c r="E5" s="1">
        <v>25.0431981793886</v>
      </c>
    </row>
    <row r="6" spans="1:5" x14ac:dyDescent="0.3">
      <c r="A6" s="1" t="s">
        <v>4</v>
      </c>
      <c r="B6" s="1" t="s">
        <v>7</v>
      </c>
      <c r="C6" s="1">
        <v>5.0000000000000001E-3</v>
      </c>
      <c r="D6" s="1">
        <v>0.928303003311157</v>
      </c>
      <c r="E6" s="1">
        <v>25.039840780023301</v>
      </c>
    </row>
    <row r="7" spans="1:5" x14ac:dyDescent="0.3">
      <c r="A7" s="1" t="s">
        <v>4</v>
      </c>
      <c r="B7" s="1" t="s">
        <v>7</v>
      </c>
      <c r="C7" s="1">
        <v>5.0000000000000001E-3</v>
      </c>
      <c r="D7" s="1">
        <v>0.912894606590271</v>
      </c>
      <c r="E7" s="1">
        <v>25.040416652747599</v>
      </c>
    </row>
    <row r="8" spans="1:5" x14ac:dyDescent="0.3">
      <c r="A8" s="1" t="s">
        <v>4</v>
      </c>
      <c r="B8" s="1" t="s">
        <v>7</v>
      </c>
      <c r="C8" s="1">
        <v>5.0000000000000001E-3</v>
      </c>
      <c r="D8" s="1">
        <v>0.93573576211929299</v>
      </c>
      <c r="E8" s="1">
        <v>25.0410304827125</v>
      </c>
    </row>
    <row r="9" spans="1:5" x14ac:dyDescent="0.3">
      <c r="A9" s="1" t="s">
        <v>4</v>
      </c>
      <c r="B9" s="1" t="s">
        <v>7</v>
      </c>
      <c r="C9" s="1">
        <v>0.05</v>
      </c>
      <c r="D9" s="1">
        <v>0.81656086444854703</v>
      </c>
      <c r="E9" s="1">
        <v>25.041620845164498</v>
      </c>
    </row>
    <row r="10" spans="1:5" x14ac:dyDescent="0.3">
      <c r="A10" s="1" t="s">
        <v>4</v>
      </c>
      <c r="B10" s="1" t="s">
        <v>7</v>
      </c>
      <c r="C10" s="1">
        <v>0.05</v>
      </c>
      <c r="D10" s="1">
        <v>0.84403705596923795</v>
      </c>
      <c r="E10" s="1">
        <v>25.0501344579923</v>
      </c>
    </row>
    <row r="11" spans="1:5" x14ac:dyDescent="0.3">
      <c r="A11" s="1" t="s">
        <v>4</v>
      </c>
      <c r="B11" s="1" t="s">
        <v>7</v>
      </c>
      <c r="C11" s="1">
        <v>0.05</v>
      </c>
      <c r="D11" s="1">
        <v>0.82720893621444702</v>
      </c>
      <c r="E11" s="1">
        <v>25.0408191498246</v>
      </c>
    </row>
    <row r="12" spans="1:5" x14ac:dyDescent="0.3">
      <c r="A12" s="1" t="s">
        <v>4</v>
      </c>
      <c r="B12" s="1" t="s">
        <v>7</v>
      </c>
      <c r="C12" s="1">
        <v>0.5</v>
      </c>
      <c r="D12" s="1">
        <v>0.50526142120361295</v>
      </c>
      <c r="E12" s="1">
        <v>25.041537289126399</v>
      </c>
    </row>
    <row r="13" spans="1:5" x14ac:dyDescent="0.3">
      <c r="A13" s="1" t="s">
        <v>4</v>
      </c>
      <c r="B13" s="1" t="s">
        <v>7</v>
      </c>
      <c r="C13" s="1">
        <v>0.5</v>
      </c>
      <c r="D13" s="1">
        <v>0.48743110895156799</v>
      </c>
      <c r="E13" s="1">
        <v>25.0417332971438</v>
      </c>
    </row>
    <row r="14" spans="1:5" x14ac:dyDescent="0.3">
      <c r="A14" s="1" t="s">
        <v>4</v>
      </c>
      <c r="B14" s="1" t="s">
        <v>7</v>
      </c>
      <c r="C14" s="1">
        <v>0.5</v>
      </c>
      <c r="D14" s="1">
        <v>0.52906298637390103</v>
      </c>
      <c r="E14" s="1">
        <v>25.0494956990145</v>
      </c>
    </row>
    <row r="17" spans="1:13" x14ac:dyDescent="0.3">
      <c r="C17" t="s">
        <v>13</v>
      </c>
      <c r="D17" t="s">
        <v>22</v>
      </c>
    </row>
    <row r="18" spans="1:13" x14ac:dyDescent="0.3">
      <c r="A18" s="4" t="s">
        <v>4</v>
      </c>
      <c r="B18" s="5" t="s">
        <v>7</v>
      </c>
      <c r="C18" s="7">
        <v>0</v>
      </c>
      <c r="D18" s="5">
        <v>0.93068313598632801</v>
      </c>
      <c r="E18" s="6">
        <v>25.039871137464502</v>
      </c>
    </row>
    <row r="19" spans="1:13" x14ac:dyDescent="0.3">
      <c r="A19" s="2" t="s">
        <v>4</v>
      </c>
      <c r="B19" s="3" t="s">
        <v>7</v>
      </c>
      <c r="C19" s="3">
        <v>5.0000000000000001E-4</v>
      </c>
      <c r="D19">
        <f>AVERAGE(D2:D4)</f>
        <v>0.93533209959665864</v>
      </c>
      <c r="E19">
        <f>AVERAGE(E2:E4)</f>
        <v>25.040607524636666</v>
      </c>
    </row>
    <row r="20" spans="1:13" x14ac:dyDescent="0.3">
      <c r="A20" s="4" t="s">
        <v>4</v>
      </c>
      <c r="B20" s="5" t="s">
        <v>7</v>
      </c>
      <c r="C20" s="5">
        <v>5.0000000000000001E-3</v>
      </c>
      <c r="D20">
        <f>AVERAGE(D5:D7)</f>
        <v>0.92206726471583034</v>
      </c>
      <c r="E20">
        <f>AVERAGE(E5:E7)</f>
        <v>25.041151870719833</v>
      </c>
    </row>
    <row r="21" spans="1:13" x14ac:dyDescent="0.3">
      <c r="A21" s="2" t="s">
        <v>4</v>
      </c>
      <c r="B21" s="3" t="s">
        <v>7</v>
      </c>
      <c r="C21" s="3">
        <v>0.05</v>
      </c>
      <c r="D21">
        <f>AVERAGE(D9:D11)</f>
        <v>0.82926895221074393</v>
      </c>
      <c r="E21">
        <f>AVERAGE(E9:E11)</f>
        <v>25.044191484327133</v>
      </c>
    </row>
    <row r="22" spans="1:13" x14ac:dyDescent="0.3">
      <c r="A22" s="4" t="s">
        <v>4</v>
      </c>
      <c r="B22" s="5" t="s">
        <v>7</v>
      </c>
      <c r="C22" s="5">
        <v>0.5</v>
      </c>
      <c r="D22">
        <f>AVERAGE(D12:D14)</f>
        <v>0.50725183884302727</v>
      </c>
      <c r="E22">
        <f>AVERAGE(E12:E14)</f>
        <v>25.044255428428233</v>
      </c>
    </row>
    <row r="32" spans="1:13" x14ac:dyDescent="0.3">
      <c r="A32" s="33" t="s">
        <v>42</v>
      </c>
      <c r="G32" s="33" t="s">
        <v>43</v>
      </c>
      <c r="M32" s="33" t="s">
        <v>50</v>
      </c>
    </row>
    <row r="33" spans="1:25" x14ac:dyDescent="0.3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G33" t="s">
        <v>44</v>
      </c>
      <c r="H33" t="s">
        <v>45</v>
      </c>
      <c r="I33" t="s">
        <v>46</v>
      </c>
      <c r="J33" t="s">
        <v>47</v>
      </c>
      <c r="K33" t="s">
        <v>48</v>
      </c>
      <c r="M33" t="s">
        <v>44</v>
      </c>
      <c r="N33" t="s">
        <v>45</v>
      </c>
      <c r="O33" t="s">
        <v>46</v>
      </c>
      <c r="P33" t="s">
        <v>47</v>
      </c>
      <c r="Q33" t="s">
        <v>48</v>
      </c>
    </row>
    <row r="34" spans="1:25" x14ac:dyDescent="0.3">
      <c r="A34" t="s">
        <v>4</v>
      </c>
      <c r="B34" t="s">
        <v>7</v>
      </c>
      <c r="C34">
        <v>5.0000000000000001E-4</v>
      </c>
      <c r="D34">
        <v>0.91132122278213501</v>
      </c>
      <c r="E34">
        <v>25.041286430189899</v>
      </c>
      <c r="G34" t="s">
        <v>4</v>
      </c>
      <c r="H34" t="s">
        <v>7</v>
      </c>
      <c r="I34">
        <v>5.0000000000000001E-4</v>
      </c>
      <c r="J34">
        <v>0.92813593149185103</v>
      </c>
      <c r="K34">
        <v>25.040489310171999</v>
      </c>
      <c r="M34" t="s">
        <v>4</v>
      </c>
      <c r="N34" t="s">
        <v>7</v>
      </c>
      <c r="O34">
        <v>5.0000000000000001E-4</v>
      </c>
      <c r="P34">
        <v>0.962943315505981</v>
      </c>
      <c r="Q34">
        <v>25.0000404889831</v>
      </c>
    </row>
    <row r="35" spans="1:25" x14ac:dyDescent="0.3">
      <c r="A35" t="s">
        <v>4</v>
      </c>
      <c r="B35" t="s">
        <v>7</v>
      </c>
      <c r="C35">
        <v>5.0000000000000001E-4</v>
      </c>
      <c r="D35">
        <v>0.91655045747756902</v>
      </c>
      <c r="E35">
        <v>25.0392104758584</v>
      </c>
      <c r="G35" t="s">
        <v>4</v>
      </c>
      <c r="H35" t="s">
        <v>7</v>
      </c>
      <c r="I35">
        <v>5.0000000000000001E-4</v>
      </c>
      <c r="J35">
        <v>0.94066309928893999</v>
      </c>
      <c r="K35">
        <v>25.0397250709871</v>
      </c>
      <c r="M35" t="s">
        <v>4</v>
      </c>
      <c r="N35" t="s">
        <v>7</v>
      </c>
      <c r="O35">
        <v>5.0000000000000001E-4</v>
      </c>
      <c r="P35">
        <v>0.95958524942398005</v>
      </c>
      <c r="Q35">
        <v>25.0000408774596</v>
      </c>
    </row>
    <row r="36" spans="1:25" x14ac:dyDescent="0.3">
      <c r="A36" t="s">
        <v>4</v>
      </c>
      <c r="B36" t="s">
        <v>7</v>
      </c>
      <c r="C36">
        <v>5.0000000000000001E-4</v>
      </c>
      <c r="D36">
        <v>0.91119050979614202</v>
      </c>
      <c r="E36">
        <v>25.038921997559701</v>
      </c>
      <c r="G36" t="s">
        <v>4</v>
      </c>
      <c r="H36" t="s">
        <v>7</v>
      </c>
      <c r="I36">
        <v>5.0000000000000001E-4</v>
      </c>
      <c r="J36">
        <v>0.93719726800918501</v>
      </c>
      <c r="K36">
        <v>25.0416081927509</v>
      </c>
      <c r="M36" t="s">
        <v>4</v>
      </c>
      <c r="N36" t="s">
        <v>7</v>
      </c>
      <c r="O36">
        <v>5.0000000000000001E-4</v>
      </c>
      <c r="P36">
        <v>0.96736186742782504</v>
      </c>
      <c r="Q36">
        <v>25.000044433780999</v>
      </c>
    </row>
    <row r="37" spans="1:25" x14ac:dyDescent="0.3">
      <c r="A37" t="s">
        <v>4</v>
      </c>
      <c r="B37" t="s">
        <v>7</v>
      </c>
      <c r="C37">
        <v>5.0000000000000001E-3</v>
      </c>
      <c r="D37">
        <v>0.90417468547821001</v>
      </c>
      <c r="E37">
        <v>25.039192522224099</v>
      </c>
      <c r="G37" t="s">
        <v>4</v>
      </c>
      <c r="H37" t="s">
        <v>7</v>
      </c>
      <c r="I37">
        <v>5.0000000000000001E-3</v>
      </c>
      <c r="J37">
        <v>0.92500418424606301</v>
      </c>
      <c r="K37">
        <v>25.0431981793886</v>
      </c>
      <c r="M37" t="s">
        <v>4</v>
      </c>
      <c r="N37" t="s">
        <v>7</v>
      </c>
      <c r="O37">
        <v>5.0000000000000001E-3</v>
      </c>
      <c r="P37">
        <v>0.95587366819381703</v>
      </c>
      <c r="Q37">
        <v>25.0000472790149</v>
      </c>
    </row>
    <row r="38" spans="1:25" x14ac:dyDescent="0.3">
      <c r="A38" t="s">
        <v>4</v>
      </c>
      <c r="B38" t="s">
        <v>7</v>
      </c>
      <c r="C38">
        <v>5.0000000000000001E-3</v>
      </c>
      <c r="D38">
        <v>0.91293358802795399</v>
      </c>
      <c r="E38">
        <v>25.038800331183499</v>
      </c>
      <c r="G38" t="s">
        <v>4</v>
      </c>
      <c r="H38" t="s">
        <v>7</v>
      </c>
      <c r="I38">
        <v>5.0000000000000001E-3</v>
      </c>
      <c r="J38">
        <v>0.928303003311157</v>
      </c>
      <c r="K38">
        <v>25.039840780023301</v>
      </c>
      <c r="M38" t="s">
        <v>4</v>
      </c>
      <c r="N38" t="s">
        <v>7</v>
      </c>
      <c r="O38">
        <v>5.0000000000000001E-3</v>
      </c>
      <c r="P38">
        <v>0.95787674188613803</v>
      </c>
      <c r="Q38">
        <v>25.0000430723459</v>
      </c>
    </row>
    <row r="39" spans="1:25" x14ac:dyDescent="0.3">
      <c r="A39" t="s">
        <v>4</v>
      </c>
      <c r="B39" t="s">
        <v>7</v>
      </c>
      <c r="C39">
        <v>5.0000000000000001E-3</v>
      </c>
      <c r="D39">
        <v>0.92169249057769798</v>
      </c>
      <c r="E39">
        <v>25.0405904218232</v>
      </c>
      <c r="G39" t="s">
        <v>4</v>
      </c>
      <c r="H39" t="s">
        <v>7</v>
      </c>
      <c r="I39">
        <v>5.0000000000000001E-3</v>
      </c>
      <c r="J39">
        <v>0.912894606590271</v>
      </c>
      <c r="K39">
        <v>25.040416652747599</v>
      </c>
      <c r="M39" t="s">
        <v>4</v>
      </c>
      <c r="N39" t="s">
        <v>7</v>
      </c>
      <c r="O39">
        <v>5.0000000000000001E-3</v>
      </c>
      <c r="P39">
        <v>0.95976197719573897</v>
      </c>
      <c r="Q39">
        <v>25.0000442799575</v>
      </c>
    </row>
    <row r="40" spans="1:25" x14ac:dyDescent="0.3">
      <c r="A40" t="s">
        <v>4</v>
      </c>
      <c r="B40" t="s">
        <v>7</v>
      </c>
      <c r="C40">
        <v>0.05</v>
      </c>
      <c r="D40">
        <v>0.70324212312698298</v>
      </c>
      <c r="E40">
        <v>25.0395856283772</v>
      </c>
      <c r="G40" t="s">
        <v>4</v>
      </c>
      <c r="H40" t="s">
        <v>7</v>
      </c>
      <c r="I40">
        <v>5.0000000000000001E-3</v>
      </c>
      <c r="J40">
        <v>0.93573576211929299</v>
      </c>
      <c r="K40">
        <v>25.0410304827125</v>
      </c>
      <c r="M40" t="s">
        <v>4</v>
      </c>
      <c r="N40" t="s">
        <v>7</v>
      </c>
      <c r="O40">
        <v>0.05</v>
      </c>
      <c r="P40">
        <v>0.89790266752242998</v>
      </c>
      <c r="Q40">
        <v>25.000043850123699</v>
      </c>
    </row>
    <row r="41" spans="1:25" x14ac:dyDescent="0.3">
      <c r="A41" t="s">
        <v>4</v>
      </c>
      <c r="B41" t="s">
        <v>7</v>
      </c>
      <c r="C41">
        <v>0.05</v>
      </c>
      <c r="D41">
        <v>0.69217360019683805</v>
      </c>
      <c r="E41">
        <v>25.039523270001698</v>
      </c>
      <c r="G41" t="s">
        <v>4</v>
      </c>
      <c r="H41" t="s">
        <v>7</v>
      </c>
      <c r="I41">
        <v>0.05</v>
      </c>
      <c r="J41">
        <v>0.81656086444854703</v>
      </c>
      <c r="K41">
        <v>25.041620845164498</v>
      </c>
      <c r="M41" t="s">
        <v>4</v>
      </c>
      <c r="N41" t="s">
        <v>7</v>
      </c>
      <c r="O41">
        <v>0.05</v>
      </c>
      <c r="P41">
        <v>0.87628138065338101</v>
      </c>
      <c r="Q41">
        <v>25.0000436406857</v>
      </c>
    </row>
    <row r="42" spans="1:25" x14ac:dyDescent="0.3">
      <c r="A42" t="s">
        <v>4</v>
      </c>
      <c r="B42" t="s">
        <v>7</v>
      </c>
      <c r="C42">
        <v>0.5</v>
      </c>
      <c r="D42">
        <v>0.51869446039199796</v>
      </c>
      <c r="E42">
        <v>25.039851708209799</v>
      </c>
      <c r="G42" t="s">
        <v>4</v>
      </c>
      <c r="H42" t="s">
        <v>7</v>
      </c>
      <c r="I42">
        <v>0.05</v>
      </c>
      <c r="J42">
        <v>0.84403705596923795</v>
      </c>
      <c r="K42">
        <v>25.0501344579923</v>
      </c>
      <c r="M42" t="s">
        <v>4</v>
      </c>
      <c r="N42" t="s">
        <v>7</v>
      </c>
      <c r="O42">
        <v>0.05</v>
      </c>
      <c r="P42">
        <v>0.89913988113403298</v>
      </c>
      <c r="Q42">
        <v>25.0000435890774</v>
      </c>
    </row>
    <row r="43" spans="1:25" x14ac:dyDescent="0.3">
      <c r="G43" t="s">
        <v>4</v>
      </c>
      <c r="H43" t="s">
        <v>7</v>
      </c>
      <c r="I43">
        <v>0.05</v>
      </c>
      <c r="J43">
        <v>0.82720893621444702</v>
      </c>
      <c r="K43">
        <v>25.0408191498246</v>
      </c>
      <c r="M43" t="s">
        <v>4</v>
      </c>
      <c r="N43" t="s">
        <v>7</v>
      </c>
      <c r="O43">
        <v>0.5</v>
      </c>
      <c r="P43">
        <v>0.52945679426193204</v>
      </c>
      <c r="Q43">
        <v>25.000044189348401</v>
      </c>
    </row>
    <row r="44" spans="1:25" x14ac:dyDescent="0.3">
      <c r="G44" t="s">
        <v>4</v>
      </c>
      <c r="H44" t="s">
        <v>7</v>
      </c>
      <c r="I44">
        <v>0.5</v>
      </c>
      <c r="J44">
        <v>0.50526142120361295</v>
      </c>
      <c r="K44">
        <v>25.041537289126399</v>
      </c>
      <c r="M44" t="s">
        <v>4</v>
      </c>
      <c r="N44" t="s">
        <v>7</v>
      </c>
      <c r="O44">
        <v>0.5</v>
      </c>
      <c r="P44">
        <v>0.53122425079345703</v>
      </c>
      <c r="Q44">
        <v>25.0000438837044</v>
      </c>
    </row>
    <row r="45" spans="1:25" x14ac:dyDescent="0.3">
      <c r="C45" t="s">
        <v>41</v>
      </c>
      <c r="G45" t="s">
        <v>4</v>
      </c>
      <c r="H45" t="s">
        <v>7</v>
      </c>
      <c r="I45">
        <v>0.5</v>
      </c>
      <c r="J45">
        <v>0.48743110895156799</v>
      </c>
      <c r="K45">
        <v>25.0417332971438</v>
      </c>
      <c r="M45" t="s">
        <v>4</v>
      </c>
      <c r="N45" t="s">
        <v>7</v>
      </c>
      <c r="O45">
        <v>0.5</v>
      </c>
      <c r="P45">
        <v>0.55702841281890803</v>
      </c>
    </row>
    <row r="46" spans="1:25" x14ac:dyDescent="0.3">
      <c r="C46">
        <v>0</v>
      </c>
      <c r="D46">
        <v>0.90447968244552601</v>
      </c>
      <c r="E46" s="19">
        <v>25.042161321247999</v>
      </c>
      <c r="G46" t="s">
        <v>4</v>
      </c>
      <c r="H46" t="s">
        <v>7</v>
      </c>
      <c r="I46">
        <v>0.5</v>
      </c>
      <c r="J46">
        <v>0.52906298637390103</v>
      </c>
      <c r="K46">
        <v>25.0494956990145</v>
      </c>
    </row>
    <row r="47" spans="1:25" x14ac:dyDescent="0.3">
      <c r="A47" t="s">
        <v>4</v>
      </c>
      <c r="B47" t="s">
        <v>7</v>
      </c>
      <c r="C47">
        <v>5.0000000000000001E-4</v>
      </c>
      <c r="D47">
        <v>0.91302073001861495</v>
      </c>
      <c r="E47">
        <v>25.039806301202663</v>
      </c>
      <c r="T47" s="16"/>
      <c r="U47" s="16"/>
      <c r="V47" s="16"/>
      <c r="W47" s="16"/>
      <c r="X47" s="16"/>
      <c r="Y47" s="16"/>
    </row>
    <row r="48" spans="1:25" x14ac:dyDescent="0.3">
      <c r="A48" t="s">
        <v>4</v>
      </c>
      <c r="B48" t="s">
        <v>7</v>
      </c>
      <c r="C48">
        <v>5.0000000000000001E-3</v>
      </c>
      <c r="D48">
        <v>0.9129335880279541</v>
      </c>
      <c r="E48">
        <v>25.039527758410262</v>
      </c>
      <c r="L48" s="24"/>
      <c r="M48" s="24"/>
      <c r="N48" s="24"/>
      <c r="P48" s="24"/>
      <c r="Q48" s="24"/>
      <c r="T48" s="16"/>
      <c r="U48" s="16"/>
      <c r="V48" s="16"/>
      <c r="W48" s="16"/>
      <c r="X48" s="16"/>
      <c r="Y48" s="16"/>
    </row>
    <row r="49" spans="1:25" x14ac:dyDescent="0.3">
      <c r="A49" t="s">
        <v>4</v>
      </c>
      <c r="B49" t="s">
        <v>7</v>
      </c>
      <c r="C49">
        <v>0.05</v>
      </c>
      <c r="D49">
        <v>0.69770786166191057</v>
      </c>
      <c r="E49">
        <v>25.039554449189449</v>
      </c>
      <c r="I49" t="s">
        <v>13</v>
      </c>
      <c r="J49" t="s">
        <v>22</v>
      </c>
      <c r="K49" t="s">
        <v>51</v>
      </c>
      <c r="L49" s="24"/>
      <c r="M49" s="24" t="s">
        <v>44</v>
      </c>
      <c r="N49" s="24" t="s">
        <v>45</v>
      </c>
      <c r="O49" s="24" t="s">
        <v>49</v>
      </c>
      <c r="P49" s="24" t="s">
        <v>47</v>
      </c>
      <c r="Q49" s="24" t="s">
        <v>48</v>
      </c>
      <c r="T49" s="16"/>
      <c r="U49" s="16"/>
      <c r="V49" s="16"/>
      <c r="W49" s="16"/>
      <c r="X49" s="16"/>
      <c r="Y49" s="16"/>
    </row>
    <row r="50" spans="1:25" x14ac:dyDescent="0.3">
      <c r="A50" t="s">
        <v>4</v>
      </c>
      <c r="B50" t="s">
        <v>7</v>
      </c>
      <c r="C50">
        <v>0.5</v>
      </c>
      <c r="D50">
        <v>0.51869446039199796</v>
      </c>
      <c r="E50">
        <v>25.039851708209799</v>
      </c>
      <c r="G50" t="s">
        <v>4</v>
      </c>
      <c r="H50" t="s">
        <v>7</v>
      </c>
      <c r="I50">
        <v>0</v>
      </c>
      <c r="J50">
        <v>0.93068313598632801</v>
      </c>
      <c r="K50">
        <v>25.039871137464502</v>
      </c>
      <c r="L50" s="24"/>
      <c r="M50" s="37" t="s">
        <v>4</v>
      </c>
      <c r="N50" s="38" t="s">
        <v>7</v>
      </c>
      <c r="O50" s="24"/>
      <c r="P50" s="39">
        <v>0.95675736665725697</v>
      </c>
      <c r="Q50" s="40">
        <v>25.000044102274</v>
      </c>
      <c r="T50" s="16"/>
      <c r="U50" s="16"/>
      <c r="V50" s="16"/>
      <c r="W50" s="16"/>
      <c r="X50" s="16"/>
      <c r="Y50" s="16"/>
    </row>
    <row r="51" spans="1:25" x14ac:dyDescent="0.3">
      <c r="G51" t="s">
        <v>4</v>
      </c>
      <c r="H51" t="s">
        <v>7</v>
      </c>
      <c r="I51">
        <v>5.0000000000000001E-4</v>
      </c>
      <c r="J51">
        <v>0.93533209959665864</v>
      </c>
      <c r="K51">
        <v>25.040607524636666</v>
      </c>
      <c r="L51" s="24"/>
      <c r="M51" s="37" t="s">
        <v>4</v>
      </c>
      <c r="N51" s="38" t="s">
        <v>7</v>
      </c>
      <c r="O51" s="24"/>
      <c r="P51" s="41">
        <f>AVERAGE(P34:P36)</f>
        <v>0.96329681078592877</v>
      </c>
      <c r="Q51" s="24">
        <f>AVERAGE(Q34:Q36)</f>
        <v>25.0000419334079</v>
      </c>
      <c r="T51" s="16"/>
      <c r="U51" s="16"/>
      <c r="V51" s="16"/>
      <c r="W51" s="16"/>
      <c r="X51" s="16"/>
      <c r="Y51" s="16"/>
    </row>
    <row r="52" spans="1:25" x14ac:dyDescent="0.3">
      <c r="G52" t="s">
        <v>4</v>
      </c>
      <c r="H52" t="s">
        <v>7</v>
      </c>
      <c r="I52">
        <v>5.0000000000000001E-3</v>
      </c>
      <c r="J52">
        <v>0.92206726471583034</v>
      </c>
      <c r="K52">
        <v>25.041151870719833</v>
      </c>
      <c r="L52" s="24"/>
      <c r="M52" s="37" t="s">
        <v>4</v>
      </c>
      <c r="N52" s="38" t="s">
        <v>7</v>
      </c>
      <c r="O52" s="24"/>
      <c r="P52" s="41">
        <f>AVERAGE(P37:P39)</f>
        <v>0.95783746242523138</v>
      </c>
      <c r="Q52" s="24">
        <f>AVERAGE(Q37:Q39)</f>
        <v>25.000044877106102</v>
      </c>
      <c r="T52" s="16"/>
      <c r="U52" s="16"/>
      <c r="V52" s="16"/>
      <c r="W52" s="16"/>
      <c r="X52" s="16"/>
      <c r="Y52" s="16"/>
    </row>
    <row r="53" spans="1:25" x14ac:dyDescent="0.3">
      <c r="G53" t="s">
        <v>4</v>
      </c>
      <c r="H53" t="s">
        <v>7</v>
      </c>
      <c r="I53">
        <v>0.05</v>
      </c>
      <c r="J53">
        <v>0.82926895221074393</v>
      </c>
      <c r="K53">
        <v>25.044191484327133</v>
      </c>
      <c r="L53" s="24"/>
      <c r="M53" s="37" t="s">
        <v>4</v>
      </c>
      <c r="N53" s="38" t="s">
        <v>7</v>
      </c>
      <c r="O53" s="24"/>
      <c r="P53" s="41">
        <f>AVERAGE(P40:P42)</f>
        <v>0.89110797643661466</v>
      </c>
      <c r="Q53" s="24">
        <f>AVERAGE(Q40:Q42)</f>
        <v>25.000043693295599</v>
      </c>
      <c r="T53" s="16"/>
      <c r="U53" s="16"/>
      <c r="V53" s="16"/>
      <c r="W53" s="16"/>
      <c r="X53" s="16"/>
      <c r="Y53" s="16"/>
    </row>
    <row r="54" spans="1:25" x14ac:dyDescent="0.3">
      <c r="G54" t="s">
        <v>4</v>
      </c>
      <c r="H54" t="s">
        <v>7</v>
      </c>
      <c r="I54">
        <v>0.5</v>
      </c>
      <c r="J54">
        <v>0.50725183884302727</v>
      </c>
      <c r="K54">
        <v>25.044255428428233</v>
      </c>
      <c r="L54" s="24"/>
      <c r="M54" s="37" t="s">
        <v>4</v>
      </c>
      <c r="N54" s="38" t="s">
        <v>7</v>
      </c>
      <c r="O54" s="24"/>
      <c r="P54" s="41">
        <f>AVERAGE(P43:P45)</f>
        <v>0.53923648595809903</v>
      </c>
      <c r="Q54" s="24">
        <f>AVERAGE(Q43:Q44)</f>
        <v>25.000044036526401</v>
      </c>
      <c r="T54" s="16"/>
      <c r="U54" s="16"/>
      <c r="V54" s="16"/>
      <c r="W54" s="16"/>
      <c r="X54" s="16"/>
      <c r="Y54" s="16"/>
    </row>
    <row r="55" spans="1:25" x14ac:dyDescent="0.3">
      <c r="L55" s="24"/>
      <c r="M55" s="24"/>
      <c r="N55" s="24"/>
      <c r="O55" s="24"/>
      <c r="P55" s="24"/>
      <c r="Q55" s="24"/>
      <c r="T55" s="16"/>
      <c r="U55" s="16"/>
      <c r="V55" s="16"/>
      <c r="W55" s="16"/>
      <c r="X55" s="16"/>
      <c r="Y55" s="16"/>
    </row>
    <row r="56" spans="1:25" x14ac:dyDescent="0.3">
      <c r="T56" s="16"/>
      <c r="U56" s="16"/>
      <c r="V56" s="16"/>
      <c r="W56" s="16"/>
      <c r="X56" s="16"/>
      <c r="Y56" s="16"/>
    </row>
    <row r="57" spans="1:25" x14ac:dyDescent="0.3">
      <c r="T57" s="16"/>
      <c r="U57" s="16"/>
      <c r="V57" s="16"/>
      <c r="W57" s="16"/>
      <c r="X57" s="16"/>
      <c r="Y57" s="16"/>
    </row>
    <row r="58" spans="1:25" x14ac:dyDescent="0.3">
      <c r="T58" s="16"/>
      <c r="U58" s="16"/>
      <c r="V58" s="16"/>
      <c r="W58" s="16"/>
      <c r="X58" s="16"/>
      <c r="Y58" s="16"/>
    </row>
    <row r="59" spans="1:25" x14ac:dyDescent="0.3">
      <c r="B59" s="33" t="s">
        <v>56</v>
      </c>
      <c r="T59" s="16"/>
      <c r="U59" s="16"/>
      <c r="V59" s="16"/>
      <c r="W59" s="16"/>
      <c r="X59" s="16"/>
      <c r="Y59" s="16"/>
    </row>
    <row r="60" spans="1:25" x14ac:dyDescent="0.3">
      <c r="B60" s="17" t="s">
        <v>44</v>
      </c>
      <c r="C60" s="17" t="s">
        <v>45</v>
      </c>
      <c r="D60" s="17" t="s">
        <v>46</v>
      </c>
      <c r="E60" s="17" t="s">
        <v>54</v>
      </c>
      <c r="F60" s="36" t="s">
        <v>52</v>
      </c>
      <c r="G60" s="17" t="s">
        <v>55</v>
      </c>
      <c r="H60" s="36" t="s">
        <v>53</v>
      </c>
      <c r="T60" s="16"/>
      <c r="U60" s="16"/>
      <c r="V60" s="16"/>
      <c r="W60" s="16"/>
      <c r="X60" s="16"/>
      <c r="Y60" s="16"/>
    </row>
    <row r="61" spans="1:25" x14ac:dyDescent="0.3">
      <c r="B61" s="34" t="s">
        <v>4</v>
      </c>
      <c r="C61" s="35" t="s">
        <v>7</v>
      </c>
      <c r="D61">
        <v>0</v>
      </c>
      <c r="E61" s="18">
        <f>AVERAGE(P50,J50,D46)</f>
        <v>0.93064006169637026</v>
      </c>
      <c r="F61">
        <f>_xlfn.STDEV.P(D46,J50,P50)</f>
        <v>2.1342296942631823E-2</v>
      </c>
      <c r="G61">
        <f>AVERAGE(E46-25,K50-25,(Q50-25)*1000)</f>
        <v>4.2044910904123135E-2</v>
      </c>
      <c r="H61">
        <f>_xlfn.STDEV.P(E46-25,K50-25,(Q50-25)*1000)</f>
        <v>1.7293144347496194E-3</v>
      </c>
      <c r="T61" s="16"/>
      <c r="U61" s="16"/>
      <c r="V61" s="16"/>
      <c r="W61" s="16"/>
      <c r="X61" s="16"/>
      <c r="Y61" s="16"/>
    </row>
    <row r="62" spans="1:25" x14ac:dyDescent="0.3">
      <c r="B62" s="10" t="s">
        <v>4</v>
      </c>
      <c r="C62" s="26" t="s">
        <v>7</v>
      </c>
      <c r="D62" s="26">
        <v>5.0000000000000001E-4</v>
      </c>
      <c r="E62" s="18">
        <f t="shared" ref="E62:E65" si="0">AVERAGE(P51,J51,D47)</f>
        <v>0.93721654680040078</v>
      </c>
      <c r="F62">
        <f>_xlfn.STDEV.P(D34:D36,J34:J36,P34:P36)</f>
        <v>2.0923968624495765E-2</v>
      </c>
      <c r="G62">
        <f t="shared" ref="G62:G65" si="1">AVERAGE(E47-25,K51-25,(Q51-25)*1000)</f>
        <v>4.0782411246382821E-2</v>
      </c>
      <c r="H62">
        <f t="shared" ref="H62:H65" si="2">_xlfn.STDEV.P(E47-25,K51-25,(Q51-25)*1000)</f>
        <v>8.7714868369616306E-4</v>
      </c>
    </row>
    <row r="63" spans="1:25" x14ac:dyDescent="0.3">
      <c r="B63" s="28" t="s">
        <v>4</v>
      </c>
      <c r="C63" s="29" t="s">
        <v>7</v>
      </c>
      <c r="D63" s="29">
        <v>5.0000000000000001E-3</v>
      </c>
      <c r="E63" s="18">
        <f t="shared" si="0"/>
        <v>0.93094610505633868</v>
      </c>
      <c r="F63">
        <f>_xlfn.STDEV.P(D37:D39,J37:J39,P37:P39)</f>
        <v>2.019883152465498E-2</v>
      </c>
      <c r="G63">
        <f t="shared" si="1"/>
        <v>4.1852245077481122E-2</v>
      </c>
      <c r="H63">
        <f t="shared" si="2"/>
        <v>2.2393114065627994E-3</v>
      </c>
    </row>
    <row r="64" spans="1:25" x14ac:dyDescent="0.3">
      <c r="B64" s="10" t="s">
        <v>4</v>
      </c>
      <c r="C64" s="26" t="s">
        <v>7</v>
      </c>
      <c r="D64" s="26">
        <v>0.05</v>
      </c>
      <c r="E64" s="18">
        <f t="shared" si="0"/>
        <v>0.80602826343642298</v>
      </c>
      <c r="F64">
        <f>_xlfn.STDEV.P(D40:D41,J41:J43,P40:P42)</f>
        <v>7.5920695588698434E-2</v>
      </c>
      <c r="G64">
        <f t="shared" si="1"/>
        <v>4.2479743038361072E-2</v>
      </c>
      <c r="H64">
        <f t="shared" si="2"/>
        <v>2.0784699627683892E-3</v>
      </c>
    </row>
    <row r="65" spans="2:8" x14ac:dyDescent="0.3">
      <c r="B65" s="28" t="s">
        <v>4</v>
      </c>
      <c r="C65" s="29" t="s">
        <v>7</v>
      </c>
      <c r="D65" s="29">
        <v>0.5</v>
      </c>
      <c r="E65" s="18">
        <f t="shared" si="0"/>
        <v>0.52172759506437483</v>
      </c>
      <c r="F65">
        <f>_xlfn.STDEV.P(D42,J44:J46,P43:P44)</f>
        <v>1.5905321784381747E-2</v>
      </c>
      <c r="G65">
        <f t="shared" si="1"/>
        <v>4.2714554346178581E-2</v>
      </c>
      <c r="H65">
        <f t="shared" si="2"/>
        <v>2.0263095395116892E-3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F m i L U Q R n q P u k A A A A 9 Q A A A B I A H A B D b 2 5 m a W c v U G F j a 2 F n Z S 5 4 b W w g o h g A K K A U A A A A A A A A A A A A A A A A A A A A A A A A A A A A h Y 8 x D o I w G I W v Q r r T l m o i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e I E Z m 2 M K Z G K Q a / P t 2 T j 3 2 f 5 A W P a 1 6 z v F t Q t X O y B T B P K + w B 9 Q S w M E F A A C A A g A F m i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o i 1 H l z 6 J 6 Z Q E A A I w F A A A T A B w A R m 9 y b X V s Y X M v U 2 V j d G l v b j E u b S C i G A A o o B Q A A A A A A A A A A A A A A A A A A A A A A A A A A A D d k 1 1 r w j A U h u 8 L / Q 8 h 3 r Q Q y l p b 9 0 U v p D o Q X G X U X a 1 D Y h s 1 0 C b S p G 4 y / O + L d M M P z I R t M F h u k r 5 P e k 7 O e R N B M k k 5 A 0 k z u 7 e m Y R p i g S u S g x Z c 4 g q X R J J K T K I 4 n u R 4 7 Q H L t S E I Q U G k a Q A 1 R h W d U 0 a U F I m V 0 + N Z X R I m r T t a E C f i T K o P Y c H o J n 0 U K k 4 6 r a t s k f b 4 C y s 4 z k W q S e F k Y g V t 9 N Q j B S 2 p w i F E E I G I F 3 X J R O g j 0 G c Z z y m b h 6 4 X e A g 8 1 F y S R K 4 L E u 6 W T s w Z e b Z R c 9 I W v F d / z G i G g a R L v q 1 i j K d q 1 7 j C T M x 4 V T b h x + s l E d Z H X e j t D T a y q / J L h Y A k r 3 K D w K f u a f S 2 R v c P 9 I 1 t G p S d P u C + G d v m x K N B 0 m 9 a 9 H s G H A Y + 0 / f g 3 / R 9 p w f f 8 m P / 3 g 6 7 S T K I u s O f W q N i z q n m b R z k O O O S 6 / 2 R T Q M m O 7 6 z 3 X D k 0 0 n Q 1 g F f B w I d 6 O j A p Q 5 c 6 c C 1 D r g X W q K t 3 T 0 q / s v b 9 Q 5 Q S w E C L Q A U A A I A C A A W a I t R B G e o + 6 Q A A A D 1 A A A A E g A A A A A A A A A A A A A A A A A A A A A A Q 2 9 u Z m l n L 1 B h Y 2 t h Z 2 U u e G 1 s U E s B A i 0 A F A A C A A g A F m i L U Q / K 6 a u k A A A A 6 Q A A A B M A A A A A A A A A A A A A A A A A 8 A A A A F t D b 2 5 0 Z W 5 0 X 1 R 5 c G V z X S 5 4 b W x Q S w E C L Q A U A A I A C A A W a I t R 5 c + i e m U B A A C M B Q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I Q A A A A A A A F o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1 9 D T k 5 f Z G F 5 M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c m F t Z X R l c n N f Q 0 5 O X 2 R h e T J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B U M T I 6 M D k 6 M T Y u M T k y M D c y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l d G V y c 1 9 D T k 5 f Z G F 5 M i A o M S k v Q X V 0 b 1 J l b W 9 2 Z W R D b 2 x 1 b W 5 z M S 5 7 Q 2 9 s d W 1 u M S w w f S Z x d W 9 0 O y w m c X V v d D t T Z W N 0 a W 9 u M S 9 w Y X J h b W V 0 Z X J z X 0 N O T l 9 k Y X k y I C g x K S 9 B d X R v U m V t b 3 Z l Z E N v b H V t b n M x L n t D b 2 x 1 b W 4 y L D F 9 J n F 1 b 3 Q 7 L C Z x d W 9 0 O 1 N l Y 3 R p b 2 4 x L 3 B h c m F t Z X R l c n N f Q 0 5 O X 2 R h e T I g K D E p L 0 F 1 d G 9 S Z W 1 v d m V k Q 2 9 s d W 1 u c z E u e 0 N v b H V t b j M s M n 0 m c X V v d D s s J n F 1 b 3 Q 7 U 2 V j d G l v b j E v c G F y Y W 1 l d G V y c 1 9 D T k 5 f Z G F 5 M i A o M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Y X J h b W V 0 Z X J z X 0 N O T l 9 k Y X k y I C g x K S 9 B d X R v U m V t b 3 Z l Z E N v b H V t b n M x L n t D b 2 x 1 b W 4 x L D B 9 J n F 1 b 3 Q 7 L C Z x d W 9 0 O 1 N l Y 3 R p b 2 4 x L 3 B h c m F t Z X R l c n N f Q 0 5 O X 2 R h e T I g K D E p L 0 F 1 d G 9 S Z W 1 v d m V k Q 2 9 s d W 1 u c z E u e 0 N v b H V t b j I s M X 0 m c X V v d D s s J n F 1 b 3 Q 7 U 2 V j d G l v b j E v c G F y Y W 1 l d G V y c 1 9 D T k 5 f Z G F 5 M i A o M S k v Q X V 0 b 1 J l b W 9 2 Z W R D b 2 x 1 b W 5 z M S 5 7 Q 2 9 s d W 1 u M y w y f S Z x d W 9 0 O y w m c X V v d D t T Z W N 0 a W 9 u M S 9 w Y X J h b W V 0 Z X J z X 0 N O T l 9 k Y X k y I C g x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h b W V 0 Z X J z X 0 N O T l 9 k Y X k y J T I w K D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X 0 N O T l 9 k Y X k y J T I w K D E p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T l 9 O T 0 l T R V 9 k Y X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5 O X 0 5 P S V N F X 2 R h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B U M T I 6 M j E 6 M T Q u N j U 2 N D I 0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k 5 f T k 9 J U 0 V f Z G F 5 M i 9 B d X R v U m V t b 3 Z l Z E N v b H V t b n M x L n t D b 2 x 1 b W 4 x L D B 9 J n F 1 b 3 Q 7 L C Z x d W 9 0 O 1 N l Y 3 R p b 2 4 x L 0 N O T l 9 O T 0 l T R V 9 k Y X k y L 0 F 1 d G 9 S Z W 1 v d m V k Q 2 9 s d W 1 u c z E u e 0 N v b H V t b j I s M X 0 m c X V v d D s s J n F 1 b 3 Q 7 U 2 V j d G l v b j E v Q 0 5 O X 0 5 P S V N F X 2 R h e T I v Q X V 0 b 1 J l b W 9 2 Z W R D b 2 x 1 b W 5 z M S 5 7 Q 2 9 s d W 1 u M y w y f S Z x d W 9 0 O y w m c X V v d D t T Z W N 0 a W 9 u M S 9 D T k 5 f T k 9 J U 0 V f Z G F 5 M i 9 B d X R v U m V t b 3 Z l Z E N v b H V t b n M x L n t D b 2 x 1 b W 4 0 L D N 9 J n F 1 b 3 Q 7 L C Z x d W 9 0 O 1 N l Y 3 R p b 2 4 x L 0 N O T l 9 O T 0 l T R V 9 k Y X k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0 5 O X 0 5 P S V N F X 2 R h e T I v Q X V 0 b 1 J l b W 9 2 Z W R D b 2 x 1 b W 5 z M S 5 7 Q 2 9 s d W 1 u M S w w f S Z x d W 9 0 O y w m c X V v d D t T Z W N 0 a W 9 u M S 9 D T k 5 f T k 9 J U 0 V f Z G F 5 M i 9 B d X R v U m V t b 3 Z l Z E N v b H V t b n M x L n t D b 2 x 1 b W 4 y L D F 9 J n F 1 b 3 Q 7 L C Z x d W 9 0 O 1 N l Y 3 R p b 2 4 x L 0 N O T l 9 O T 0 l T R V 9 k Y X k y L 0 F 1 d G 9 S Z W 1 v d m V k Q 2 9 s d W 1 u c z E u e 0 N v b H V t b j M s M n 0 m c X V v d D s s J n F 1 b 3 Q 7 U 2 V j d G l v b j E v Q 0 5 O X 0 5 P S V N F X 2 R h e T I v Q X V 0 b 1 J l b W 9 2 Z W R D b 2 x 1 b W 5 z M S 5 7 Q 2 9 s d W 1 u N C w z f S Z x d W 9 0 O y w m c X V v d D t T Z W N 0 a W 9 u M S 9 D T k 5 f T k 9 J U 0 V f Z G F 5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5 f T k 9 J U 0 V f Z G F 5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O X 0 5 P S V N F X 2 R h e T I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1 9 D T E F T U 0 l D Q U x f Z G F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w V D E z O j E z O j I 5 L j Y 3 M D U 3 M z R a I i A v P j x F b n R y e S B U e X B l P S J G a W x s Q 2 9 s d W 1 u V H l w Z X M i I F Z h b H V l P S J z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h b W V 0 Z X J z X 0 N M Q V N T S U N B T F 9 k Y X k y L 0 F 1 d G 9 S Z W 1 v d m V k Q 2 9 s d W 1 u c z E u e 0 N v b H V t b j E s M H 0 m c X V v d D s s J n F 1 b 3 Q 7 U 2 V j d G l v b j E v c G F y Y W 1 l d G V y c 1 9 D T E F T U 0 l D Q U x f Z G F 5 M i 9 B d X R v U m V t b 3 Z l Z E N v b H V t b n M x L n t D b 2 x 1 b W 4 y L D F 9 J n F 1 b 3 Q 7 L C Z x d W 9 0 O 1 N l Y 3 R p b 2 4 x L 3 B h c m F t Z X R l c n N f Q 0 x B U 1 N J Q 0 F M X 2 R h e T I v Q X V 0 b 1 J l b W 9 2 Z W R D b 2 x 1 b W 5 z M S 5 7 Q 2 9 s d W 1 u M y w y f S Z x d W 9 0 O y w m c X V v d D t T Z W N 0 a W 9 u M S 9 w Y X J h b W V 0 Z X J z X 0 N M Q V N T S U N B T F 9 k Y X k y L 0 F 1 d G 9 S Z W 1 v d m V k Q 2 9 s d W 1 u c z E u e 0 N v b H V t b j Q s M 3 0 m c X V v d D s s J n F 1 b 3 Q 7 U 2 V j d G l v b j E v c G F y Y W 1 l d G V y c 1 9 D T E F T U 0 l D Q U x f Z G F 5 M i 9 B d X R v U m V t b 3 Z l Z E N v b H V t b n M x L n t D b 2 x 1 b W 4 1 L D R 9 J n F 1 b 3 Q 7 L C Z x d W 9 0 O 1 N l Y 3 R p b 2 4 x L 3 B h c m F t Z X R l c n N f Q 0 x B U 1 N J Q 0 F M X 2 R h e T I v Q X V 0 b 1 J l b W 9 2 Z W R D b 2 x 1 b W 5 z M S 5 7 Q 2 9 s d W 1 u N i w 1 f S Z x d W 9 0 O y w m c X V v d D t T Z W N 0 a W 9 u M S 9 w Y X J h b W V 0 Z X J z X 0 N M Q V N T S U N B T F 9 k Y X k y L 0 F 1 d G 9 S Z W 1 v d m V k Q 2 9 s d W 1 u c z E u e 0 N v b H V t b j c s N n 0 m c X V v d D s s J n F 1 b 3 Q 7 U 2 V j d G l v b j E v c G F y Y W 1 l d G V y c 1 9 D T E F T U 0 l D Q U x f Z G F 5 M i 9 B d X R v U m V t b 3 Z l Z E N v b H V t b n M x L n t D b 2 x 1 b W 4 4 L D d 9 J n F 1 b 3 Q 7 L C Z x d W 9 0 O 1 N l Y 3 R p b 2 4 x L 3 B h c m F t Z X R l c n N f Q 0 x B U 1 N J Q 0 F M X 2 R h e T I v Q X V 0 b 1 J l b W 9 2 Z W R D b 2 x 1 b W 5 z M S 5 7 Q 2 9 s d W 1 u O S w 4 f S Z x d W 9 0 O y w m c X V v d D t T Z W N 0 a W 9 u M S 9 w Y X J h b W V 0 Z X J z X 0 N M Q V N T S U N B T F 9 k Y X k y L 0 F 1 d G 9 S Z W 1 v d m V k Q 2 9 s d W 1 u c z E u e 0 N v b H V t b j E w L D l 9 J n F 1 b 3 Q 7 L C Z x d W 9 0 O 1 N l Y 3 R p b 2 4 x L 3 B h c m F t Z X R l c n N f Q 0 x B U 1 N J Q 0 F M X 2 R h e T I v Q X V 0 b 1 J l b W 9 2 Z W R D b 2 x 1 b W 5 z M S 5 7 Q 2 9 s d W 1 u M T E s M T B 9 J n F 1 b 3 Q 7 L C Z x d W 9 0 O 1 N l Y 3 R p b 2 4 x L 3 B h c m F t Z X R l c n N f Q 0 x B U 1 N J Q 0 F M X 2 R h e T I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Y X J h b W V 0 Z X J z X 0 N M Q V N T S U N B T F 9 k Y X k y L 0 F 1 d G 9 S Z W 1 v d m V k Q 2 9 s d W 1 u c z E u e 0 N v b H V t b j E s M H 0 m c X V v d D s s J n F 1 b 3 Q 7 U 2 V j d G l v b j E v c G F y Y W 1 l d G V y c 1 9 D T E F T U 0 l D Q U x f Z G F 5 M i 9 B d X R v U m V t b 3 Z l Z E N v b H V t b n M x L n t D b 2 x 1 b W 4 y L D F 9 J n F 1 b 3 Q 7 L C Z x d W 9 0 O 1 N l Y 3 R p b 2 4 x L 3 B h c m F t Z X R l c n N f Q 0 x B U 1 N J Q 0 F M X 2 R h e T I v Q X V 0 b 1 J l b W 9 2 Z W R D b 2 x 1 b W 5 z M S 5 7 Q 2 9 s d W 1 u M y w y f S Z x d W 9 0 O y w m c X V v d D t T Z W N 0 a W 9 u M S 9 w Y X J h b W V 0 Z X J z X 0 N M Q V N T S U N B T F 9 k Y X k y L 0 F 1 d G 9 S Z W 1 v d m V k Q 2 9 s d W 1 u c z E u e 0 N v b H V t b j Q s M 3 0 m c X V v d D s s J n F 1 b 3 Q 7 U 2 V j d G l v b j E v c G F y Y W 1 l d G V y c 1 9 D T E F T U 0 l D Q U x f Z G F 5 M i 9 B d X R v U m V t b 3 Z l Z E N v b H V t b n M x L n t D b 2 x 1 b W 4 1 L D R 9 J n F 1 b 3 Q 7 L C Z x d W 9 0 O 1 N l Y 3 R p b 2 4 x L 3 B h c m F t Z X R l c n N f Q 0 x B U 1 N J Q 0 F M X 2 R h e T I v Q X V 0 b 1 J l b W 9 2 Z W R D b 2 x 1 b W 5 z M S 5 7 Q 2 9 s d W 1 u N i w 1 f S Z x d W 9 0 O y w m c X V v d D t T Z W N 0 a W 9 u M S 9 w Y X J h b W V 0 Z X J z X 0 N M Q V N T S U N B T F 9 k Y X k y L 0 F 1 d G 9 S Z W 1 v d m V k Q 2 9 s d W 1 u c z E u e 0 N v b H V t b j c s N n 0 m c X V v d D s s J n F 1 b 3 Q 7 U 2 V j d G l v b j E v c G F y Y W 1 l d G V y c 1 9 D T E F T U 0 l D Q U x f Z G F 5 M i 9 B d X R v U m V t b 3 Z l Z E N v b H V t b n M x L n t D b 2 x 1 b W 4 4 L D d 9 J n F 1 b 3 Q 7 L C Z x d W 9 0 O 1 N l Y 3 R p b 2 4 x L 3 B h c m F t Z X R l c n N f Q 0 x B U 1 N J Q 0 F M X 2 R h e T I v Q X V 0 b 1 J l b W 9 2 Z W R D b 2 x 1 b W 5 z M S 5 7 Q 2 9 s d W 1 u O S w 4 f S Z x d W 9 0 O y w m c X V v d D t T Z W N 0 a W 9 u M S 9 w Y X J h b W V 0 Z X J z X 0 N M Q V N T S U N B T F 9 k Y X k y L 0 F 1 d G 9 S Z W 1 v d m V k Q 2 9 s d W 1 u c z E u e 0 N v b H V t b j E w L D l 9 J n F 1 b 3 Q 7 L C Z x d W 9 0 O 1 N l Y 3 R p b 2 4 x L 3 B h c m F t Z X R l c n N f Q 0 x B U 1 N J Q 0 F M X 2 R h e T I v Q X V 0 b 1 J l b W 9 2 Z W R D b 2 x 1 b W 5 z M S 5 7 Q 2 9 s d W 1 u M T E s M T B 9 J n F 1 b 3 Q 7 L C Z x d W 9 0 O 1 N l Y 3 R p b 2 4 x L 3 B h c m F t Z X R l c n N f Q 0 x B U 1 N J Q 0 F M X 2 R h e T I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h b W V 0 Z X J z X 0 N M Q V N T S U N B T F 9 k Y X k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X 0 N M Q V N T S U N B T F 9 k Y X k y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v M 3 G s 2 y 0 S q m n G p D X j 7 s w A A A A A A I A A A A A A B B m A A A A A Q A A I A A A A D + + O W 5 a 5 X q G + 6 B v Q o A x D G 5 O 7 L 9 C S 6 j X U c s Q 7 y p 2 k 4 c q A A A A A A 6 A A A A A A g A A I A A A A O f f f o H P 8 k 0 P O 1 N n 1 u P D 9 m h m a p j v 0 O x d e b v n G Z G a R l c S U A A A A C A Z 6 X m u x v f M K 6 R I E Z y / e I a 9 i i k l p + M Y 3 S + 6 7 9 m 0 V K T e K X m 9 2 6 / v b Z P 4 W N c U F a w h Z r k Y R L 9 F G j p R B a d C x 3 H a F r + F k z R z E m 4 R p Y W 2 q J + 9 d w C n Q A A A A H G 8 p c E / K V V f N s x 1 H 4 I f Y V W B 1 R t N E m 9 t S c X l 7 P R K T d l G 2 t J D D s C E h c 0 0 c 9 c m M P 8 h O v x l r J x x r K q + l P z z 8 G s z C c E = < / D a t a M a s h u p > 
</file>

<file path=customXml/itemProps1.xml><?xml version="1.0" encoding="utf-8"?>
<ds:datastoreItem xmlns:ds="http://schemas.openxmlformats.org/officeDocument/2006/customXml" ds:itemID="{CEFA89D1-20FD-4ADB-A256-815F5D4ED6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parameters_CLASSICAL_FINAL</vt:lpstr>
      <vt:lpstr>CCN_STRIDE</vt:lpstr>
      <vt:lpstr>CNN_NOISE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Burchielli</dc:creator>
  <cp:lastModifiedBy>Giovanni Parrella</cp:lastModifiedBy>
  <dcterms:created xsi:type="dcterms:W3CDTF">2020-12-10T12:08:42Z</dcterms:created>
  <dcterms:modified xsi:type="dcterms:W3CDTF">2020-12-21T17:46:18Z</dcterms:modified>
</cp:coreProperties>
</file>