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E:\BTS Design\Electronic Invoices\"/>
    </mc:Choice>
  </mc:AlternateContent>
  <xr:revisionPtr revIDLastSave="0" documentId="13_ncr:1_{48183637-8A14-475B-9824-BE691BA0396B}" xr6:coauthVersionLast="45" xr6:coauthVersionMax="45" xr10:uidLastSave="{00000000-0000-0000-0000-000000000000}"/>
  <bookViews>
    <workbookView xWindow="-120" yWindow="-120" windowWidth="20730" windowHeight="11160" tabRatio="688" xr2:uid="{19D6CF32-FF78-4B94-B544-EBF34CC1C24C}"/>
  </bookViews>
  <sheets>
    <sheet name="ERP Invoices Extract Template" sheetId="4" r:id="rId1"/>
    <sheet name="Invoice Example" sheetId="5" r:id="rId2"/>
    <sheet name="Extract Example" sheetId="7"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T9" i="7" l="1"/>
  <c r="AT8" i="7"/>
  <c r="AT7" i="7"/>
  <c r="BC9" i="7"/>
  <c r="BB9" i="7"/>
  <c r="BA9" i="7"/>
  <c r="AZ9" i="7"/>
  <c r="AY9" i="7"/>
  <c r="AX9" i="7"/>
  <c r="AW9" i="7"/>
  <c r="AV9" i="7"/>
  <c r="AU9" i="7"/>
  <c r="AR9" i="7"/>
  <c r="AS9" i="7" s="1"/>
  <c r="AQ9" i="7"/>
  <c r="AP9" i="7"/>
  <c r="AM9" i="7"/>
  <c r="AL9" i="7"/>
  <c r="A8" i="7"/>
  <c r="A9" i="7" s="1"/>
  <c r="Z8" i="7"/>
  <c r="Z9" i="7" s="1"/>
  <c r="Y8" i="7"/>
  <c r="Y9" i="7" s="1"/>
  <c r="X8" i="7"/>
  <c r="X9" i="7" s="1"/>
  <c r="W8" i="7"/>
  <c r="W9" i="7" s="1"/>
  <c r="V8" i="7"/>
  <c r="V9" i="7" s="1"/>
  <c r="S8" i="7"/>
  <c r="S9" i="7" s="1"/>
  <c r="Z6" i="7"/>
  <c r="Y6" i="7"/>
  <c r="X6" i="7"/>
  <c r="W6" i="7"/>
  <c r="V6" i="7"/>
  <c r="S6" i="7"/>
  <c r="O6" i="7"/>
  <c r="K6" i="7"/>
  <c r="A6" i="7"/>
  <c r="G36" i="5"/>
  <c r="G35" i="5"/>
  <c r="G34" i="5"/>
  <c r="H34" i="5" s="1"/>
  <c r="H35" i="5"/>
  <c r="H36" i="5"/>
  <c r="AU8" i="7"/>
  <c r="BA8" i="7"/>
  <c r="BA7" i="7"/>
  <c r="AX8" i="7"/>
  <c r="AX7" i="7"/>
  <c r="AV8" i="7"/>
  <c r="AV7" i="7"/>
  <c r="AR8" i="7"/>
  <c r="AS8" i="7" s="1"/>
  <c r="AR7" i="7"/>
  <c r="AS7" i="7" s="1"/>
  <c r="AQ8" i="7"/>
  <c r="AQ7" i="7"/>
  <c r="AP8" i="7"/>
  <c r="AP7" i="7"/>
  <c r="AM8" i="7"/>
  <c r="AM7" i="7"/>
  <c r="AL8" i="7"/>
  <c r="AL7" i="7"/>
  <c r="U7" i="7"/>
  <c r="U8" i="7" s="1"/>
  <c r="U9" i="7" s="1"/>
  <c r="T7" i="7"/>
  <c r="T8" i="7" s="1"/>
  <c r="T9" i="7" s="1"/>
  <c r="S7" i="7"/>
  <c r="P7" i="7"/>
  <c r="P8" i="7" s="1"/>
  <c r="P9" i="7" s="1"/>
  <c r="D7" i="7"/>
  <c r="D8" i="7" s="1"/>
  <c r="D9" i="7" s="1"/>
  <c r="C7" i="7"/>
  <c r="C8" i="7" s="1"/>
  <c r="C9" i="7" s="1"/>
  <c r="B7" i="7"/>
  <c r="B8" i="7" s="1"/>
  <c r="B9" i="7" s="1"/>
  <c r="BC6" i="7"/>
  <c r="BB6" i="7"/>
  <c r="BA6" i="7"/>
  <c r="AZ6" i="7"/>
  <c r="AY6" i="7"/>
  <c r="AX6" i="7"/>
  <c r="AW6" i="7"/>
  <c r="AV6" i="7"/>
  <c r="AU6" i="7"/>
  <c r="AT6" i="7"/>
  <c r="AR6" i="7"/>
  <c r="AQ6" i="7"/>
  <c r="AP6" i="7"/>
  <c r="AM6" i="7"/>
  <c r="AL6" i="7"/>
  <c r="J35" i="5"/>
  <c r="K35" i="5" s="1"/>
  <c r="BC5" i="7"/>
  <c r="BB5" i="7"/>
  <c r="BA5" i="7"/>
  <c r="AZ5" i="7"/>
  <c r="AY5" i="7"/>
  <c r="AX5" i="7"/>
  <c r="AW5" i="7"/>
  <c r="AV5" i="7"/>
  <c r="AU5" i="7"/>
  <c r="AT5" i="7"/>
  <c r="AR5" i="7"/>
  <c r="AQ5" i="7"/>
  <c r="AP5" i="7"/>
  <c r="AM5" i="7"/>
  <c r="AL5" i="7"/>
  <c r="U5" i="7"/>
  <c r="U6" i="7" s="1"/>
  <c r="T5" i="7"/>
  <c r="T6" i="7" s="1"/>
  <c r="R5" i="7"/>
  <c r="R6" i="7" s="1"/>
  <c r="Q5" i="7"/>
  <c r="Q6" i="7" s="1"/>
  <c r="P5" i="7"/>
  <c r="P6" i="7" s="1"/>
  <c r="O5" i="7"/>
  <c r="N5" i="7"/>
  <c r="N6" i="7" s="1"/>
  <c r="M5" i="7"/>
  <c r="M6" i="7" s="1"/>
  <c r="L5" i="7"/>
  <c r="L6" i="7" s="1"/>
  <c r="K5" i="7"/>
  <c r="O18" i="5"/>
  <c r="M18" i="5"/>
  <c r="K18" i="5"/>
  <c r="J18" i="5"/>
  <c r="H18" i="5"/>
  <c r="D5" i="7"/>
  <c r="D6" i="7" s="1"/>
  <c r="C5" i="7"/>
  <c r="C6" i="7" s="1"/>
  <c r="B5" i="7"/>
  <c r="B6" i="7" s="1"/>
  <c r="P14" i="5"/>
  <c r="O15" i="5"/>
  <c r="O14" i="5"/>
  <c r="M15" i="5"/>
  <c r="M14" i="5"/>
  <c r="K15" i="5"/>
  <c r="J15" i="5"/>
  <c r="H15" i="5"/>
  <c r="H14" i="5"/>
  <c r="P16" i="5"/>
  <c r="P15" i="5"/>
  <c r="J14" i="5"/>
  <c r="J36" i="5" l="1"/>
  <c r="K36" i="5" s="1"/>
  <c r="H39" i="5"/>
  <c r="K7" i="7" s="1"/>
  <c r="K8" i="7" s="1"/>
  <c r="K9" i="7" s="1"/>
  <c r="AU7" i="7"/>
  <c r="BB8" i="7"/>
  <c r="O35" i="5"/>
  <c r="AY8" i="7" s="1"/>
  <c r="M35" i="5"/>
  <c r="O36" i="5"/>
  <c r="M36" i="5"/>
  <c r="J34" i="5"/>
  <c r="K14" i="5"/>
  <c r="AZ8" i="7" l="1"/>
  <c r="AW8" i="7"/>
  <c r="J39" i="5"/>
  <c r="Q7" i="7" s="1"/>
  <c r="Q8" i="7" s="1"/>
  <c r="Q9" i="7" s="1"/>
  <c r="BB7" i="7"/>
  <c r="P36" i="5"/>
  <c r="P35" i="5"/>
  <c r="BC8" i="7" s="1"/>
  <c r="K34" i="5"/>
  <c r="K39" i="5" s="1"/>
  <c r="M7" i="7" s="1"/>
  <c r="M8" i="7" s="1"/>
  <c r="M9" i="7" s="1"/>
  <c r="P18" i="5"/>
  <c r="L7" i="7" l="1"/>
  <c r="L8" i="7" s="1"/>
  <c r="L9" i="7" s="1"/>
  <c r="O34" i="5"/>
  <c r="M34" i="5"/>
  <c r="M39" i="5" l="1"/>
  <c r="N7" i="7" s="1"/>
  <c r="N8" i="7" s="1"/>
  <c r="N9" i="7" s="1"/>
  <c r="AW7" i="7"/>
  <c r="AZ7" i="7"/>
  <c r="O39" i="5"/>
  <c r="O7" i="7" s="1"/>
  <c r="O8" i="7" s="1"/>
  <c r="O9" i="7" s="1"/>
  <c r="AY7" i="7"/>
  <c r="P34" i="5"/>
  <c r="BC7" i="7" s="1"/>
  <c r="P37" i="5" l="1"/>
  <c r="P39" i="5" s="1"/>
  <c r="R7" i="7" s="1"/>
  <c r="R8" i="7" s="1"/>
  <c r="R9"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Hany Shorim</author>
  </authors>
  <commentList>
    <comment ref="B9" authorId="0" shapeId="0" xr:uid="{96A40C62-D7B6-4E1E-A735-127F125DD319}">
      <text>
        <r>
          <rPr>
            <b/>
            <sz val="9"/>
            <color indexed="81"/>
            <rFont val="Tahoma"/>
            <family val="2"/>
          </rPr>
          <t>B = business in Egypt, 
P = natural person, 
F = foreigner</t>
        </r>
        <r>
          <rPr>
            <sz val="9"/>
            <color indexed="81"/>
            <rFont val="Tahoma"/>
            <family val="2"/>
          </rPr>
          <t xml:space="preserve">
</t>
        </r>
      </text>
    </comment>
    <comment ref="F13" authorId="0" shapeId="0" xr:uid="{E0A4806B-59C6-4211-8B9B-18F3D8F95E7A}">
      <text>
        <r>
          <rPr>
            <b/>
            <sz val="9"/>
            <color indexed="81"/>
            <rFont val="Tahoma"/>
            <family val="2"/>
          </rPr>
          <t xml:space="preserve">Must be blank for EGP invoices
</t>
        </r>
        <r>
          <rPr>
            <sz val="9"/>
            <color indexed="81"/>
            <rFont val="Tahoma"/>
            <family val="2"/>
          </rPr>
          <t xml:space="preserve">
</t>
        </r>
      </text>
    </comment>
    <comment ref="B29" authorId="0" shapeId="0" xr:uid="{E1430C31-EF0B-4D43-9676-EC9EF0C19E59}">
      <text>
        <r>
          <rPr>
            <b/>
            <sz val="9"/>
            <color indexed="81"/>
            <rFont val="Tahoma"/>
            <family val="2"/>
          </rPr>
          <t>B = business in Egypt, 
P = natural person, 
F = foreigner</t>
        </r>
        <r>
          <rPr>
            <sz val="9"/>
            <color indexed="81"/>
            <rFont val="Tahoma"/>
            <family val="2"/>
          </rPr>
          <t xml:space="preserve">
</t>
        </r>
      </text>
    </comment>
    <comment ref="F33" authorId="0" shapeId="0" xr:uid="{2AB70C18-8A21-4479-9A79-DAB0802B8A17}">
      <text>
        <r>
          <rPr>
            <b/>
            <sz val="9"/>
            <color indexed="81"/>
            <rFont val="Tahoma"/>
            <family val="2"/>
          </rPr>
          <t xml:space="preserve">Must be blank for EGP invoices
</t>
        </r>
        <r>
          <rPr>
            <sz val="9"/>
            <color indexed="81"/>
            <rFont val="Tahoma"/>
            <family val="2"/>
          </rPr>
          <t xml:space="preserve">
</t>
        </r>
      </text>
    </comment>
  </commentList>
</comments>
</file>

<file path=xl/sharedStrings.xml><?xml version="1.0" encoding="utf-8"?>
<sst xmlns="http://schemas.openxmlformats.org/spreadsheetml/2006/main" count="445" uniqueCount="204">
  <si>
    <t>String</t>
  </si>
  <si>
    <t>Date</t>
  </si>
  <si>
    <t>2015-02-13T13:15:00Z</t>
  </si>
  <si>
    <t>AZ-24883</t>
  </si>
  <si>
    <t>P-233-A6375</t>
  </si>
  <si>
    <t>828874-023/233</t>
  </si>
  <si>
    <t>String (max 50)</t>
  </si>
  <si>
    <t>Optional: Reference to the previous proforma invoice.</t>
  </si>
  <si>
    <t>2020A-012</t>
  </si>
  <si>
    <t>Decimal</t>
  </si>
  <si>
    <t>TotalSales – TotalDiscount</t>
  </si>
  <si>
    <t>Additional discount amount applied at the level of the overall document, not individual lines.</t>
  </si>
  <si>
    <t>type</t>
  </si>
  <si>
    <t>B</t>
  </si>
  <si>
    <t>My company</t>
  </si>
  <si>
    <t>country</t>
  </si>
  <si>
    <t>Country represented by ISO-3166-2 2 symbol code of the countries. Must be EG for internal business issuers.</t>
  </si>
  <si>
    <t>EG</t>
  </si>
  <si>
    <t>governate</t>
  </si>
  <si>
    <t>Governorate information as textual value</t>
  </si>
  <si>
    <t>Giza Governorate</t>
  </si>
  <si>
    <t>Region and city information as textual value</t>
  </si>
  <si>
    <t>Dokki</t>
  </si>
  <si>
    <t>street</t>
  </si>
  <si>
    <t>street information</t>
  </si>
  <si>
    <t>17 Nabil Al Wakad</t>
  </si>
  <si>
    <t>Optional: Postal code</t>
  </si>
  <si>
    <t>floor</t>
  </si>
  <si>
    <t>Optional: the floor number</t>
  </si>
  <si>
    <t>room</t>
  </si>
  <si>
    <t>Optional: the room/flat number in the floor</t>
  </si>
  <si>
    <t>landmark</t>
  </si>
  <si>
    <t>Optional: nearest landmark to the address</t>
  </si>
  <si>
    <t>Optional: any additional information to the address</t>
  </si>
  <si>
    <t>Registration number. For business in Egypt must be registration number. For residents must be national ID. For foreign buyers must be VAT ID of the foreign company. Optional if person buyer and invoice amount less than threshold limit defined. Receiver and issuer cannot be the same.</t>
  </si>
  <si>
    <t>Registration name of the company or name and surname of the person. Optional if person buyer and invoice amount less than threshold limit defined.</t>
  </si>
  <si>
    <t>building information (number, name or both)</t>
  </si>
  <si>
    <t>Optional: Name of the bank of document issuer.</t>
  </si>
  <si>
    <t>Alpha Bank</t>
  </si>
  <si>
    <t>Optional: Address of the bank of document issuer. Captured as single line of text, not a structure.</t>
  </si>
  <si>
    <t>Optional: Local bank account number in the bank</t>
  </si>
  <si>
    <t>12-1982939</t>
  </si>
  <si>
    <t>Optional: International bank account number used primarily for international documents.</t>
  </si>
  <si>
    <t>Optional: International Swift code of the bank.</t>
  </si>
  <si>
    <t>Optional: Description of the payment terms describing when and how payments needs to be made, for example.</t>
  </si>
  <si>
    <t>Description of the item being sold.</t>
  </si>
  <si>
    <t>One ton of Aria apples.</t>
  </si>
  <si>
    <r>
      <t>Coding schema used to encode the item type. Must be </t>
    </r>
    <r>
      <rPr>
        <sz val="11"/>
        <color rgb="FFC0341D"/>
        <rFont val="Source Code Pro"/>
        <family val="3"/>
      </rPr>
      <t>GPC</t>
    </r>
    <r>
      <rPr>
        <sz val="12"/>
        <color rgb="FF333333"/>
        <rFont val="Arial"/>
        <family val="2"/>
      </rPr>
      <t> for this version.</t>
    </r>
  </si>
  <si>
    <t>GPC</t>
  </si>
  <si>
    <t>Code of the goods or services item being sold. GS1 codes targeted for managing goods, GPC level 4 (brick level) codes to be used for all other invoices lines – goods or services.</t>
  </si>
  <si>
    <t>Code of the unit type used from the code table of the measures.</t>
  </si>
  <si>
    <t>kg</t>
  </si>
  <si>
    <t>quantity</t>
  </si>
  <si>
    <t>Number of units of the defined unit type being sold. Number should be larger than 0.</t>
  </si>
  <si>
    <t>Total amount for the invoice line considering quantity and unit price in EGP (with excluded factory amounts if they are present for specific types in documents).</t>
  </si>
  <si>
    <t>total</t>
  </si>
  <si>
    <t>Total amount for the invoice line after adding all pricing items, taxes, removing discounts.</t>
  </si>
  <si>
    <t>Total amount of additional taxable fees to be used in final tax calculation.</t>
  </si>
  <si>
    <t>Non-taxable items discount.</t>
  </si>
  <si>
    <t>Discount</t>
  </si>
  <si>
    <t>Optional: Internal code used for the product being sold – can be used to simplify references back to existing solution.</t>
  </si>
  <si>
    <t>8383S</t>
  </si>
  <si>
    <t>Currency code used from ISO 4217.</t>
  </si>
  <si>
    <t>EGP</t>
  </si>
  <si>
    <t>Price of unit of goods/services sold in EGP. Should be valid decimal with max 5 decimal digits. Value rounded to 5 decimal digits if calculated using currency sold and exchange rate.</t>
  </si>
  <si>
    <t>Mandatory if currencySold &lt;&gt; EGP. Should not have value otherwise</t>
  </si>
  <si>
    <t>Exchange rate of the Egyptian bank on the day of invoicing used to convert currency sold to the value of currency EGP. Mandatory if currencySold is not EGP. Should be valid decimal with max 5 decimal digits.</t>
  </si>
  <si>
    <t>I</t>
  </si>
  <si>
    <t>references</t>
  </si>
  <si>
    <t>String[]</t>
  </si>
  <si>
    <t>S98L2CP1SMVBIU</t>
  </si>
  <si>
    <t>document
Type</t>
  </si>
  <si>
    <t>date
Time
Issued</t>
  </si>
  <si>
    <t>purchase
Order
Reference</t>
  </si>
  <si>
    <t>purchase
Order
Description</t>
  </si>
  <si>
    <t>sales
Order
Reference</t>
  </si>
  <si>
    <t>sales
Order
Description</t>
  </si>
  <si>
    <t>proforma
Invoice
Number</t>
  </si>
  <si>
    <t>total
Sales
Amount</t>
  </si>
  <si>
    <t>total
Discount
Amount</t>
  </si>
  <si>
    <t>net
Amount</t>
  </si>
  <si>
    <t>extra
Discount
Amount</t>
  </si>
  <si>
    <t>total
Items
Discount
Amount</t>
  </si>
  <si>
    <t>total
Amount</t>
  </si>
  <si>
    <t>region
City</t>
  </si>
  <si>
    <t>building
Number</t>
  </si>
  <si>
    <t>postal
Code</t>
  </si>
  <si>
    <t>additional
Information</t>
  </si>
  <si>
    <t>bank
Name</t>
  </si>
  <si>
    <t>bank
Address</t>
  </si>
  <si>
    <t>bank
Account
No</t>
  </si>
  <si>
    <t>bank
Account
IBAN</t>
  </si>
  <si>
    <t>swift
Code</t>
  </si>
  <si>
    <t>item
Type</t>
  </si>
  <si>
    <t>item
Code</t>
  </si>
  <si>
    <t>unit
Type</t>
  </si>
  <si>
    <t>sales
Total</t>
  </si>
  <si>
    <t>total
Taxable
Fees</t>
  </si>
  <si>
    <t>currency
Sold</t>
  </si>
  <si>
    <t>currency
Exchange
Rate</t>
  </si>
  <si>
    <t>Optional</t>
  </si>
  <si>
    <t>I = Invoice
C = Credit Note
D = Debit Note</t>
  </si>
  <si>
    <t>Document type name.</t>
  </si>
  <si>
    <t>The date and time when the document was issued. 
Date and time cannot be in future. Time to be supplied in UTC timezone.</t>
  </si>
  <si>
    <t>Internal document ID used to link back to the ERP document number. 
Value defined by the submitter.</t>
  </si>
  <si>
    <t>Optional:
reference to purchase order that this document is related to.</t>
  </si>
  <si>
    <t>Optional: 
Additional information about the purchase order provided to the recipient of the document.</t>
  </si>
  <si>
    <t>Optional: 
Reference to the previous sales order for informational purposes.</t>
  </si>
  <si>
    <t>Optional: 
Additional information about the sales order provided to the recipient of the document.</t>
  </si>
  <si>
    <t>B = business in Egypt, 
P = natural person, 
F = foreigner</t>
  </si>
  <si>
    <t>Type of the issuer - supported values - 
B for business in Egypt, 
P for natural person, 
F for foreigner.</t>
  </si>
  <si>
    <t>Optional: 
Array of document references/UUIDs to previous invoices for which credit note / Debit Note is being issued.</t>
  </si>
  <si>
    <t>Receiver Address</t>
  </si>
  <si>
    <t>Payment Information</t>
  </si>
  <si>
    <t>Payment
terms</t>
  </si>
  <si>
    <t>Invoice Lines</t>
  </si>
  <si>
    <t>PO &amp; SO Refrences</t>
  </si>
  <si>
    <t>In case of Return Dr/Cr Notes only</t>
  </si>
  <si>
    <t>Receiver Information (Customer Sold TO)</t>
  </si>
  <si>
    <t>id
(Tax ID)</t>
  </si>
  <si>
    <t>Name
(Customer Name)</t>
  </si>
  <si>
    <t>Total amount of item discounts: 
sum of all Item Discount amount elements of InvoiceLine items.</t>
  </si>
  <si>
    <t>Total amount of discounts: 
sum of all Discount amount elements of InvoiceLine items.</t>
  </si>
  <si>
    <t>Total amount of the invoice calculated as
NetAmount + Totals of tax amounts. 
5 decimal digits allowed.</t>
  </si>
  <si>
    <t>description
(ERP Item Desc)</t>
  </si>
  <si>
    <t>internal Code
(ERP Item Code)</t>
  </si>
  <si>
    <t>Unit Value</t>
  </si>
  <si>
    <t>Total
VAT</t>
  </si>
  <si>
    <t>Total
WHT</t>
  </si>
  <si>
    <t>Sum of all VAT amounts in all invoice lines. 
5 decimal digits allowed.</t>
  </si>
  <si>
    <t>Sum of all WHT amounts in all invoice lines. 
5 decimal digits allowed.</t>
  </si>
  <si>
    <t>Header</t>
  </si>
  <si>
    <t>Invoice Amount Summary (Sales Amount - Discount - Taxes)</t>
  </si>
  <si>
    <t>Invoice #</t>
  </si>
  <si>
    <t>Invoice Date</t>
  </si>
  <si>
    <t>Currency</t>
  </si>
  <si>
    <t>Exchange Rate</t>
  </si>
  <si>
    <t>#</t>
  </si>
  <si>
    <t>Item Code</t>
  </si>
  <si>
    <t>Item Name</t>
  </si>
  <si>
    <t>UoM</t>
  </si>
  <si>
    <t>Qty</t>
  </si>
  <si>
    <t>Discount %</t>
  </si>
  <si>
    <t>Discount Amount</t>
  </si>
  <si>
    <t>VAT</t>
  </si>
  <si>
    <t>Total Amount</t>
  </si>
  <si>
    <t>FG-0001</t>
  </si>
  <si>
    <t>FG-0002</t>
  </si>
  <si>
    <t>Finished Good 1</t>
  </si>
  <si>
    <t>Finished Good 2</t>
  </si>
  <si>
    <t>KGM</t>
  </si>
  <si>
    <t>Each</t>
  </si>
  <si>
    <t>Extra Discount Amount</t>
  </si>
  <si>
    <t>Customer Code</t>
  </si>
  <si>
    <t>Customer Name</t>
  </si>
  <si>
    <t>2021-0001</t>
  </si>
  <si>
    <t>CUST0001</t>
  </si>
  <si>
    <t>United Company</t>
  </si>
  <si>
    <t>Customer Tax ID</t>
  </si>
  <si>
    <t>Tax-12-34-56</t>
  </si>
  <si>
    <t>Customer Type</t>
  </si>
  <si>
    <t>Business in Egypt</t>
  </si>
  <si>
    <t>Customer Address</t>
  </si>
  <si>
    <t>Country, Governate, Region, Street, Building No</t>
  </si>
  <si>
    <t>amount
EGP
(Unit Price)</t>
  </si>
  <si>
    <t>amount
Sold
(Foreign UP)</t>
  </si>
  <si>
    <t>Unit Sales Price
(EGP)</t>
  </si>
  <si>
    <t>Unit Sales Price
(Foreign Currency)</t>
  </si>
  <si>
    <t>Total 
Sales</t>
  </si>
  <si>
    <t>Net 
Amount</t>
  </si>
  <si>
    <t>Total 
Amount</t>
  </si>
  <si>
    <r>
      <t xml:space="preserve">Postal Code, Floor, Room, Land Mark, Additional Information </t>
    </r>
    <r>
      <rPr>
        <b/>
        <sz val="11"/>
        <color rgb="FFFF0000"/>
        <rFont val="Calibri"/>
        <family val="2"/>
        <scheme val="minor"/>
      </rPr>
      <t>(Optional)</t>
    </r>
  </si>
  <si>
    <t>VAT
%</t>
  </si>
  <si>
    <t>VAT 
Amount</t>
  </si>
  <si>
    <t>WHT
%</t>
  </si>
  <si>
    <t>WHT 
Amount</t>
  </si>
  <si>
    <t>VAT
Amount</t>
  </si>
  <si>
    <t>WHT</t>
  </si>
  <si>
    <t>WHT
Amount</t>
  </si>
  <si>
    <t>items
Discount
%</t>
  </si>
  <si>
    <t>items
Discount
Amount</t>
  </si>
  <si>
    <t>internal
Id
(Invoice #)</t>
  </si>
  <si>
    <t>Sum all  InvoiceLine/SalesTotal items</t>
  </si>
  <si>
    <t>2021-0002</t>
  </si>
  <si>
    <t>USD</t>
  </si>
  <si>
    <t>CUST0002</t>
  </si>
  <si>
    <t>Foreign Customer</t>
  </si>
  <si>
    <t>FFFF-12-34-56</t>
  </si>
  <si>
    <t>F</t>
  </si>
  <si>
    <t>FG-00100</t>
  </si>
  <si>
    <t>FG-00200</t>
  </si>
  <si>
    <t>SR-00300</t>
  </si>
  <si>
    <t>Finished Good 11</t>
  </si>
  <si>
    <t>Finished Good 22</t>
  </si>
  <si>
    <t>Service Item</t>
  </si>
  <si>
    <t>MTR</t>
  </si>
  <si>
    <t>Box</t>
  </si>
  <si>
    <t>Giza</t>
  </si>
  <si>
    <t>USA</t>
  </si>
  <si>
    <t>Calfrion</t>
  </si>
  <si>
    <t>Calforin square</t>
  </si>
  <si>
    <t>20 Calforin street</t>
  </si>
  <si>
    <t>Document
Type</t>
  </si>
  <si>
    <t>Internal
Id
(Invoice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</si>
</sst>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4">
    <font>
      <sz val="11"/>
      <color theme="1"/>
      <name val="Calibri"/>
      <family val="2"/>
      <scheme val="minor"/>
    </font>
    <font>
      <sz val="12"/>
      <color rgb="FF333333"/>
      <name val="Arial"/>
      <family val="2"/>
    </font>
    <font>
      <sz val="11"/>
      <color rgb="FFC0341D"/>
      <name val="Source Code Pro"/>
      <family val="3"/>
    </font>
    <font>
      <u/>
      <sz val="11"/>
      <color theme="10"/>
      <name val="Calibri"/>
      <family val="2"/>
      <scheme val="minor"/>
    </font>
    <font>
      <b/>
      <sz val="12"/>
      <color rgb="FFFF0000"/>
      <name val="Arial"/>
      <family val="2"/>
    </font>
    <font>
      <b/>
      <sz val="11"/>
      <color theme="0"/>
      <name val="Calibri"/>
      <family val="2"/>
      <scheme val="minor"/>
    </font>
    <font>
      <b/>
      <sz val="12"/>
      <color theme="0"/>
      <name val="Arial"/>
      <family val="2"/>
    </font>
    <font>
      <b/>
      <sz val="11"/>
      <color rgb="FFFF0000"/>
      <name val="Calibri"/>
      <family val="2"/>
      <scheme val="minor"/>
    </font>
    <font>
      <b/>
      <sz val="14"/>
      <color rgb="FFFF0000"/>
      <name val="Calibri"/>
      <family val="2"/>
      <scheme val="minor"/>
    </font>
    <font>
      <b/>
      <sz val="14"/>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1">
    <fill>
      <patternFill patternType="none"/>
    </fill>
    <fill>
      <patternFill patternType="gray125"/>
    </fill>
    <fill>
      <patternFill patternType="solid">
        <fgColor rgb="FFFFFF00"/>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1"/>
        <bgColor indexed="64"/>
      </patternFill>
    </fill>
    <fill>
      <patternFill patternType="solid">
        <fgColor theme="4" tint="0.79998168889431442"/>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3" fillId="0" borderId="0" applyNumberFormat="0" applyFill="0" applyBorder="0" applyAlignment="0" applyProtection="0"/>
    <xf numFmtId="43" fontId="10" fillId="0" borderId="0" applyFont="0" applyFill="0" applyBorder="0" applyAlignment="0" applyProtection="0"/>
  </cellStyleXfs>
  <cellXfs count="61">
    <xf numFmtId="0" fontId="0" fillId="0" borderId="0" xfId="0"/>
    <xf numFmtId="0" fontId="0" fillId="0" borderId="0" xfId="0" applyAlignment="1">
      <alignment horizontal="center" vertical="center"/>
    </xf>
    <xf numFmtId="0" fontId="1"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1" fontId="1" fillId="0" borderId="1" xfId="0" applyNumberFormat="1" applyFont="1" applyBorder="1" applyAlignment="1">
      <alignment horizontal="center" vertical="center" wrapText="1"/>
    </xf>
    <xf numFmtId="0" fontId="6" fillId="3" borderId="1" xfId="0" applyFont="1" applyFill="1" applyBorder="1" applyAlignment="1">
      <alignment vertical="center" wrapText="1"/>
    </xf>
    <xf numFmtId="0" fontId="0" fillId="0" borderId="0" xfId="0" applyAlignment="1">
      <alignment horizontal="center"/>
    </xf>
    <xf numFmtId="0" fontId="0" fillId="0" borderId="1" xfId="0" applyBorder="1"/>
    <xf numFmtId="0" fontId="8" fillId="2" borderId="1" xfId="0" applyFont="1" applyFill="1" applyBorder="1" applyAlignment="1">
      <alignment horizontal="center"/>
    </xf>
    <xf numFmtId="0" fontId="4" fillId="5" borderId="1" xfId="0" applyFont="1" applyFill="1" applyBorder="1" applyAlignment="1">
      <alignment horizontal="left" vertical="center" wrapText="1"/>
    </xf>
    <xf numFmtId="0" fontId="0" fillId="0" borderId="0" xfId="0" applyAlignment="1"/>
    <xf numFmtId="0" fontId="1" fillId="0" borderId="1" xfId="0" applyFont="1" applyBorder="1" applyAlignment="1">
      <alignment horizontal="center" vertical="top" textRotation="180" wrapText="1"/>
    </xf>
    <xf numFmtId="0" fontId="3" fillId="0" borderId="1" xfId="1" applyBorder="1" applyAlignment="1">
      <alignment vertical="top" textRotation="180" wrapText="1"/>
    </xf>
    <xf numFmtId="0" fontId="1" fillId="0" borderId="1" xfId="0" applyFont="1" applyBorder="1" applyAlignment="1">
      <alignment horizontal="left" vertical="center" wrapText="1"/>
    </xf>
    <xf numFmtId="0" fontId="0" fillId="0" borderId="1" xfId="0" applyBorder="1" applyAlignment="1">
      <alignment horizontal="center"/>
    </xf>
    <xf numFmtId="0" fontId="4" fillId="5" borderId="1" xfId="0" applyFont="1" applyFill="1" applyBorder="1" applyAlignment="1">
      <alignment horizontal="center" vertical="top" textRotation="180" wrapText="1"/>
    </xf>
    <xf numFmtId="0" fontId="6" fillId="3" borderId="1" xfId="0" applyFont="1" applyFill="1" applyBorder="1" applyAlignment="1">
      <alignment horizontal="center" vertical="center" wrapText="1"/>
    </xf>
    <xf numFmtId="0" fontId="9" fillId="4" borderId="1" xfId="0" applyFont="1" applyFill="1" applyBorder="1" applyAlignment="1">
      <alignment horizontal="center"/>
    </xf>
    <xf numFmtId="0" fontId="0" fillId="7" borderId="1" xfId="0" applyFill="1" applyBorder="1" applyAlignment="1">
      <alignment horizontal="center"/>
    </xf>
    <xf numFmtId="43" fontId="0" fillId="0" borderId="1" xfId="2" applyFont="1" applyBorder="1"/>
    <xf numFmtId="9" fontId="0" fillId="0" borderId="1" xfId="0" applyNumberFormat="1" applyBorder="1"/>
    <xf numFmtId="14" fontId="0" fillId="0" borderId="0" xfId="0" applyNumberFormat="1"/>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11" fillId="2" borderId="1" xfId="0" applyFont="1" applyFill="1" applyBorder="1" applyAlignment="1">
      <alignment horizontal="center" vertical="center"/>
    </xf>
    <xf numFmtId="0" fontId="11" fillId="6"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0" fillId="8" borderId="4" xfId="0" applyFill="1" applyBorder="1" applyAlignment="1">
      <alignment horizontal="center"/>
    </xf>
    <xf numFmtId="14" fontId="1" fillId="0" borderId="1" xfId="0" applyNumberFormat="1" applyFont="1" applyBorder="1" applyAlignment="1">
      <alignment horizontal="center" vertical="center" wrapText="1"/>
    </xf>
    <xf numFmtId="14" fontId="1" fillId="10" borderId="1" xfId="0" applyNumberFormat="1" applyFont="1" applyFill="1" applyBorder="1" applyAlignment="1">
      <alignment horizontal="center" vertical="center" wrapText="1"/>
    </xf>
    <xf numFmtId="43" fontId="1" fillId="0" borderId="1" xfId="2" applyFont="1" applyBorder="1" applyAlignment="1">
      <alignment horizontal="center" vertical="center" wrapText="1"/>
    </xf>
    <xf numFmtId="43" fontId="1" fillId="10" borderId="1" xfId="2" applyFont="1" applyFill="1" applyBorder="1" applyAlignment="1">
      <alignment horizontal="center" vertical="center" wrapText="1"/>
    </xf>
    <xf numFmtId="0" fontId="1" fillId="0" borderId="1" xfId="0" applyNumberFormat="1" applyFont="1" applyBorder="1" applyAlignment="1">
      <alignment horizontal="center" vertical="center" wrapText="1"/>
    </xf>
    <xf numFmtId="0" fontId="4" fillId="5" borderId="1" xfId="0" applyNumberFormat="1" applyFont="1" applyFill="1" applyBorder="1" applyAlignment="1">
      <alignment horizontal="center" vertical="center" wrapText="1"/>
    </xf>
    <xf numFmtId="0" fontId="0" fillId="0" borderId="0" xfId="0" applyNumberFormat="1" applyAlignment="1">
      <alignment horizontal="center"/>
    </xf>
    <xf numFmtId="0" fontId="1" fillId="10" borderId="1" xfId="0" applyNumberFormat="1" applyFont="1" applyFill="1" applyBorder="1" applyAlignment="1">
      <alignment horizontal="center" vertical="center" wrapText="1"/>
    </xf>
    <xf numFmtId="0" fontId="4" fillId="10" borderId="1" xfId="0" applyNumberFormat="1" applyFont="1" applyFill="1" applyBorder="1" applyAlignment="1">
      <alignment horizontal="center" vertical="center" wrapText="1"/>
    </xf>
    <xf numFmtId="0" fontId="1" fillId="10" borderId="1" xfId="2" applyNumberFormat="1" applyFont="1" applyFill="1" applyBorder="1" applyAlignment="1">
      <alignment horizontal="center" vertical="center" wrapText="1"/>
    </xf>
    <xf numFmtId="43" fontId="5" fillId="3" borderId="1" xfId="2" applyFont="1" applyFill="1" applyBorder="1"/>
    <xf numFmtId="43" fontId="0" fillId="0" borderId="0" xfId="2" applyFont="1"/>
    <xf numFmtId="14" fontId="1" fillId="10" borderId="1" xfId="2" applyNumberFormat="1" applyFont="1" applyFill="1" applyBorder="1" applyAlignment="1">
      <alignment horizontal="center" vertical="center" wrapText="1"/>
    </xf>
    <xf numFmtId="0" fontId="9" fillId="6" borderId="2" xfId="0" applyFont="1" applyFill="1" applyBorder="1" applyAlignment="1">
      <alignment horizontal="center"/>
    </xf>
    <xf numFmtId="0" fontId="9" fillId="6" borderId="3" xfId="0" applyFont="1" applyFill="1" applyBorder="1" applyAlignment="1">
      <alignment horizontal="center"/>
    </xf>
    <xf numFmtId="0" fontId="9" fillId="6" borderId="4" xfId="0" applyFont="1" applyFill="1" applyBorder="1" applyAlignment="1">
      <alignment horizont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0" fillId="9" borderId="2" xfId="0" applyFill="1" applyBorder="1" applyAlignment="1">
      <alignment horizontal="center"/>
    </xf>
    <xf numFmtId="0" fontId="0" fillId="9" borderId="4" xfId="0" applyFill="1"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9" fillId="4" borderId="4" xfId="0" applyFont="1" applyFill="1"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0" fillId="7" borderId="4" xfId="0" applyFill="1" applyBorder="1" applyAlignment="1">
      <alignment horizontal="center"/>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dk.preprod.invoicing.eta.gov.eg/codes/unit-types/" TargetMode="External"/><Relationship Id="rId1" Type="http://schemas.openxmlformats.org/officeDocument/2006/relationships/hyperlink" Target="https://sdk.preprod.invoicing.eta.gov.eg/codes/countries/"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5F5E3-04B6-46C6-B619-59058960B3AD}">
  <dimension ref="A1:BC7"/>
  <sheetViews>
    <sheetView tabSelected="1" zoomScaleNormal="100" workbookViewId="0">
      <pane ySplit="4" topLeftCell="A5" activePane="bottomLeft" state="frozen"/>
      <selection pane="bottomLeft"/>
    </sheetView>
  </sheetViews>
  <sheetFormatPr defaultColWidth="11.140625" defaultRowHeight="15"/>
  <cols>
    <col min="1" max="1" width="18.140625" bestFit="1" customWidth="1"/>
    <col min="2" max="2" width="12.140625" customWidth="1"/>
    <col min="3" max="3" width="25.42578125" customWidth="1"/>
    <col min="4" max="4" width="11" bestFit="1" customWidth="1"/>
    <col min="5" max="5" width="15" bestFit="1" customWidth="1"/>
    <col min="6" max="6" width="14" bestFit="1" customWidth="1"/>
    <col min="7" max="7" width="18.28515625" bestFit="1" customWidth="1"/>
    <col min="8" max="8" width="14" bestFit="1" customWidth="1"/>
    <col min="9" max="9" width="17.140625" customWidth="1"/>
    <col min="10" max="10" width="41" bestFit="1" customWidth="1"/>
    <col min="11" max="11" width="13.5703125" bestFit="1" customWidth="1"/>
    <col min="12" max="12" width="12.140625" bestFit="1" customWidth="1"/>
    <col min="13" max="13" width="13.5703125" bestFit="1" customWidth="1"/>
    <col min="14" max="14" width="15.28515625" bestFit="1" customWidth="1"/>
    <col min="15" max="15" width="12.140625" bestFit="1" customWidth="1"/>
    <col min="17" max="17" width="12.140625" bestFit="1" customWidth="1"/>
    <col min="18" max="18" width="18.140625" bestFit="1" customWidth="1"/>
    <col min="19" max="19" width="26.7109375" customWidth="1"/>
    <col min="20" max="20" width="24" bestFit="1" customWidth="1"/>
    <col min="21" max="21" width="20" customWidth="1"/>
    <col min="22" max="22" width="9.7109375" bestFit="1" customWidth="1"/>
    <col min="23" max="23" width="14.140625" customWidth="1"/>
    <col min="24" max="24" width="8.28515625" bestFit="1" customWidth="1"/>
    <col min="25" max="25" width="11" bestFit="1" customWidth="1"/>
    <col min="26" max="26" width="10.140625" bestFit="1" customWidth="1"/>
    <col min="31" max="31" width="13.5703125" customWidth="1"/>
    <col min="37" max="37" width="12.5703125" bestFit="1" customWidth="1"/>
    <col min="38" max="38" width="19.42578125" bestFit="1" customWidth="1"/>
    <col min="39" max="39" width="18.7109375" customWidth="1"/>
    <col min="40" max="40" width="12.42578125" bestFit="1" customWidth="1"/>
    <col min="41" max="41" width="18.28515625" bestFit="1" customWidth="1"/>
    <col min="42" max="43" width="13.85546875" bestFit="1" customWidth="1"/>
    <col min="44" max="44" width="15.42578125" bestFit="1" customWidth="1"/>
    <col min="45" max="45" width="15.28515625" customWidth="1"/>
    <col min="46" max="46" width="18.28515625" bestFit="1" customWidth="1"/>
    <col min="47" max="47" width="15.42578125" bestFit="1" customWidth="1"/>
    <col min="48" max="52" width="13.85546875" bestFit="1" customWidth="1"/>
    <col min="53" max="53" width="13.85546875" customWidth="1"/>
    <col min="54" max="55" width="13.85546875" bestFit="1" customWidth="1"/>
  </cols>
  <sheetData>
    <row r="1" spans="1:55">
      <c r="A1" s="14" t="s">
        <v>131</v>
      </c>
      <c r="B1" s="14" t="s">
        <v>131</v>
      </c>
      <c r="C1" s="14" t="s">
        <v>131</v>
      </c>
      <c r="D1" s="14" t="s">
        <v>131</v>
      </c>
      <c r="E1" s="49" t="s">
        <v>131</v>
      </c>
      <c r="F1" s="50"/>
      <c r="G1" s="50"/>
      <c r="H1" s="50"/>
      <c r="I1" s="50"/>
      <c r="J1" s="14" t="s">
        <v>131</v>
      </c>
      <c r="K1" s="49" t="s">
        <v>131</v>
      </c>
      <c r="L1" s="50"/>
      <c r="M1" s="50"/>
      <c r="N1" s="50"/>
      <c r="O1" s="50"/>
      <c r="P1" s="50"/>
      <c r="Q1" s="50"/>
      <c r="R1" s="50"/>
      <c r="S1" s="50" t="s">
        <v>131</v>
      </c>
      <c r="T1" s="50"/>
      <c r="U1" s="50"/>
      <c r="V1" s="50" t="s">
        <v>131</v>
      </c>
      <c r="W1" s="50"/>
      <c r="X1" s="50"/>
      <c r="Y1" s="50"/>
      <c r="Z1" s="50"/>
      <c r="AA1" s="50"/>
      <c r="AB1" s="50"/>
      <c r="AC1" s="50"/>
      <c r="AD1" s="50"/>
      <c r="AE1" s="50"/>
      <c r="AF1" s="50" t="s">
        <v>131</v>
      </c>
      <c r="AG1" s="50"/>
      <c r="AH1" s="50"/>
      <c r="AI1" s="50"/>
      <c r="AJ1" s="50"/>
      <c r="AK1" s="50"/>
      <c r="AL1" s="18" t="s">
        <v>115</v>
      </c>
      <c r="AM1" s="18" t="s">
        <v>115</v>
      </c>
      <c r="AN1" s="18" t="s">
        <v>115</v>
      </c>
      <c r="AO1" s="18" t="s">
        <v>115</v>
      </c>
      <c r="AP1" s="18" t="s">
        <v>115</v>
      </c>
      <c r="AQ1" s="18" t="s">
        <v>115</v>
      </c>
      <c r="AR1" s="58" t="s">
        <v>115</v>
      </c>
      <c r="AS1" s="59"/>
      <c r="AT1" s="60"/>
      <c r="AU1" s="18" t="s">
        <v>115</v>
      </c>
      <c r="AV1" s="18" t="s">
        <v>115</v>
      </c>
      <c r="AW1" s="18" t="s">
        <v>115</v>
      </c>
      <c r="AX1" s="18" t="s">
        <v>115</v>
      </c>
      <c r="AY1" s="18" t="s">
        <v>115</v>
      </c>
      <c r="AZ1" s="18" t="s">
        <v>115</v>
      </c>
      <c r="BA1" s="18" t="s">
        <v>115</v>
      </c>
      <c r="BB1" s="18" t="s">
        <v>115</v>
      </c>
      <c r="BC1" s="18" t="s">
        <v>115</v>
      </c>
    </row>
    <row r="2" spans="1:55" ht="18.75">
      <c r="A2" s="14"/>
      <c r="B2" s="14"/>
      <c r="C2" s="14"/>
      <c r="D2" s="14"/>
      <c r="E2" s="42" t="s">
        <v>116</v>
      </c>
      <c r="F2" s="43"/>
      <c r="G2" s="43"/>
      <c r="H2" s="43"/>
      <c r="I2" s="44"/>
      <c r="J2" s="17" t="s">
        <v>117</v>
      </c>
      <c r="K2" s="42" t="s">
        <v>132</v>
      </c>
      <c r="L2" s="43"/>
      <c r="M2" s="43"/>
      <c r="N2" s="43"/>
      <c r="O2" s="43"/>
      <c r="P2" s="43"/>
      <c r="Q2" s="43"/>
      <c r="R2" s="44"/>
      <c r="S2" s="45" t="s">
        <v>118</v>
      </c>
      <c r="T2" s="46"/>
      <c r="U2" s="46"/>
      <c r="V2" s="42" t="s">
        <v>112</v>
      </c>
      <c r="W2" s="43"/>
      <c r="X2" s="43"/>
      <c r="Y2" s="43"/>
      <c r="Z2" s="43"/>
      <c r="AA2" s="43"/>
      <c r="AB2" s="43"/>
      <c r="AC2" s="43"/>
      <c r="AD2" s="43"/>
      <c r="AE2" s="44"/>
      <c r="AF2" s="45" t="s">
        <v>113</v>
      </c>
      <c r="AG2" s="46"/>
      <c r="AH2" s="46"/>
      <c r="AI2" s="46"/>
      <c r="AJ2" s="46"/>
      <c r="AK2" s="57"/>
      <c r="AL2" s="14"/>
      <c r="AM2" s="7"/>
      <c r="AN2" s="7"/>
      <c r="AO2" s="7"/>
      <c r="AP2" s="7"/>
      <c r="AQ2" s="7"/>
      <c r="AR2" s="42" t="s">
        <v>126</v>
      </c>
      <c r="AS2" s="43"/>
      <c r="AT2" s="44"/>
      <c r="AU2" s="28"/>
      <c r="AV2" s="51" t="s">
        <v>144</v>
      </c>
      <c r="AW2" s="52"/>
      <c r="AX2" s="53" t="s">
        <v>177</v>
      </c>
      <c r="AY2" s="54"/>
      <c r="AZ2" s="28"/>
      <c r="BA2" s="55" t="s">
        <v>59</v>
      </c>
      <c r="BB2" s="56"/>
      <c r="BC2" s="28"/>
    </row>
    <row r="3" spans="1:55" ht="18.75">
      <c r="A3" s="7"/>
      <c r="B3" s="7"/>
      <c r="C3" s="7"/>
      <c r="D3" s="7"/>
      <c r="E3" s="8" t="s">
        <v>100</v>
      </c>
      <c r="F3" s="8" t="s">
        <v>100</v>
      </c>
      <c r="G3" s="8" t="s">
        <v>100</v>
      </c>
      <c r="H3" s="8" t="s">
        <v>100</v>
      </c>
      <c r="I3" s="8" t="s">
        <v>100</v>
      </c>
      <c r="J3" s="8" t="s">
        <v>100</v>
      </c>
      <c r="K3" s="7"/>
      <c r="L3" s="7"/>
      <c r="M3" s="7"/>
      <c r="N3" s="47"/>
      <c r="O3" s="48"/>
      <c r="P3" s="7"/>
      <c r="Q3" s="7"/>
      <c r="R3" s="7"/>
      <c r="S3" s="7"/>
      <c r="T3" s="7"/>
      <c r="U3" s="7"/>
      <c r="V3" s="7"/>
      <c r="W3" s="7"/>
      <c r="X3" s="7"/>
      <c r="Y3" s="7"/>
      <c r="Z3" s="7"/>
      <c r="AA3" s="8" t="s">
        <v>100</v>
      </c>
      <c r="AB3" s="8" t="s">
        <v>100</v>
      </c>
      <c r="AC3" s="8" t="s">
        <v>100</v>
      </c>
      <c r="AD3" s="8" t="s">
        <v>100</v>
      </c>
      <c r="AE3" s="8" t="s">
        <v>100</v>
      </c>
      <c r="AF3" s="8" t="s">
        <v>100</v>
      </c>
      <c r="AG3" s="8" t="s">
        <v>100</v>
      </c>
      <c r="AH3" s="8" t="s">
        <v>100</v>
      </c>
      <c r="AI3" s="8" t="s">
        <v>100</v>
      </c>
      <c r="AJ3" s="8" t="s">
        <v>100</v>
      </c>
      <c r="AK3" s="8" t="s">
        <v>100</v>
      </c>
      <c r="AL3" s="8" t="s">
        <v>100</v>
      </c>
      <c r="AM3" s="7"/>
      <c r="AN3" s="7"/>
      <c r="AO3" s="7"/>
      <c r="AP3" s="7"/>
      <c r="AQ3" s="7"/>
      <c r="AR3" s="7"/>
      <c r="AS3" s="7"/>
      <c r="AT3" s="7"/>
      <c r="AU3" s="7"/>
      <c r="AV3" s="7"/>
      <c r="AW3" s="7"/>
      <c r="AX3" s="7"/>
      <c r="AY3" s="7"/>
      <c r="AZ3" s="7"/>
      <c r="BA3" s="7"/>
      <c r="BB3" s="7"/>
      <c r="BC3" s="7"/>
    </row>
    <row r="4" spans="1:55" s="6" customFormat="1" ht="60" customHeight="1">
      <c r="A4" s="16" t="s">
        <v>202</v>
      </c>
      <c r="B4" s="16" t="s">
        <v>203</v>
      </c>
      <c r="C4" s="16" t="s">
        <v>72</v>
      </c>
      <c r="D4" s="16" t="s">
        <v>98</v>
      </c>
      <c r="E4" s="16" t="s">
        <v>73</v>
      </c>
      <c r="F4" s="16" t="s">
        <v>74</v>
      </c>
      <c r="G4" s="16" t="s">
        <v>75</v>
      </c>
      <c r="H4" s="16" t="s">
        <v>76</v>
      </c>
      <c r="I4" s="16" t="s">
        <v>77</v>
      </c>
      <c r="J4" s="16" t="s">
        <v>68</v>
      </c>
      <c r="K4" s="16" t="s">
        <v>78</v>
      </c>
      <c r="L4" s="16" t="s">
        <v>79</v>
      </c>
      <c r="M4" s="16" t="s">
        <v>80</v>
      </c>
      <c r="N4" s="16" t="s">
        <v>127</v>
      </c>
      <c r="O4" s="16" t="s">
        <v>128</v>
      </c>
      <c r="P4" s="16" t="s">
        <v>81</v>
      </c>
      <c r="Q4" s="16" t="s">
        <v>82</v>
      </c>
      <c r="R4" s="16" t="s">
        <v>83</v>
      </c>
      <c r="S4" s="16" t="s">
        <v>12</v>
      </c>
      <c r="T4" s="16" t="s">
        <v>119</v>
      </c>
      <c r="U4" s="16" t="s">
        <v>120</v>
      </c>
      <c r="V4" s="16" t="s">
        <v>15</v>
      </c>
      <c r="W4" s="16" t="s">
        <v>18</v>
      </c>
      <c r="X4" s="16" t="s">
        <v>84</v>
      </c>
      <c r="Y4" s="16" t="s">
        <v>23</v>
      </c>
      <c r="Z4" s="16" t="s">
        <v>85</v>
      </c>
      <c r="AA4" s="16" t="s">
        <v>86</v>
      </c>
      <c r="AB4" s="16" t="s">
        <v>27</v>
      </c>
      <c r="AC4" s="16" t="s">
        <v>29</v>
      </c>
      <c r="AD4" s="16" t="s">
        <v>31</v>
      </c>
      <c r="AE4" s="16" t="s">
        <v>87</v>
      </c>
      <c r="AF4" s="16" t="s">
        <v>88</v>
      </c>
      <c r="AG4" s="16" t="s">
        <v>89</v>
      </c>
      <c r="AH4" s="16" t="s">
        <v>90</v>
      </c>
      <c r="AI4" s="16" t="s">
        <v>91</v>
      </c>
      <c r="AJ4" s="16" t="s">
        <v>92</v>
      </c>
      <c r="AK4" s="16" t="s">
        <v>114</v>
      </c>
      <c r="AL4" s="16" t="s">
        <v>125</v>
      </c>
      <c r="AM4" s="16" t="s">
        <v>124</v>
      </c>
      <c r="AN4" s="16" t="s">
        <v>93</v>
      </c>
      <c r="AO4" s="16" t="s">
        <v>94</v>
      </c>
      <c r="AP4" s="16" t="s">
        <v>95</v>
      </c>
      <c r="AQ4" s="16" t="s">
        <v>52</v>
      </c>
      <c r="AR4" s="16" t="s">
        <v>164</v>
      </c>
      <c r="AS4" s="16" t="s">
        <v>165</v>
      </c>
      <c r="AT4" s="16" t="s">
        <v>99</v>
      </c>
      <c r="AU4" s="16" t="s">
        <v>96</v>
      </c>
      <c r="AV4" s="16" t="s">
        <v>172</v>
      </c>
      <c r="AW4" s="16" t="s">
        <v>176</v>
      </c>
      <c r="AX4" s="16" t="s">
        <v>174</v>
      </c>
      <c r="AY4" s="16" t="s">
        <v>178</v>
      </c>
      <c r="AZ4" s="5" t="s">
        <v>97</v>
      </c>
      <c r="BA4" s="16" t="s">
        <v>179</v>
      </c>
      <c r="BB4" s="16" t="s">
        <v>180</v>
      </c>
      <c r="BC4" s="16" t="s">
        <v>55</v>
      </c>
    </row>
    <row r="5" spans="1:55" s="6" customFormat="1" ht="15.75">
      <c r="A5" s="2" t="s">
        <v>0</v>
      </c>
      <c r="B5" s="2" t="s">
        <v>0</v>
      </c>
      <c r="C5" s="2" t="s">
        <v>1</v>
      </c>
      <c r="D5" s="2" t="s">
        <v>0</v>
      </c>
      <c r="E5" s="2" t="s">
        <v>0</v>
      </c>
      <c r="F5" s="2" t="s">
        <v>0</v>
      </c>
      <c r="G5" s="2" t="s">
        <v>0</v>
      </c>
      <c r="H5" s="2" t="s">
        <v>0</v>
      </c>
      <c r="I5" s="2" t="s">
        <v>6</v>
      </c>
      <c r="J5" s="3" t="s">
        <v>69</v>
      </c>
      <c r="K5" s="2" t="s">
        <v>9</v>
      </c>
      <c r="L5" s="2" t="s">
        <v>9</v>
      </c>
      <c r="M5" s="2" t="s">
        <v>9</v>
      </c>
      <c r="N5" s="2" t="s">
        <v>9</v>
      </c>
      <c r="O5" s="2" t="s">
        <v>9</v>
      </c>
      <c r="P5" s="2" t="s">
        <v>9</v>
      </c>
      <c r="Q5" s="2" t="s">
        <v>9</v>
      </c>
      <c r="R5" s="2" t="s">
        <v>9</v>
      </c>
      <c r="S5" s="2" t="s">
        <v>0</v>
      </c>
      <c r="T5" s="2" t="s">
        <v>0</v>
      </c>
      <c r="U5" s="2" t="s">
        <v>0</v>
      </c>
      <c r="V5" s="2" t="s">
        <v>0</v>
      </c>
      <c r="W5" s="2" t="s">
        <v>0</v>
      </c>
      <c r="X5" s="2" t="s">
        <v>0</v>
      </c>
      <c r="Y5" s="2" t="s">
        <v>0</v>
      </c>
      <c r="Z5" s="2" t="s">
        <v>0</v>
      </c>
      <c r="AA5" s="2" t="s">
        <v>0</v>
      </c>
      <c r="AB5" s="2" t="s">
        <v>0</v>
      </c>
      <c r="AC5" s="2" t="s">
        <v>0</v>
      </c>
      <c r="AD5" s="2" t="s">
        <v>0</v>
      </c>
      <c r="AE5" s="2" t="s">
        <v>0</v>
      </c>
      <c r="AF5" s="2" t="s">
        <v>0</v>
      </c>
      <c r="AG5" s="2" t="s">
        <v>0</v>
      </c>
      <c r="AH5" s="2" t="s">
        <v>0</v>
      </c>
      <c r="AI5" s="2" t="s">
        <v>0</v>
      </c>
      <c r="AJ5" s="2" t="s">
        <v>0</v>
      </c>
      <c r="AK5" s="2" t="s">
        <v>0</v>
      </c>
      <c r="AL5" s="2" t="s">
        <v>0</v>
      </c>
      <c r="AM5" s="2" t="s">
        <v>0</v>
      </c>
      <c r="AN5" s="2" t="s">
        <v>0</v>
      </c>
      <c r="AO5" s="2" t="s">
        <v>0</v>
      </c>
      <c r="AP5" s="2" t="s">
        <v>0</v>
      </c>
      <c r="AQ5" s="2" t="s">
        <v>9</v>
      </c>
      <c r="AR5" s="2" t="s">
        <v>9</v>
      </c>
      <c r="AS5" s="2" t="s">
        <v>9</v>
      </c>
      <c r="AT5" s="2" t="s">
        <v>9</v>
      </c>
      <c r="AU5" s="2" t="s">
        <v>9</v>
      </c>
      <c r="AV5" s="2" t="s">
        <v>9</v>
      </c>
      <c r="AW5" s="2" t="s">
        <v>9</v>
      </c>
      <c r="AX5" s="2" t="s">
        <v>9</v>
      </c>
      <c r="AY5" s="2" t="s">
        <v>9</v>
      </c>
      <c r="AZ5" s="2" t="s">
        <v>9</v>
      </c>
      <c r="BA5" s="2"/>
      <c r="BB5" s="2" t="s">
        <v>9</v>
      </c>
      <c r="BC5" s="2" t="s">
        <v>9</v>
      </c>
    </row>
    <row r="6" spans="1:55" ht="47.25">
      <c r="A6" s="9" t="s">
        <v>101</v>
      </c>
      <c r="B6" s="2" t="s">
        <v>3</v>
      </c>
      <c r="C6" s="2" t="s">
        <v>2</v>
      </c>
      <c r="D6" s="2" t="s">
        <v>63</v>
      </c>
      <c r="E6" s="2" t="s">
        <v>4</v>
      </c>
      <c r="F6" s="2"/>
      <c r="G6" s="2" t="s">
        <v>5</v>
      </c>
      <c r="H6" s="2"/>
      <c r="I6" s="2" t="s">
        <v>8</v>
      </c>
      <c r="J6" s="3" t="s">
        <v>70</v>
      </c>
      <c r="K6" s="2">
        <v>8873.2987900000007</v>
      </c>
      <c r="L6" s="2">
        <v>663.87622999999996</v>
      </c>
      <c r="M6" s="2">
        <v>8183.2986300000002</v>
      </c>
      <c r="N6" s="2">
        <v>838.18763000000001</v>
      </c>
      <c r="O6" s="2">
        <v>838.18763000000001</v>
      </c>
      <c r="P6" s="2">
        <v>12.9876</v>
      </c>
      <c r="Q6" s="2">
        <v>663.67822999999999</v>
      </c>
      <c r="R6" s="2">
        <v>8934.0876000000007</v>
      </c>
      <c r="S6" s="13" t="s">
        <v>109</v>
      </c>
      <c r="T6" s="4">
        <v>10201020102</v>
      </c>
      <c r="U6" s="2" t="s">
        <v>14</v>
      </c>
      <c r="V6" s="2" t="s">
        <v>17</v>
      </c>
      <c r="W6" s="2" t="s">
        <v>20</v>
      </c>
      <c r="X6" s="2" t="s">
        <v>22</v>
      </c>
      <c r="Y6" s="2" t="s">
        <v>25</v>
      </c>
      <c r="Z6" s="2">
        <v>17</v>
      </c>
      <c r="AA6" s="2"/>
      <c r="AB6" s="2"/>
      <c r="AC6" s="2"/>
      <c r="AD6" s="2"/>
      <c r="AE6" s="2"/>
      <c r="AF6" s="2" t="s">
        <v>38</v>
      </c>
      <c r="AG6" s="2"/>
      <c r="AH6" s="2" t="s">
        <v>41</v>
      </c>
      <c r="AI6" s="2"/>
      <c r="AJ6" s="2"/>
      <c r="AK6" s="2"/>
      <c r="AL6" s="2" t="s">
        <v>61</v>
      </c>
      <c r="AM6" s="2" t="s">
        <v>46</v>
      </c>
      <c r="AN6" s="2" t="s">
        <v>48</v>
      </c>
      <c r="AO6" s="4">
        <v>4000001012978</v>
      </c>
      <c r="AP6" s="2" t="s">
        <v>51</v>
      </c>
      <c r="AQ6" s="2">
        <v>4.4444400000000002</v>
      </c>
      <c r="AR6" s="2">
        <v>1.2794099999999999</v>
      </c>
      <c r="AS6" s="2">
        <v>1.21875</v>
      </c>
      <c r="AT6" s="2">
        <v>1.9299200000000001</v>
      </c>
      <c r="AU6" s="2">
        <v>23.667870000000001</v>
      </c>
      <c r="AV6" s="2"/>
      <c r="AW6" s="2"/>
      <c r="AX6" s="2"/>
      <c r="AY6" s="2"/>
      <c r="AZ6" s="2">
        <v>1.28942</v>
      </c>
      <c r="BA6" s="2"/>
      <c r="BB6" s="2">
        <v>12.22345</v>
      </c>
      <c r="BC6" s="2">
        <v>455.98712</v>
      </c>
    </row>
    <row r="7" spans="1:55" s="10" customFormat="1" ht="225.75" customHeight="1">
      <c r="A7" s="11" t="s">
        <v>102</v>
      </c>
      <c r="B7" s="11" t="s">
        <v>104</v>
      </c>
      <c r="C7" s="11" t="s">
        <v>103</v>
      </c>
      <c r="D7" s="11" t="s">
        <v>62</v>
      </c>
      <c r="E7" s="11" t="s">
        <v>105</v>
      </c>
      <c r="F7" s="11" t="s">
        <v>106</v>
      </c>
      <c r="G7" s="11" t="s">
        <v>107</v>
      </c>
      <c r="H7" s="11" t="s">
        <v>108</v>
      </c>
      <c r="I7" s="11" t="s">
        <v>7</v>
      </c>
      <c r="J7" s="15" t="s">
        <v>111</v>
      </c>
      <c r="K7" s="11" t="s">
        <v>182</v>
      </c>
      <c r="L7" s="11" t="s">
        <v>122</v>
      </c>
      <c r="M7" s="11" t="s">
        <v>10</v>
      </c>
      <c r="N7" s="11" t="s">
        <v>129</v>
      </c>
      <c r="O7" s="11" t="s">
        <v>130</v>
      </c>
      <c r="P7" s="11" t="s">
        <v>11</v>
      </c>
      <c r="Q7" s="11" t="s">
        <v>121</v>
      </c>
      <c r="R7" s="11" t="s">
        <v>123</v>
      </c>
      <c r="S7" s="11" t="s">
        <v>110</v>
      </c>
      <c r="T7" s="11" t="s">
        <v>34</v>
      </c>
      <c r="U7" s="11" t="s">
        <v>35</v>
      </c>
      <c r="V7" s="12" t="s">
        <v>16</v>
      </c>
      <c r="W7" s="11" t="s">
        <v>19</v>
      </c>
      <c r="X7" s="11" t="s">
        <v>21</v>
      </c>
      <c r="Y7" s="11" t="s">
        <v>24</v>
      </c>
      <c r="Z7" s="11" t="s">
        <v>36</v>
      </c>
      <c r="AA7" s="11" t="s">
        <v>26</v>
      </c>
      <c r="AB7" s="11" t="s">
        <v>28</v>
      </c>
      <c r="AC7" s="11" t="s">
        <v>30</v>
      </c>
      <c r="AD7" s="11" t="s">
        <v>32</v>
      </c>
      <c r="AE7" s="11" t="s">
        <v>33</v>
      </c>
      <c r="AF7" s="11" t="s">
        <v>37</v>
      </c>
      <c r="AG7" s="11" t="s">
        <v>39</v>
      </c>
      <c r="AH7" s="11" t="s">
        <v>40</v>
      </c>
      <c r="AI7" s="11" t="s">
        <v>42</v>
      </c>
      <c r="AJ7" s="11" t="s">
        <v>43</v>
      </c>
      <c r="AK7" s="11" t="s">
        <v>44</v>
      </c>
      <c r="AL7" s="11" t="s">
        <v>60</v>
      </c>
      <c r="AM7" s="11" t="s">
        <v>45</v>
      </c>
      <c r="AN7" s="11" t="s">
        <v>47</v>
      </c>
      <c r="AO7" s="11" t="s">
        <v>49</v>
      </c>
      <c r="AP7" s="12" t="s">
        <v>50</v>
      </c>
      <c r="AQ7" s="11" t="s">
        <v>53</v>
      </c>
      <c r="AR7" s="11" t="s">
        <v>64</v>
      </c>
      <c r="AS7" s="11" t="s">
        <v>65</v>
      </c>
      <c r="AT7" s="11" t="s">
        <v>66</v>
      </c>
      <c r="AU7" s="11" t="s">
        <v>54</v>
      </c>
      <c r="AV7" s="11"/>
      <c r="AW7" s="11"/>
      <c r="AX7" s="11"/>
      <c r="AY7" s="11"/>
      <c r="AZ7" s="11" t="s">
        <v>57</v>
      </c>
      <c r="BA7" s="11"/>
      <c r="BB7" s="11" t="s">
        <v>58</v>
      </c>
      <c r="BC7" s="11" t="s">
        <v>56</v>
      </c>
    </row>
  </sheetData>
  <mergeCells count="16">
    <mergeCell ref="AV2:AW2"/>
    <mergeCell ref="AX2:AY2"/>
    <mergeCell ref="BA2:BB2"/>
    <mergeCell ref="V1:AE1"/>
    <mergeCell ref="V2:AE2"/>
    <mergeCell ref="AF2:AK2"/>
    <mergeCell ref="AF1:AK1"/>
    <mergeCell ref="AR1:AT1"/>
    <mergeCell ref="AR2:AT2"/>
    <mergeCell ref="E2:I2"/>
    <mergeCell ref="S2:U2"/>
    <mergeCell ref="N3:O3"/>
    <mergeCell ref="E1:I1"/>
    <mergeCell ref="K2:R2"/>
    <mergeCell ref="K1:R1"/>
    <mergeCell ref="S1:U1"/>
  </mergeCells>
  <hyperlinks>
    <hyperlink ref="V7" r:id="rId1" display="https://sdk.preprod.invoicing.eta.gov.eg/codes/countries/" xr:uid="{0678C02C-E8B8-4E09-832D-F9A2021A1EBF}"/>
    <hyperlink ref="AP7" r:id="rId2" display="https://sdk.preprod.invoicing.eta.gov.eg/codes/unit-types/" xr:uid="{D6013BB6-AAB2-4E23-8A52-8DD64CCF1F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DAAF6-B45D-4371-B23D-FF691D7ACE95}">
  <dimension ref="A1:Q39"/>
  <sheetViews>
    <sheetView workbookViewId="0"/>
  </sheetViews>
  <sheetFormatPr defaultColWidth="9.28515625" defaultRowHeight="15"/>
  <cols>
    <col min="1" max="1" width="17.42578125" bestFit="1" customWidth="1"/>
    <col min="2" max="2" width="15.85546875" bestFit="1" customWidth="1"/>
    <col min="3" max="3" width="16.28515625" bestFit="1" customWidth="1"/>
    <col min="4" max="4" width="5.42578125" bestFit="1" customWidth="1"/>
    <col min="5" max="5" width="8" bestFit="1" customWidth="1"/>
    <col min="6" max="6" width="17.85546875" bestFit="1" customWidth="1"/>
    <col min="7" max="7" width="15" bestFit="1" customWidth="1"/>
    <col min="8" max="9" width="10.7109375" bestFit="1" customWidth="1"/>
    <col min="10" max="10" width="16.5703125" bestFit="1" customWidth="1"/>
    <col min="11" max="11" width="10.5703125" bestFit="1" customWidth="1"/>
    <col min="12" max="12" width="4.5703125" bestFit="1" customWidth="1"/>
    <col min="13" max="13" width="10.5703125" bestFit="1" customWidth="1"/>
    <col min="14" max="14" width="5.140625" customWidth="1"/>
    <col min="15" max="15" width="8.28515625" bestFit="1" customWidth="1"/>
    <col min="16" max="16" width="10.5703125" bestFit="1" customWidth="1"/>
    <col min="17" max="17" width="21.5703125" bestFit="1" customWidth="1"/>
  </cols>
  <sheetData>
    <row r="1" spans="1:17">
      <c r="A1" t="s">
        <v>133</v>
      </c>
      <c r="B1" t="s">
        <v>155</v>
      </c>
    </row>
    <row r="2" spans="1:17">
      <c r="A2" t="s">
        <v>134</v>
      </c>
      <c r="B2" s="21">
        <v>44201</v>
      </c>
    </row>
    <row r="3" spans="1:17">
      <c r="A3" t="s">
        <v>135</v>
      </c>
      <c r="B3" t="s">
        <v>63</v>
      </c>
    </row>
    <row r="4" spans="1:17">
      <c r="A4" t="s">
        <v>136</v>
      </c>
      <c r="B4">
        <v>1</v>
      </c>
    </row>
    <row r="6" spans="1:17">
      <c r="A6" t="s">
        <v>153</v>
      </c>
      <c r="B6" t="s">
        <v>156</v>
      </c>
    </row>
    <row r="7" spans="1:17">
      <c r="A7" t="s">
        <v>154</v>
      </c>
      <c r="B7" t="s">
        <v>157</v>
      </c>
    </row>
    <row r="8" spans="1:17">
      <c r="A8" t="s">
        <v>158</v>
      </c>
      <c r="B8" t="s">
        <v>159</v>
      </c>
    </row>
    <row r="9" spans="1:17">
      <c r="A9" t="s">
        <v>160</v>
      </c>
      <c r="B9" t="s">
        <v>13</v>
      </c>
      <c r="C9" t="s">
        <v>161</v>
      </c>
    </row>
    <row r="10" spans="1:17">
      <c r="A10" t="s">
        <v>162</v>
      </c>
      <c r="B10" t="s">
        <v>163</v>
      </c>
    </row>
    <row r="11" spans="1:17">
      <c r="B11" t="s">
        <v>171</v>
      </c>
    </row>
    <row r="13" spans="1:17" s="1" customFormat="1" ht="45">
      <c r="A13" s="22" t="s">
        <v>137</v>
      </c>
      <c r="B13" s="22" t="s">
        <v>138</v>
      </c>
      <c r="C13" s="22" t="s">
        <v>139</v>
      </c>
      <c r="D13" s="22" t="s">
        <v>140</v>
      </c>
      <c r="E13" s="22" t="s">
        <v>141</v>
      </c>
      <c r="F13" s="23" t="s">
        <v>167</v>
      </c>
      <c r="G13" s="23" t="s">
        <v>166</v>
      </c>
      <c r="H13" s="24" t="s">
        <v>168</v>
      </c>
      <c r="I13" s="25" t="s">
        <v>142</v>
      </c>
      <c r="J13" s="25" t="s">
        <v>143</v>
      </c>
      <c r="K13" s="24" t="s">
        <v>169</v>
      </c>
      <c r="L13" s="26" t="s">
        <v>172</v>
      </c>
      <c r="M13" s="26" t="s">
        <v>173</v>
      </c>
      <c r="N13" s="27" t="s">
        <v>174</v>
      </c>
      <c r="O13" s="27" t="s">
        <v>175</v>
      </c>
      <c r="P13" s="24" t="s">
        <v>170</v>
      </c>
    </row>
    <row r="14" spans="1:17">
      <c r="A14" s="14">
        <v>1</v>
      </c>
      <c r="B14" s="7" t="s">
        <v>146</v>
      </c>
      <c r="C14" s="7" t="s">
        <v>148</v>
      </c>
      <c r="D14" s="7" t="s">
        <v>150</v>
      </c>
      <c r="E14" s="19">
        <v>10</v>
      </c>
      <c r="F14" s="19"/>
      <c r="G14" s="19">
        <v>1000</v>
      </c>
      <c r="H14" s="19">
        <f>E14*G14</f>
        <v>10000</v>
      </c>
      <c r="I14" s="20">
        <v>0</v>
      </c>
      <c r="J14" s="19">
        <f>H14*I14</f>
        <v>0</v>
      </c>
      <c r="K14" s="19">
        <f>H14-J14</f>
        <v>10000</v>
      </c>
      <c r="L14" s="20">
        <v>0.14000000000000001</v>
      </c>
      <c r="M14" s="19">
        <f>K14*L14</f>
        <v>1400.0000000000002</v>
      </c>
      <c r="N14" s="20">
        <v>0.01</v>
      </c>
      <c r="O14" s="19">
        <f>N14*K14</f>
        <v>100</v>
      </c>
      <c r="P14" s="19">
        <f>K14+M14-O14</f>
        <v>11300</v>
      </c>
    </row>
    <row r="15" spans="1:17">
      <c r="A15" s="14">
        <v>2</v>
      </c>
      <c r="B15" s="7" t="s">
        <v>147</v>
      </c>
      <c r="C15" s="7" t="s">
        <v>149</v>
      </c>
      <c r="D15" s="7" t="s">
        <v>151</v>
      </c>
      <c r="E15" s="19">
        <v>20</v>
      </c>
      <c r="F15" s="19"/>
      <c r="G15" s="19">
        <v>2000</v>
      </c>
      <c r="H15" s="19">
        <f>E15*G15</f>
        <v>40000</v>
      </c>
      <c r="I15" s="20">
        <v>0.02</v>
      </c>
      <c r="J15" s="19">
        <f>H15*I15</f>
        <v>800</v>
      </c>
      <c r="K15" s="19">
        <f>H15-J15</f>
        <v>39200</v>
      </c>
      <c r="L15" s="20">
        <v>0.14000000000000001</v>
      </c>
      <c r="M15" s="19">
        <f>K15*L15</f>
        <v>5488.0000000000009</v>
      </c>
      <c r="N15" s="20">
        <v>0.01</v>
      </c>
      <c r="O15" s="19">
        <f>N15*K15</f>
        <v>392</v>
      </c>
      <c r="P15" s="19">
        <f>K15+M15-O15</f>
        <v>44296</v>
      </c>
    </row>
    <row r="16" spans="1:17">
      <c r="O16" s="40"/>
      <c r="P16" s="19">
        <f>SUM(P14:P15)</f>
        <v>55596</v>
      </c>
      <c r="Q16" t="s">
        <v>145</v>
      </c>
    </row>
    <row r="17" spans="1:17">
      <c r="O17" s="40"/>
      <c r="P17" s="19">
        <v>596</v>
      </c>
      <c r="Q17" t="s">
        <v>152</v>
      </c>
    </row>
    <row r="18" spans="1:17">
      <c r="H18" s="39">
        <f>SUM(H14:H17)</f>
        <v>50000</v>
      </c>
      <c r="I18" s="40"/>
      <c r="J18" s="39">
        <f>SUM(J14:J17)</f>
        <v>800</v>
      </c>
      <c r="K18" s="39">
        <f>SUM(K14:K17)</f>
        <v>49200</v>
      </c>
      <c r="L18" s="40"/>
      <c r="M18" s="39">
        <f>SUM(M14:M17)</f>
        <v>6888.0000000000009</v>
      </c>
      <c r="N18" s="40"/>
      <c r="O18" s="39">
        <f>SUM(O14:O17)</f>
        <v>492</v>
      </c>
      <c r="P18" s="39">
        <f>P16-P17</f>
        <v>55000</v>
      </c>
    </row>
    <row r="21" spans="1:17">
      <c r="A21" t="s">
        <v>133</v>
      </c>
      <c r="B21" t="s">
        <v>183</v>
      </c>
    </row>
    <row r="22" spans="1:17">
      <c r="A22" t="s">
        <v>134</v>
      </c>
      <c r="B22" s="21">
        <v>44204</v>
      </c>
    </row>
    <row r="23" spans="1:17">
      <c r="A23" t="s">
        <v>135</v>
      </c>
      <c r="B23" t="s">
        <v>184</v>
      </c>
    </row>
    <row r="24" spans="1:17">
      <c r="A24" t="s">
        <v>136</v>
      </c>
      <c r="B24">
        <v>15</v>
      </c>
    </row>
    <row r="26" spans="1:17">
      <c r="A26" t="s">
        <v>153</v>
      </c>
      <c r="B26" t="s">
        <v>185</v>
      </c>
    </row>
    <row r="27" spans="1:17">
      <c r="A27" t="s">
        <v>154</v>
      </c>
      <c r="B27" t="s">
        <v>186</v>
      </c>
    </row>
    <row r="28" spans="1:17">
      <c r="A28" t="s">
        <v>158</v>
      </c>
      <c r="B28" t="s">
        <v>187</v>
      </c>
    </row>
    <row r="29" spans="1:17">
      <c r="A29" t="s">
        <v>160</v>
      </c>
      <c r="B29" t="s">
        <v>188</v>
      </c>
      <c r="C29" t="s">
        <v>161</v>
      </c>
    </row>
    <row r="30" spans="1:17">
      <c r="A30" t="s">
        <v>162</v>
      </c>
      <c r="B30" t="s">
        <v>163</v>
      </c>
    </row>
    <row r="31" spans="1:17">
      <c r="B31" t="s">
        <v>171</v>
      </c>
    </row>
    <row r="33" spans="1:17" ht="45">
      <c r="A33" s="22" t="s">
        <v>137</v>
      </c>
      <c r="B33" s="22" t="s">
        <v>138</v>
      </c>
      <c r="C33" s="22" t="s">
        <v>139</v>
      </c>
      <c r="D33" s="22" t="s">
        <v>140</v>
      </c>
      <c r="E33" s="22" t="s">
        <v>141</v>
      </c>
      <c r="F33" s="23" t="s">
        <v>167</v>
      </c>
      <c r="G33" s="23" t="s">
        <v>166</v>
      </c>
      <c r="H33" s="24" t="s">
        <v>168</v>
      </c>
      <c r="I33" s="25" t="s">
        <v>142</v>
      </c>
      <c r="J33" s="25" t="s">
        <v>143</v>
      </c>
      <c r="K33" s="24" t="s">
        <v>169</v>
      </c>
      <c r="L33" s="26" t="s">
        <v>172</v>
      </c>
      <c r="M33" s="26" t="s">
        <v>173</v>
      </c>
      <c r="N33" s="27" t="s">
        <v>174</v>
      </c>
      <c r="O33" s="27" t="s">
        <v>175</v>
      </c>
      <c r="P33" s="24" t="s">
        <v>170</v>
      </c>
      <c r="Q33" s="1"/>
    </row>
    <row r="34" spans="1:17">
      <c r="A34" s="14">
        <v>1</v>
      </c>
      <c r="B34" s="7" t="s">
        <v>189</v>
      </c>
      <c r="C34" s="7" t="s">
        <v>192</v>
      </c>
      <c r="D34" s="7" t="s">
        <v>195</v>
      </c>
      <c r="E34" s="19">
        <v>100</v>
      </c>
      <c r="F34" s="19">
        <v>15</v>
      </c>
      <c r="G34" s="19">
        <f>F34*$B$24</f>
        <v>225</v>
      </c>
      <c r="H34" s="19">
        <f>E34*G34</f>
        <v>22500</v>
      </c>
      <c r="I34" s="20">
        <v>0.01</v>
      </c>
      <c r="J34" s="19">
        <f>H34*I34</f>
        <v>225</v>
      </c>
      <c r="K34" s="19">
        <f>H34-J34</f>
        <v>22275</v>
      </c>
      <c r="L34" s="20">
        <v>0.14000000000000001</v>
      </c>
      <c r="M34" s="19">
        <f>K34*L34</f>
        <v>3118.5000000000005</v>
      </c>
      <c r="N34" s="20">
        <v>0.01</v>
      </c>
      <c r="O34" s="19">
        <f>N34*K34</f>
        <v>222.75</v>
      </c>
      <c r="P34" s="19">
        <f>K34+M34-O34</f>
        <v>25170.75</v>
      </c>
    </row>
    <row r="35" spans="1:17">
      <c r="A35" s="14">
        <v>2</v>
      </c>
      <c r="B35" s="7" t="s">
        <v>190</v>
      </c>
      <c r="C35" s="7" t="s">
        <v>193</v>
      </c>
      <c r="D35" s="7" t="s">
        <v>196</v>
      </c>
      <c r="E35" s="19">
        <v>200</v>
      </c>
      <c r="F35" s="19">
        <v>20</v>
      </c>
      <c r="G35" s="19">
        <f t="shared" ref="G35:G36" si="0">F35*$B$24</f>
        <v>300</v>
      </c>
      <c r="H35" s="19">
        <f t="shared" ref="H35:H36" si="1">E35*G35</f>
        <v>60000</v>
      </c>
      <c r="I35" s="20">
        <v>0.03</v>
      </c>
      <c r="J35" s="19">
        <f>H35*I35</f>
        <v>1800</v>
      </c>
      <c r="K35" s="19">
        <f>H35-J35</f>
        <v>58200</v>
      </c>
      <c r="L35" s="20">
        <v>0.14000000000000001</v>
      </c>
      <c r="M35" s="19">
        <f>K35*L35</f>
        <v>8148.0000000000009</v>
      </c>
      <c r="N35" s="20">
        <v>0.01</v>
      </c>
      <c r="O35" s="19">
        <f>N35*K35</f>
        <v>582</v>
      </c>
      <c r="P35" s="19">
        <f>K35+M35-O35</f>
        <v>65766</v>
      </c>
    </row>
    <row r="36" spans="1:17">
      <c r="A36" s="14">
        <v>3</v>
      </c>
      <c r="B36" s="7" t="s">
        <v>191</v>
      </c>
      <c r="C36" s="7" t="s">
        <v>194</v>
      </c>
      <c r="D36" s="7" t="s">
        <v>151</v>
      </c>
      <c r="E36" s="19">
        <v>2</v>
      </c>
      <c r="F36" s="19">
        <v>70</v>
      </c>
      <c r="G36" s="19">
        <f t="shared" si="0"/>
        <v>1050</v>
      </c>
      <c r="H36" s="19">
        <f t="shared" si="1"/>
        <v>2100</v>
      </c>
      <c r="I36" s="20">
        <v>0</v>
      </c>
      <c r="J36" s="19">
        <f>H36*I36</f>
        <v>0</v>
      </c>
      <c r="K36" s="19">
        <f>H36-J36</f>
        <v>2100</v>
      </c>
      <c r="L36" s="20">
        <v>0.14000000000000001</v>
      </c>
      <c r="M36" s="19">
        <f>K36*L36</f>
        <v>294</v>
      </c>
      <c r="N36" s="20">
        <v>0.02</v>
      </c>
      <c r="O36" s="19">
        <f>N36*K36</f>
        <v>42</v>
      </c>
      <c r="P36" s="19">
        <f>K36+M36-O36</f>
        <v>2352</v>
      </c>
    </row>
    <row r="37" spans="1:17">
      <c r="O37" s="40"/>
      <c r="P37" s="19">
        <f>SUM(P34:P36)</f>
        <v>93288.75</v>
      </c>
      <c r="Q37" t="s">
        <v>145</v>
      </c>
    </row>
    <row r="38" spans="1:17">
      <c r="O38" s="40"/>
      <c r="P38" s="19">
        <v>219</v>
      </c>
      <c r="Q38" t="s">
        <v>152</v>
      </c>
    </row>
    <row r="39" spans="1:17">
      <c r="H39" s="39">
        <f>SUM(H34:H38)</f>
        <v>84600</v>
      </c>
      <c r="I39" s="40"/>
      <c r="J39" s="39">
        <f>SUM(J34:J38)</f>
        <v>2025</v>
      </c>
      <c r="K39" s="39">
        <f>SUM(K34:K38)</f>
        <v>82575</v>
      </c>
      <c r="L39" s="40"/>
      <c r="M39" s="39">
        <f>SUM(M34:M38)</f>
        <v>11560.500000000002</v>
      </c>
      <c r="O39" s="39">
        <f>SUM(O34:O38)</f>
        <v>846.75</v>
      </c>
      <c r="P39" s="39">
        <f>P37-P38</f>
        <v>93069.75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999D1-DA92-4286-B7BA-34C7CE1DDD86}">
  <dimension ref="A1:BC9"/>
  <sheetViews>
    <sheetView workbookViewId="0">
      <pane ySplit="4" topLeftCell="A5" activePane="bottomLeft" state="frozen"/>
      <selection pane="bottomLeft"/>
    </sheetView>
  </sheetViews>
  <sheetFormatPr defaultColWidth="18.28515625" defaultRowHeight="15"/>
  <cols>
    <col min="1" max="1" width="12.28515625" bestFit="1" customWidth="1"/>
    <col min="2" max="2" width="12.42578125" bestFit="1" customWidth="1"/>
    <col min="3" max="3" width="10.42578125" bestFit="1" customWidth="1"/>
    <col min="4" max="4" width="11" bestFit="1" customWidth="1"/>
    <col min="5" max="5" width="12.42578125" bestFit="1" customWidth="1"/>
    <col min="6" max="6" width="14" bestFit="1" customWidth="1"/>
    <col min="7" max="7" width="12.42578125" bestFit="1" customWidth="1"/>
    <col min="8" max="8" width="14" bestFit="1" customWidth="1"/>
    <col min="9" max="9" width="11.28515625" bestFit="1" customWidth="1"/>
    <col min="10" max="10" width="41" bestFit="1" customWidth="1"/>
    <col min="11" max="11" width="12.5703125" bestFit="1" customWidth="1"/>
    <col min="12" max="12" width="11.28515625" bestFit="1" customWidth="1"/>
    <col min="13" max="14" width="12.5703125" bestFit="1" customWidth="1"/>
    <col min="15" max="15" width="9.42578125" bestFit="1" customWidth="1"/>
    <col min="16" max="16" width="11.140625" bestFit="1" customWidth="1"/>
    <col min="17" max="17" width="11.28515625" bestFit="1" customWidth="1"/>
    <col min="18" max="18" width="12.5703125" bestFit="1" customWidth="1"/>
    <col min="19" max="19" width="6" bestFit="1" customWidth="1"/>
    <col min="20" max="20" width="17" bestFit="1" customWidth="1"/>
    <col min="21" max="21" width="19.5703125" bestFit="1" customWidth="1"/>
    <col min="22" max="22" width="9.7109375" bestFit="1" customWidth="1"/>
    <col min="23" max="23" width="12.28515625" bestFit="1" customWidth="1"/>
    <col min="24" max="24" width="16.5703125" bestFit="1" customWidth="1"/>
    <col min="25" max="25" width="20.140625" bestFit="1" customWidth="1"/>
    <col min="26" max="26" width="10.140625" bestFit="1" customWidth="1"/>
    <col min="27" max="29" width="11.140625" bestFit="1" customWidth="1"/>
    <col min="30" max="30" width="11.42578125" bestFit="1" customWidth="1"/>
    <col min="31" max="31" width="13.85546875" bestFit="1" customWidth="1"/>
    <col min="32" max="37" width="11.140625" bestFit="1" customWidth="1"/>
    <col min="38" max="38" width="16" bestFit="1" customWidth="1"/>
    <col min="39" max="39" width="19.42578125" bestFit="1" customWidth="1"/>
    <col min="40" max="43" width="12.42578125" bestFit="1" customWidth="1"/>
    <col min="44" max="44" width="13.42578125" bestFit="1" customWidth="1"/>
    <col min="45" max="45" width="15.140625" bestFit="1" customWidth="1"/>
    <col min="46" max="46" width="12.28515625" bestFit="1" customWidth="1"/>
    <col min="47" max="47" width="12.5703125" bestFit="1" customWidth="1"/>
    <col min="48" max="54" width="12.42578125" bestFit="1" customWidth="1"/>
    <col min="55" max="55" width="12.5703125" bestFit="1" customWidth="1"/>
  </cols>
  <sheetData>
    <row r="1" spans="1:55">
      <c r="A1" s="14" t="s">
        <v>131</v>
      </c>
      <c r="B1" s="14" t="s">
        <v>131</v>
      </c>
      <c r="C1" s="14" t="s">
        <v>131</v>
      </c>
      <c r="D1" s="14" t="s">
        <v>131</v>
      </c>
      <c r="E1" s="49" t="s">
        <v>131</v>
      </c>
      <c r="F1" s="50"/>
      <c r="G1" s="50"/>
      <c r="H1" s="50"/>
      <c r="I1" s="50"/>
      <c r="J1" s="14" t="s">
        <v>131</v>
      </c>
      <c r="K1" s="49" t="s">
        <v>131</v>
      </c>
      <c r="L1" s="50"/>
      <c r="M1" s="50"/>
      <c r="N1" s="50"/>
      <c r="O1" s="50"/>
      <c r="P1" s="50"/>
      <c r="Q1" s="50"/>
      <c r="R1" s="50"/>
      <c r="S1" s="50" t="s">
        <v>131</v>
      </c>
      <c r="T1" s="50"/>
      <c r="U1" s="50"/>
      <c r="V1" s="50" t="s">
        <v>131</v>
      </c>
      <c r="W1" s="50"/>
      <c r="X1" s="50"/>
      <c r="Y1" s="50"/>
      <c r="Z1" s="50"/>
      <c r="AA1" s="50"/>
      <c r="AB1" s="50"/>
      <c r="AC1" s="50"/>
      <c r="AD1" s="50"/>
      <c r="AE1" s="50"/>
      <c r="AF1" s="50" t="s">
        <v>131</v>
      </c>
      <c r="AG1" s="50"/>
      <c r="AH1" s="50"/>
      <c r="AI1" s="50"/>
      <c r="AJ1" s="50"/>
      <c r="AK1" s="50"/>
      <c r="AL1" s="18" t="s">
        <v>115</v>
      </c>
      <c r="AM1" s="18" t="s">
        <v>115</v>
      </c>
      <c r="AN1" s="18" t="s">
        <v>115</v>
      </c>
      <c r="AO1" s="18" t="s">
        <v>115</v>
      </c>
      <c r="AP1" s="18" t="s">
        <v>115</v>
      </c>
      <c r="AQ1" s="18" t="s">
        <v>115</v>
      </c>
      <c r="AR1" s="58" t="s">
        <v>115</v>
      </c>
      <c r="AS1" s="59"/>
      <c r="AT1" s="60"/>
      <c r="AU1" s="18" t="s">
        <v>115</v>
      </c>
      <c r="AV1" s="18" t="s">
        <v>115</v>
      </c>
      <c r="AW1" s="18" t="s">
        <v>115</v>
      </c>
      <c r="AX1" s="18" t="s">
        <v>115</v>
      </c>
      <c r="AY1" s="18" t="s">
        <v>115</v>
      </c>
      <c r="AZ1" s="18" t="s">
        <v>115</v>
      </c>
      <c r="BA1" s="18" t="s">
        <v>115</v>
      </c>
      <c r="BB1" s="18" t="s">
        <v>115</v>
      </c>
      <c r="BC1" s="18" t="s">
        <v>115</v>
      </c>
    </row>
    <row r="2" spans="1:55" ht="18.75">
      <c r="A2" s="14"/>
      <c r="B2" s="14"/>
      <c r="C2" s="14"/>
      <c r="D2" s="14"/>
      <c r="E2" s="42" t="s">
        <v>116</v>
      </c>
      <c r="F2" s="43"/>
      <c r="G2" s="43"/>
      <c r="H2" s="43"/>
      <c r="I2" s="44"/>
      <c r="J2" s="17" t="s">
        <v>117</v>
      </c>
      <c r="K2" s="42" t="s">
        <v>132</v>
      </c>
      <c r="L2" s="43"/>
      <c r="M2" s="43"/>
      <c r="N2" s="43"/>
      <c r="O2" s="43"/>
      <c r="P2" s="43"/>
      <c r="Q2" s="43"/>
      <c r="R2" s="44"/>
      <c r="S2" s="45" t="s">
        <v>118</v>
      </c>
      <c r="T2" s="46"/>
      <c r="U2" s="46"/>
      <c r="V2" s="42" t="s">
        <v>112</v>
      </c>
      <c r="W2" s="43"/>
      <c r="X2" s="43"/>
      <c r="Y2" s="43"/>
      <c r="Z2" s="43"/>
      <c r="AA2" s="43"/>
      <c r="AB2" s="43"/>
      <c r="AC2" s="43"/>
      <c r="AD2" s="43"/>
      <c r="AE2" s="44"/>
      <c r="AF2" s="45" t="s">
        <v>113</v>
      </c>
      <c r="AG2" s="46"/>
      <c r="AH2" s="46"/>
      <c r="AI2" s="46"/>
      <c r="AJ2" s="46"/>
      <c r="AK2" s="57"/>
      <c r="AL2" s="14"/>
      <c r="AM2" s="7"/>
      <c r="AN2" s="7"/>
      <c r="AO2" s="7"/>
      <c r="AP2" s="7"/>
      <c r="AQ2" s="7"/>
      <c r="AR2" s="42" t="s">
        <v>126</v>
      </c>
      <c r="AS2" s="43"/>
      <c r="AT2" s="44"/>
      <c r="AU2" s="28"/>
      <c r="AV2" s="51" t="s">
        <v>144</v>
      </c>
      <c r="AW2" s="52"/>
      <c r="AX2" s="53" t="s">
        <v>177</v>
      </c>
      <c r="AY2" s="54"/>
      <c r="AZ2" s="28"/>
      <c r="BA2" s="55" t="s">
        <v>59</v>
      </c>
      <c r="BB2" s="56"/>
      <c r="BC2" s="28"/>
    </row>
    <row r="3" spans="1:55" ht="18.75">
      <c r="A3" s="7"/>
      <c r="B3" s="7"/>
      <c r="C3" s="7"/>
      <c r="D3" s="7"/>
      <c r="E3" s="8" t="s">
        <v>100</v>
      </c>
      <c r="F3" s="8" t="s">
        <v>100</v>
      </c>
      <c r="G3" s="8" t="s">
        <v>100</v>
      </c>
      <c r="H3" s="8" t="s">
        <v>100</v>
      </c>
      <c r="I3" s="8" t="s">
        <v>100</v>
      </c>
      <c r="J3" s="8" t="s">
        <v>100</v>
      </c>
      <c r="K3" s="7"/>
      <c r="L3" s="7"/>
      <c r="M3" s="7"/>
      <c r="N3" s="47"/>
      <c r="O3" s="48"/>
      <c r="P3" s="7"/>
      <c r="Q3" s="7"/>
      <c r="R3" s="7"/>
      <c r="S3" s="7"/>
      <c r="T3" s="7"/>
      <c r="U3" s="7"/>
      <c r="V3" s="7"/>
      <c r="W3" s="7"/>
      <c r="X3" s="7"/>
      <c r="Y3" s="7"/>
      <c r="Z3" s="7"/>
      <c r="AA3" s="8" t="s">
        <v>100</v>
      </c>
      <c r="AB3" s="8" t="s">
        <v>100</v>
      </c>
      <c r="AC3" s="8" t="s">
        <v>100</v>
      </c>
      <c r="AD3" s="8" t="s">
        <v>100</v>
      </c>
      <c r="AE3" s="8" t="s">
        <v>100</v>
      </c>
      <c r="AF3" s="8" t="s">
        <v>100</v>
      </c>
      <c r="AG3" s="8" t="s">
        <v>100</v>
      </c>
      <c r="AH3" s="8" t="s">
        <v>100</v>
      </c>
      <c r="AI3" s="8" t="s">
        <v>100</v>
      </c>
      <c r="AJ3" s="8" t="s">
        <v>100</v>
      </c>
      <c r="AK3" s="8" t="s">
        <v>100</v>
      </c>
      <c r="AL3" s="8" t="s">
        <v>100</v>
      </c>
      <c r="AM3" s="7"/>
      <c r="AN3" s="7"/>
      <c r="AO3" s="7"/>
      <c r="AP3" s="7"/>
      <c r="AQ3" s="7"/>
      <c r="AR3" s="7"/>
      <c r="AS3" s="7"/>
      <c r="AT3" s="7"/>
      <c r="AU3" s="7"/>
      <c r="AV3" s="7"/>
      <c r="AW3" s="7"/>
      <c r="AX3" s="7"/>
      <c r="AY3" s="7"/>
      <c r="AZ3" s="7"/>
      <c r="BA3" s="7"/>
      <c r="BB3" s="7"/>
      <c r="BC3" s="7"/>
    </row>
    <row r="4" spans="1:55" s="6" customFormat="1" ht="60" customHeight="1">
      <c r="A4" s="16" t="s">
        <v>71</v>
      </c>
      <c r="B4" s="16" t="s">
        <v>181</v>
      </c>
      <c r="C4" s="16" t="s">
        <v>72</v>
      </c>
      <c r="D4" s="16" t="s">
        <v>98</v>
      </c>
      <c r="E4" s="16" t="s">
        <v>73</v>
      </c>
      <c r="F4" s="16" t="s">
        <v>74</v>
      </c>
      <c r="G4" s="16" t="s">
        <v>75</v>
      </c>
      <c r="H4" s="16" t="s">
        <v>76</v>
      </c>
      <c r="I4" s="16" t="s">
        <v>77</v>
      </c>
      <c r="J4" s="16" t="s">
        <v>68</v>
      </c>
      <c r="K4" s="16" t="s">
        <v>78</v>
      </c>
      <c r="L4" s="16" t="s">
        <v>79</v>
      </c>
      <c r="M4" s="16" t="s">
        <v>80</v>
      </c>
      <c r="N4" s="16" t="s">
        <v>127</v>
      </c>
      <c r="O4" s="16" t="s">
        <v>128</v>
      </c>
      <c r="P4" s="16" t="s">
        <v>81</v>
      </c>
      <c r="Q4" s="16" t="s">
        <v>82</v>
      </c>
      <c r="R4" s="16" t="s">
        <v>83</v>
      </c>
      <c r="S4" s="16" t="s">
        <v>12</v>
      </c>
      <c r="T4" s="16" t="s">
        <v>119</v>
      </c>
      <c r="U4" s="16" t="s">
        <v>120</v>
      </c>
      <c r="V4" s="16" t="s">
        <v>15</v>
      </c>
      <c r="W4" s="16" t="s">
        <v>18</v>
      </c>
      <c r="X4" s="16" t="s">
        <v>84</v>
      </c>
      <c r="Y4" s="16" t="s">
        <v>23</v>
      </c>
      <c r="Z4" s="16" t="s">
        <v>85</v>
      </c>
      <c r="AA4" s="16" t="s">
        <v>86</v>
      </c>
      <c r="AB4" s="16" t="s">
        <v>27</v>
      </c>
      <c r="AC4" s="16" t="s">
        <v>29</v>
      </c>
      <c r="AD4" s="16" t="s">
        <v>31</v>
      </c>
      <c r="AE4" s="16" t="s">
        <v>87</v>
      </c>
      <c r="AF4" s="16" t="s">
        <v>88</v>
      </c>
      <c r="AG4" s="16" t="s">
        <v>89</v>
      </c>
      <c r="AH4" s="16" t="s">
        <v>90</v>
      </c>
      <c r="AI4" s="16" t="s">
        <v>91</v>
      </c>
      <c r="AJ4" s="16" t="s">
        <v>92</v>
      </c>
      <c r="AK4" s="16" t="s">
        <v>114</v>
      </c>
      <c r="AL4" s="16" t="s">
        <v>125</v>
      </c>
      <c r="AM4" s="16" t="s">
        <v>124</v>
      </c>
      <c r="AN4" s="16" t="s">
        <v>93</v>
      </c>
      <c r="AO4" s="16" t="s">
        <v>94</v>
      </c>
      <c r="AP4" s="16" t="s">
        <v>95</v>
      </c>
      <c r="AQ4" s="16" t="s">
        <v>52</v>
      </c>
      <c r="AR4" s="16" t="s">
        <v>164</v>
      </c>
      <c r="AS4" s="16" t="s">
        <v>165</v>
      </c>
      <c r="AT4" s="16" t="s">
        <v>99</v>
      </c>
      <c r="AU4" s="16" t="s">
        <v>96</v>
      </c>
      <c r="AV4" s="16" t="s">
        <v>172</v>
      </c>
      <c r="AW4" s="16" t="s">
        <v>176</v>
      </c>
      <c r="AX4" s="16" t="s">
        <v>174</v>
      </c>
      <c r="AY4" s="16" t="s">
        <v>178</v>
      </c>
      <c r="AZ4" s="5" t="s">
        <v>97</v>
      </c>
      <c r="BA4" s="16" t="s">
        <v>179</v>
      </c>
      <c r="BB4" s="16" t="s">
        <v>180</v>
      </c>
      <c r="BC4" s="16" t="s">
        <v>55</v>
      </c>
    </row>
    <row r="5" spans="1:55" s="35" customFormat="1" ht="19.5" customHeight="1">
      <c r="A5" s="33" t="s">
        <v>67</v>
      </c>
      <c r="B5" s="33" t="str">
        <f>'Invoice Example'!B1</f>
        <v>2021-0001</v>
      </c>
      <c r="C5" s="29">
        <f>'Invoice Example'!B2</f>
        <v>44201</v>
      </c>
      <c r="D5" s="33" t="str">
        <f>'Invoice Example'!B3</f>
        <v>EGP</v>
      </c>
      <c r="E5" s="33"/>
      <c r="F5" s="33"/>
      <c r="G5" s="33"/>
      <c r="H5" s="33"/>
      <c r="I5" s="33"/>
      <c r="J5" s="34"/>
      <c r="K5" s="31">
        <f>'Invoice Example'!H18</f>
        <v>50000</v>
      </c>
      <c r="L5" s="31">
        <f>'Invoice Example'!J18</f>
        <v>800</v>
      </c>
      <c r="M5" s="31">
        <f>'Invoice Example'!K18</f>
        <v>49200</v>
      </c>
      <c r="N5" s="31">
        <f>'Invoice Example'!M18</f>
        <v>6888.0000000000009</v>
      </c>
      <c r="O5" s="31">
        <f>'Invoice Example'!O18</f>
        <v>492</v>
      </c>
      <c r="P5" s="31">
        <f>'Invoice Example'!P17</f>
        <v>596</v>
      </c>
      <c r="Q5" s="31">
        <f>'Invoice Example'!J18+'Invoice Example'!P17</f>
        <v>1396</v>
      </c>
      <c r="R5" s="31">
        <f>'Invoice Example'!P18</f>
        <v>55000</v>
      </c>
      <c r="S5" s="33" t="s">
        <v>13</v>
      </c>
      <c r="T5" s="33" t="str">
        <f>'Invoice Example'!B8</f>
        <v>Tax-12-34-56</v>
      </c>
      <c r="U5" s="33" t="str">
        <f>'Invoice Example'!B7</f>
        <v>United Company</v>
      </c>
      <c r="V5" s="33" t="s">
        <v>17</v>
      </c>
      <c r="W5" s="33" t="s">
        <v>197</v>
      </c>
      <c r="X5" s="33" t="s">
        <v>22</v>
      </c>
      <c r="Y5" s="33" t="s">
        <v>25</v>
      </c>
      <c r="Z5" s="33">
        <v>17</v>
      </c>
      <c r="AA5" s="33"/>
      <c r="AB5" s="33"/>
      <c r="AC5" s="33"/>
      <c r="AD5" s="33"/>
      <c r="AE5" s="33"/>
      <c r="AF5" s="33"/>
      <c r="AG5" s="33"/>
      <c r="AH5" s="33"/>
      <c r="AI5" s="33"/>
      <c r="AJ5" s="33"/>
      <c r="AK5" s="33"/>
      <c r="AL5" s="33" t="str">
        <f>'Invoice Example'!B14</f>
        <v>FG-0001</v>
      </c>
      <c r="AM5" s="33" t="str">
        <f>'Invoice Example'!C14</f>
        <v>Finished Good 1</v>
      </c>
      <c r="AN5" s="33" t="s">
        <v>48</v>
      </c>
      <c r="AO5" s="33">
        <v>12300001</v>
      </c>
      <c r="AP5" s="33" t="str">
        <f>'Invoice Example'!D14</f>
        <v>KGM</v>
      </c>
      <c r="AQ5" s="31">
        <f>'Invoice Example'!E14</f>
        <v>10</v>
      </c>
      <c r="AR5" s="31">
        <f>'Invoice Example'!G14</f>
        <v>1000</v>
      </c>
      <c r="AS5" s="31"/>
      <c r="AT5" s="33">
        <f>'Invoice Example'!B4</f>
        <v>1</v>
      </c>
      <c r="AU5" s="31">
        <f>'Invoice Example'!H14</f>
        <v>10000</v>
      </c>
      <c r="AV5" s="33">
        <f>'Invoice Example'!L14</f>
        <v>0.14000000000000001</v>
      </c>
      <c r="AW5" s="31">
        <f>'Invoice Example'!M14</f>
        <v>1400.0000000000002</v>
      </c>
      <c r="AX5" s="33">
        <f>'Invoice Example'!N14</f>
        <v>0.01</v>
      </c>
      <c r="AY5" s="31">
        <f>'Invoice Example'!O14</f>
        <v>100</v>
      </c>
      <c r="AZ5" s="31">
        <f>'Invoice Example'!M14-'Invoice Example'!O14</f>
        <v>1300.0000000000002</v>
      </c>
      <c r="BA5" s="31">
        <f>'Invoice Example'!I14</f>
        <v>0</v>
      </c>
      <c r="BB5" s="31">
        <f>'Invoice Example'!J14</f>
        <v>0</v>
      </c>
      <c r="BC5" s="31">
        <f>'Invoice Example'!P14</f>
        <v>11300</v>
      </c>
    </row>
    <row r="6" spans="1:55" s="35" customFormat="1" ht="19.5" customHeight="1">
      <c r="A6" s="33" t="str">
        <f>A5</f>
        <v>I</v>
      </c>
      <c r="B6" s="33" t="str">
        <f t="shared" ref="B6:Z6" si="0">B5</f>
        <v>2021-0001</v>
      </c>
      <c r="C6" s="29">
        <f t="shared" si="0"/>
        <v>44201</v>
      </c>
      <c r="D6" s="33" t="str">
        <f t="shared" si="0"/>
        <v>EGP</v>
      </c>
      <c r="E6" s="33"/>
      <c r="F6" s="33"/>
      <c r="G6" s="33"/>
      <c r="H6" s="33"/>
      <c r="I6" s="33"/>
      <c r="J6" s="34"/>
      <c r="K6" s="31">
        <f t="shared" si="0"/>
        <v>50000</v>
      </c>
      <c r="L6" s="31">
        <f t="shared" si="0"/>
        <v>800</v>
      </c>
      <c r="M6" s="31">
        <f t="shared" si="0"/>
        <v>49200</v>
      </c>
      <c r="N6" s="31">
        <f t="shared" si="0"/>
        <v>6888.0000000000009</v>
      </c>
      <c r="O6" s="31">
        <f t="shared" si="0"/>
        <v>492</v>
      </c>
      <c r="P6" s="31">
        <f t="shared" si="0"/>
        <v>596</v>
      </c>
      <c r="Q6" s="31">
        <f t="shared" si="0"/>
        <v>1396</v>
      </c>
      <c r="R6" s="31">
        <f t="shared" si="0"/>
        <v>55000</v>
      </c>
      <c r="S6" s="33" t="str">
        <f t="shared" si="0"/>
        <v>B</v>
      </c>
      <c r="T6" s="33" t="str">
        <f t="shared" si="0"/>
        <v>Tax-12-34-56</v>
      </c>
      <c r="U6" s="33" t="str">
        <f t="shared" si="0"/>
        <v>United Company</v>
      </c>
      <c r="V6" s="33" t="str">
        <f t="shared" si="0"/>
        <v>EG</v>
      </c>
      <c r="W6" s="33" t="str">
        <f t="shared" si="0"/>
        <v>Giza</v>
      </c>
      <c r="X6" s="33" t="str">
        <f t="shared" si="0"/>
        <v>Dokki</v>
      </c>
      <c r="Y6" s="33" t="str">
        <f t="shared" si="0"/>
        <v>17 Nabil Al Wakad</v>
      </c>
      <c r="Z6" s="33">
        <f t="shared" si="0"/>
        <v>17</v>
      </c>
      <c r="AA6" s="33"/>
      <c r="AB6" s="33"/>
      <c r="AC6" s="33"/>
      <c r="AD6" s="33"/>
      <c r="AE6" s="33"/>
      <c r="AF6" s="33"/>
      <c r="AG6" s="33"/>
      <c r="AH6" s="33"/>
      <c r="AI6" s="33"/>
      <c r="AJ6" s="33"/>
      <c r="AK6" s="33"/>
      <c r="AL6" s="33" t="str">
        <f>'Invoice Example'!B15</f>
        <v>FG-0002</v>
      </c>
      <c r="AM6" s="33" t="str">
        <f>'Invoice Example'!C15</f>
        <v>Finished Good 2</v>
      </c>
      <c r="AN6" s="33" t="s">
        <v>48</v>
      </c>
      <c r="AO6" s="33">
        <v>12300002</v>
      </c>
      <c r="AP6" s="33" t="str">
        <f>'Invoice Example'!D15</f>
        <v>Each</v>
      </c>
      <c r="AQ6" s="31">
        <f>'Invoice Example'!E15</f>
        <v>20</v>
      </c>
      <c r="AR6" s="31">
        <f>'Invoice Example'!G15</f>
        <v>2000</v>
      </c>
      <c r="AS6" s="31"/>
      <c r="AT6" s="33">
        <f>'Invoice Example'!B4</f>
        <v>1</v>
      </c>
      <c r="AU6" s="31">
        <f>'Invoice Example'!H15</f>
        <v>40000</v>
      </c>
      <c r="AV6" s="33">
        <f>'Invoice Example'!L15</f>
        <v>0.14000000000000001</v>
      </c>
      <c r="AW6" s="31">
        <f>'Invoice Example'!M15</f>
        <v>5488.0000000000009</v>
      </c>
      <c r="AX6" s="33">
        <f>'Invoice Example'!N15</f>
        <v>0.01</v>
      </c>
      <c r="AY6" s="31">
        <f>'Invoice Example'!O15</f>
        <v>392</v>
      </c>
      <c r="AZ6" s="31">
        <f>'Invoice Example'!M15-'Invoice Example'!O15</f>
        <v>5096.0000000000009</v>
      </c>
      <c r="BA6" s="31">
        <f>'Invoice Example'!I15</f>
        <v>0.02</v>
      </c>
      <c r="BB6" s="31">
        <f>'Invoice Example'!J15</f>
        <v>800</v>
      </c>
      <c r="BC6" s="31">
        <f>'Invoice Example'!P15</f>
        <v>44296</v>
      </c>
    </row>
    <row r="7" spans="1:55" s="35" customFormat="1" ht="19.5" customHeight="1">
      <c r="A7" s="36" t="s">
        <v>67</v>
      </c>
      <c r="B7" s="36" t="str">
        <f>'Invoice Example'!B21</f>
        <v>2021-0002</v>
      </c>
      <c r="C7" s="30">
        <f>'Invoice Example'!B22</f>
        <v>44204</v>
      </c>
      <c r="D7" s="36" t="str">
        <f>'Invoice Example'!B23</f>
        <v>USD</v>
      </c>
      <c r="E7" s="36"/>
      <c r="F7" s="36"/>
      <c r="G7" s="36"/>
      <c r="H7" s="36"/>
      <c r="I7" s="36"/>
      <c r="J7" s="37"/>
      <c r="K7" s="32">
        <f>'Invoice Example'!H39</f>
        <v>84600</v>
      </c>
      <c r="L7" s="32">
        <f>'Invoice Example'!J39</f>
        <v>2025</v>
      </c>
      <c r="M7" s="32">
        <f>'Invoice Example'!K39</f>
        <v>82575</v>
      </c>
      <c r="N7" s="32">
        <f>'Invoice Example'!M39</f>
        <v>11560.500000000002</v>
      </c>
      <c r="O7" s="32">
        <f>'Invoice Example'!O39</f>
        <v>846.75</v>
      </c>
      <c r="P7" s="32">
        <f>'Invoice Example'!P38</f>
        <v>219</v>
      </c>
      <c r="Q7" s="32">
        <f>'Invoice Example'!J39+'Invoice Example'!P38</f>
        <v>2244</v>
      </c>
      <c r="R7" s="32">
        <f>'Invoice Example'!P39</f>
        <v>93069.75</v>
      </c>
      <c r="S7" s="36" t="str">
        <f>'Invoice Example'!B29</f>
        <v>F</v>
      </c>
      <c r="T7" s="36" t="str">
        <f>'Invoice Example'!B28</f>
        <v>FFFF-12-34-56</v>
      </c>
      <c r="U7" s="36" t="str">
        <f>'Invoice Example'!B27</f>
        <v>Foreign Customer</v>
      </c>
      <c r="V7" s="36" t="s">
        <v>198</v>
      </c>
      <c r="W7" s="36" t="s">
        <v>199</v>
      </c>
      <c r="X7" s="36" t="s">
        <v>200</v>
      </c>
      <c r="Y7" s="36" t="s">
        <v>201</v>
      </c>
      <c r="Z7" s="36">
        <v>20</v>
      </c>
      <c r="AA7" s="36"/>
      <c r="AB7" s="36"/>
      <c r="AC7" s="36"/>
      <c r="AD7" s="36"/>
      <c r="AE7" s="36"/>
      <c r="AF7" s="36"/>
      <c r="AG7" s="36"/>
      <c r="AH7" s="36"/>
      <c r="AI7" s="36"/>
      <c r="AJ7" s="36"/>
      <c r="AK7" s="36"/>
      <c r="AL7" s="36" t="str">
        <f>'Invoice Example'!B34</f>
        <v>FG-00100</v>
      </c>
      <c r="AM7" s="36" t="str">
        <f>'Invoice Example'!C34</f>
        <v>Finished Good 11</v>
      </c>
      <c r="AN7" s="36" t="s">
        <v>48</v>
      </c>
      <c r="AO7" s="36">
        <v>12300003</v>
      </c>
      <c r="AP7" s="36" t="str">
        <f>'Invoice Example'!D34</f>
        <v>MTR</v>
      </c>
      <c r="AQ7" s="32">
        <f>'Invoice Example'!E34</f>
        <v>100</v>
      </c>
      <c r="AR7" s="32">
        <f>'Invoice Example'!G34</f>
        <v>225</v>
      </c>
      <c r="AS7" s="32">
        <f>AR7/'Invoice Example'!$B$24</f>
        <v>15</v>
      </c>
      <c r="AT7" s="36">
        <f>'Invoice Example'!$B$24</f>
        <v>15</v>
      </c>
      <c r="AU7" s="32">
        <f>'Invoice Example'!H34</f>
        <v>22500</v>
      </c>
      <c r="AV7" s="36">
        <f>'Invoice Example'!L34</f>
        <v>0.14000000000000001</v>
      </c>
      <c r="AW7" s="32">
        <f>'Invoice Example'!M34</f>
        <v>3118.5000000000005</v>
      </c>
      <c r="AX7" s="36">
        <f>'Invoice Example'!N34</f>
        <v>0.01</v>
      </c>
      <c r="AY7" s="32">
        <f>'Invoice Example'!O34</f>
        <v>222.75</v>
      </c>
      <c r="AZ7" s="32">
        <f>'Invoice Example'!M34-'Invoice Example'!O34</f>
        <v>2895.7500000000005</v>
      </c>
      <c r="BA7" s="32">
        <f>'Invoice Example'!I34</f>
        <v>0.01</v>
      </c>
      <c r="BB7" s="32">
        <f>'Invoice Example'!J34</f>
        <v>225</v>
      </c>
      <c r="BC7" s="32">
        <f>'Invoice Example'!P34</f>
        <v>25170.75</v>
      </c>
    </row>
    <row r="8" spans="1:55" s="35" customFormat="1" ht="19.5" customHeight="1">
      <c r="A8" s="38" t="str">
        <f t="shared" ref="A8:D8" si="1">A7</f>
        <v>I</v>
      </c>
      <c r="B8" s="38" t="str">
        <f t="shared" si="1"/>
        <v>2021-0002</v>
      </c>
      <c r="C8" s="41">
        <f t="shared" si="1"/>
        <v>44204</v>
      </c>
      <c r="D8" s="38" t="str">
        <f t="shared" si="1"/>
        <v>USD</v>
      </c>
      <c r="E8" s="36"/>
      <c r="F8" s="36"/>
      <c r="G8" s="36"/>
      <c r="H8" s="36"/>
      <c r="I8" s="36"/>
      <c r="J8" s="37"/>
      <c r="K8" s="32">
        <f>K7</f>
        <v>84600</v>
      </c>
      <c r="L8" s="32">
        <f t="shared" ref="L8:Z8" si="2">L7</f>
        <v>2025</v>
      </c>
      <c r="M8" s="32">
        <f t="shared" si="2"/>
        <v>82575</v>
      </c>
      <c r="N8" s="32">
        <f t="shared" si="2"/>
        <v>11560.500000000002</v>
      </c>
      <c r="O8" s="32">
        <f t="shared" si="2"/>
        <v>846.75</v>
      </c>
      <c r="P8" s="32">
        <f t="shared" si="2"/>
        <v>219</v>
      </c>
      <c r="Q8" s="32">
        <f t="shared" si="2"/>
        <v>2244</v>
      </c>
      <c r="R8" s="32">
        <f t="shared" si="2"/>
        <v>93069.75</v>
      </c>
      <c r="S8" s="38" t="str">
        <f t="shared" si="2"/>
        <v>F</v>
      </c>
      <c r="T8" s="38" t="str">
        <f t="shared" si="2"/>
        <v>FFFF-12-34-56</v>
      </c>
      <c r="U8" s="38" t="str">
        <f t="shared" si="2"/>
        <v>Foreign Customer</v>
      </c>
      <c r="V8" s="38" t="str">
        <f t="shared" si="2"/>
        <v>USA</v>
      </c>
      <c r="W8" s="38" t="str">
        <f t="shared" si="2"/>
        <v>Calfrion</v>
      </c>
      <c r="X8" s="38" t="str">
        <f t="shared" si="2"/>
        <v>Calforin square</v>
      </c>
      <c r="Y8" s="38" t="str">
        <f t="shared" si="2"/>
        <v>20 Calforin street</v>
      </c>
      <c r="Z8" s="38">
        <f t="shared" si="2"/>
        <v>20</v>
      </c>
      <c r="AA8" s="38"/>
      <c r="AB8" s="38"/>
      <c r="AC8" s="38"/>
      <c r="AD8" s="38"/>
      <c r="AE8" s="38"/>
      <c r="AF8" s="38"/>
      <c r="AG8" s="38"/>
      <c r="AH8" s="38"/>
      <c r="AI8" s="38"/>
      <c r="AJ8" s="38"/>
      <c r="AK8" s="38"/>
      <c r="AL8" s="36" t="str">
        <f>'Invoice Example'!B35</f>
        <v>FG-00200</v>
      </c>
      <c r="AM8" s="36" t="str">
        <f>'Invoice Example'!C35</f>
        <v>Finished Good 22</v>
      </c>
      <c r="AN8" s="36" t="s">
        <v>48</v>
      </c>
      <c r="AO8" s="36">
        <v>12300004</v>
      </c>
      <c r="AP8" s="36" t="str">
        <f>'Invoice Example'!D35</f>
        <v>Box</v>
      </c>
      <c r="AQ8" s="32">
        <f>'Invoice Example'!E35</f>
        <v>200</v>
      </c>
      <c r="AR8" s="32">
        <f>'Invoice Example'!G35</f>
        <v>300</v>
      </c>
      <c r="AS8" s="32">
        <f>AR8/'Invoice Example'!$B$24</f>
        <v>20</v>
      </c>
      <c r="AT8" s="36">
        <f>'Invoice Example'!$B$24</f>
        <v>15</v>
      </c>
      <c r="AU8" s="32">
        <f>'Invoice Example'!H35</f>
        <v>60000</v>
      </c>
      <c r="AV8" s="36">
        <f>'Invoice Example'!L35</f>
        <v>0.14000000000000001</v>
      </c>
      <c r="AW8" s="32">
        <f>'Invoice Example'!M35</f>
        <v>8148.0000000000009</v>
      </c>
      <c r="AX8" s="36">
        <f>'Invoice Example'!N35</f>
        <v>0.01</v>
      </c>
      <c r="AY8" s="32">
        <f>'Invoice Example'!O35</f>
        <v>582</v>
      </c>
      <c r="AZ8" s="32">
        <f>'Invoice Example'!M35-'Invoice Example'!O35</f>
        <v>7566.0000000000009</v>
      </c>
      <c r="BA8" s="32">
        <f>'Invoice Example'!I35</f>
        <v>0.03</v>
      </c>
      <c r="BB8" s="32">
        <f>'Invoice Example'!J35</f>
        <v>1800</v>
      </c>
      <c r="BC8" s="32">
        <f>'Invoice Example'!P35</f>
        <v>65766</v>
      </c>
    </row>
    <row r="9" spans="1:55" s="35" customFormat="1" ht="19.5" customHeight="1">
      <c r="A9" s="38" t="str">
        <f t="shared" ref="A9" si="3">A8</f>
        <v>I</v>
      </c>
      <c r="B9" s="38" t="str">
        <f t="shared" ref="B9" si="4">B8</f>
        <v>2021-0002</v>
      </c>
      <c r="C9" s="41">
        <f t="shared" ref="C9" si="5">C8</f>
        <v>44204</v>
      </c>
      <c r="D9" s="38" t="str">
        <f t="shared" ref="D9" si="6">D8</f>
        <v>USD</v>
      </c>
      <c r="E9" s="36"/>
      <c r="F9" s="36"/>
      <c r="G9" s="36"/>
      <c r="H9" s="36"/>
      <c r="I9" s="36"/>
      <c r="J9" s="37"/>
      <c r="K9" s="32">
        <f>K8</f>
        <v>84600</v>
      </c>
      <c r="L9" s="32">
        <f t="shared" ref="L9" si="7">L8</f>
        <v>2025</v>
      </c>
      <c r="M9" s="32">
        <f t="shared" ref="M9" si="8">M8</f>
        <v>82575</v>
      </c>
      <c r="N9" s="32">
        <f t="shared" ref="N9" si="9">N8</f>
        <v>11560.500000000002</v>
      </c>
      <c r="O9" s="32">
        <f t="shared" ref="O9" si="10">O8</f>
        <v>846.75</v>
      </c>
      <c r="P9" s="32">
        <f t="shared" ref="P9" si="11">P8</f>
        <v>219</v>
      </c>
      <c r="Q9" s="32">
        <f t="shared" ref="Q9" si="12">Q8</f>
        <v>2244</v>
      </c>
      <c r="R9" s="32">
        <f t="shared" ref="R9" si="13">R8</f>
        <v>93069.75</v>
      </c>
      <c r="S9" s="38" t="str">
        <f t="shared" ref="S9" si="14">S8</f>
        <v>F</v>
      </c>
      <c r="T9" s="38" t="str">
        <f t="shared" ref="T9" si="15">T8</f>
        <v>FFFF-12-34-56</v>
      </c>
      <c r="U9" s="38" t="str">
        <f t="shared" ref="U9" si="16">U8</f>
        <v>Foreign Customer</v>
      </c>
      <c r="V9" s="38" t="str">
        <f t="shared" ref="V9" si="17">V8</f>
        <v>USA</v>
      </c>
      <c r="W9" s="38" t="str">
        <f t="shared" ref="W9" si="18">W8</f>
        <v>Calfrion</v>
      </c>
      <c r="X9" s="38" t="str">
        <f t="shared" ref="X9" si="19">X8</f>
        <v>Calforin square</v>
      </c>
      <c r="Y9" s="38" t="str">
        <f t="shared" ref="Y9" si="20">Y8</f>
        <v>20 Calforin street</v>
      </c>
      <c r="Z9" s="38">
        <f t="shared" ref="Z9" si="21">Z8</f>
        <v>20</v>
      </c>
      <c r="AA9" s="38"/>
      <c r="AB9" s="38"/>
      <c r="AC9" s="38"/>
      <c r="AD9" s="38"/>
      <c r="AE9" s="38"/>
      <c r="AF9" s="38"/>
      <c r="AG9" s="38"/>
      <c r="AH9" s="38"/>
      <c r="AI9" s="38"/>
      <c r="AJ9" s="38"/>
      <c r="AK9" s="38"/>
      <c r="AL9" s="36" t="str">
        <f>'Invoice Example'!B36</f>
        <v>SR-00300</v>
      </c>
      <c r="AM9" s="36" t="str">
        <f>'Invoice Example'!C36</f>
        <v>Service Item</v>
      </c>
      <c r="AN9" s="36" t="s">
        <v>48</v>
      </c>
      <c r="AO9" s="36">
        <v>12300005</v>
      </c>
      <c r="AP9" s="36" t="str">
        <f>'Invoice Example'!D36</f>
        <v>Each</v>
      </c>
      <c r="AQ9" s="32">
        <f>'Invoice Example'!E36</f>
        <v>2</v>
      </c>
      <c r="AR9" s="32">
        <f>'Invoice Example'!G36</f>
        <v>1050</v>
      </c>
      <c r="AS9" s="32">
        <f>AR9/'Invoice Example'!$B$24</f>
        <v>70</v>
      </c>
      <c r="AT9" s="36">
        <f>'Invoice Example'!$B$24</f>
        <v>15</v>
      </c>
      <c r="AU9" s="32">
        <f>'Invoice Example'!H36</f>
        <v>2100</v>
      </c>
      <c r="AV9" s="36">
        <f>'Invoice Example'!L36</f>
        <v>0.14000000000000001</v>
      </c>
      <c r="AW9" s="32">
        <f>'Invoice Example'!M36</f>
        <v>294</v>
      </c>
      <c r="AX9" s="36">
        <f>'Invoice Example'!N36</f>
        <v>0.02</v>
      </c>
      <c r="AY9" s="32">
        <f>'Invoice Example'!O36</f>
        <v>42</v>
      </c>
      <c r="AZ9" s="32">
        <f>'Invoice Example'!M36-'Invoice Example'!O36</f>
        <v>252</v>
      </c>
      <c r="BA9" s="32">
        <f>'Invoice Example'!I36</f>
        <v>0</v>
      </c>
      <c r="BB9" s="32">
        <f>'Invoice Example'!J36</f>
        <v>0</v>
      </c>
      <c r="BC9" s="32">
        <f>'Invoice Example'!P36</f>
        <v>2352</v>
      </c>
    </row>
  </sheetData>
  <mergeCells count="16">
    <mergeCell ref="AV2:AW2"/>
    <mergeCell ref="AX2:AY2"/>
    <mergeCell ref="BA2:BB2"/>
    <mergeCell ref="N3:O3"/>
    <mergeCell ref="E2:I2"/>
    <mergeCell ref="K2:R2"/>
    <mergeCell ref="S2:U2"/>
    <mergeCell ref="V2:AE2"/>
    <mergeCell ref="AF2:AK2"/>
    <mergeCell ref="AR2:AT2"/>
    <mergeCell ref="AR1:AT1"/>
    <mergeCell ref="E1:I1"/>
    <mergeCell ref="K1:R1"/>
    <mergeCell ref="S1:U1"/>
    <mergeCell ref="V1:AE1"/>
    <mergeCell ref="AF1:A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ERP Invoices Extract Template</vt:lpstr>
      <vt:lpstr>Invoice Example</vt:lpstr>
      <vt:lpstr>Extract 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Hany Shorim</dc:creator>
  <cp:lastModifiedBy>Hany Shorim</cp:lastModifiedBy>
  <dcterms:created xsi:type="dcterms:W3CDTF">2020-12-28T10:11:00Z</dcterms:created>
  <dcterms:modified xsi:type="dcterms:W3CDTF">2021-01-06T10:32:31Z</dcterms:modified>
</cp:coreProperties>
</file>