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stfy\Downloads\"/>
    </mc:Choice>
  </mc:AlternateContent>
  <xr:revisionPtr revIDLastSave="0" documentId="13_ncr:1_{C9474B84-3846-4AFA-B62E-B8C49F3011D5}" xr6:coauthVersionLast="47" xr6:coauthVersionMax="47" xr10:uidLastSave="{00000000-0000-0000-0000-000000000000}"/>
  <bookViews>
    <workbookView xWindow="-108" yWindow="-108" windowWidth="23256" windowHeight="13176" activeTab="2" xr2:uid="{A755D0A3-AB86-432E-855F-070FD993B388}"/>
  </bookViews>
  <sheets>
    <sheet name="Data" sheetId="1" r:id="rId1"/>
    <sheet name="Sheet5" sheetId="7" state="hidden" r:id="rId2"/>
    <sheet name="Pivot Table" sheetId="4" r:id="rId3"/>
    <sheet name="Dashboard" sheetId="2" r:id="rId4"/>
  </sheets>
  <definedNames>
    <definedName name="_xlcn.WorksheetConnection_CopyofSocialMediaMetricsDashboard1.xlsxFacebook" hidden="1">Facebook[]</definedName>
    <definedName name="_xlcn.WorksheetConnection_CopyofSocialMediaMetricsDashboard1.xlsxInstagram" hidden="1">Instagram[]</definedName>
    <definedName name="_xlcn.WorksheetConnection_CopyofSocialMediaMetricsDashboard1.xlsxLinkedin" hidden="1">Linkedin[]</definedName>
    <definedName name="_xlcn.WorksheetConnection_CopyofSocialMediaMetricsDashboard1.xlsxX" hidden="1">X[]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X" name="X" connection="WorksheetConnection_Copy of Social-Media-Metrics-Dashboard(1).xlsx!X"/>
          <x15:modelTable id="Linkedin" name="Linkedin" connection="WorksheetConnection_Copy of Social-Media-Metrics-Dashboard(1).xlsx!Linkedin"/>
          <x15:modelTable id="Instagram" name="Instagram" connection="WorksheetConnection_Copy of Social-Media-Metrics-Dashboard(1).xlsx!Instagram"/>
          <x15:modelTable id="Facebook" name="Facebook" connection="WorksheetConnection_Copy of Social-Media-Metrics-Dashboard(1).xlsx!Facebook"/>
        </x15:modelTables>
        <x15:modelRelationships>
          <x15:modelRelationship fromTable="Facebook" fromColumn="Week" toTable="Instagram" toColumn="Week"/>
          <x15:modelRelationship fromTable="Facebook" fromColumn="Week" toTable="Linkedin" toColumn="Week"/>
          <x15:modelRelationship fromTable="Facebook" fromColumn="Week" toTable="X" toColumn="Wee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9" i="1" l="1"/>
  <c r="AF9" i="1"/>
  <c r="AF8" i="1"/>
  <c r="AF7" i="1"/>
  <c r="AF6" i="1"/>
  <c r="AF5" i="1"/>
  <c r="AF4" i="1"/>
  <c r="AF3" i="1"/>
  <c r="X9" i="1"/>
  <c r="X8" i="1"/>
  <c r="X7" i="1"/>
  <c r="X6" i="1"/>
  <c r="X5" i="1"/>
  <c r="X4" i="1"/>
  <c r="X3" i="1"/>
  <c r="P9" i="1"/>
  <c r="P8" i="1"/>
  <c r="P7" i="1"/>
  <c r="P6" i="1"/>
  <c r="P5" i="1"/>
  <c r="P4" i="1"/>
  <c r="P3" i="1"/>
  <c r="H9" i="1"/>
  <c r="H8" i="1"/>
  <c r="H7" i="1"/>
  <c r="H6" i="1"/>
  <c r="H5" i="1"/>
  <c r="H4" i="1"/>
  <c r="H3" i="1"/>
  <c r="I3" i="1" s="1"/>
  <c r="Y3" i="1" l="1"/>
  <c r="Q3" i="1"/>
  <c r="A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516CAA-66C6-4401-940A-8E8C2D0E203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FF061E-594F-4695-A415-436FA7E1FDCE}" name="WorksheetConnection_Copy of Social-Media-Metrics-Dashboard(1).xlsx!Facebook" type="102" refreshedVersion="8" minRefreshableVersion="5">
    <extLst>
      <ext xmlns:x15="http://schemas.microsoft.com/office/spreadsheetml/2010/11/main" uri="{DE250136-89BD-433C-8126-D09CA5730AF9}">
        <x15:connection id="Facebook" autoDelete="1">
          <x15:rangePr sourceName="_xlcn.WorksheetConnection_CopyofSocialMediaMetricsDashboard1.xlsxFacebook"/>
        </x15:connection>
      </ext>
    </extLst>
  </connection>
  <connection id="3" xr16:uid="{19038E14-DE2C-47EB-A9DF-CBCF28F9DBF5}" name="WorksheetConnection_Copy of Social-Media-Metrics-Dashboard(1).xlsx!Instagram" type="102" refreshedVersion="8" minRefreshableVersion="5">
    <extLst>
      <ext xmlns:x15="http://schemas.microsoft.com/office/spreadsheetml/2010/11/main" uri="{DE250136-89BD-433C-8126-D09CA5730AF9}">
        <x15:connection id="Instagram">
          <x15:rangePr sourceName="_xlcn.WorksheetConnection_CopyofSocialMediaMetricsDashboard1.xlsxInstagram"/>
        </x15:connection>
      </ext>
    </extLst>
  </connection>
  <connection id="4" xr16:uid="{497704E1-0E83-4D6D-9173-41E4A15F6BA8}" name="WorksheetConnection_Copy of Social-Media-Metrics-Dashboard(1).xlsx!Linkedin" type="102" refreshedVersion="8" minRefreshableVersion="5">
    <extLst>
      <ext xmlns:x15="http://schemas.microsoft.com/office/spreadsheetml/2010/11/main" uri="{DE250136-89BD-433C-8126-D09CA5730AF9}">
        <x15:connection id="Linkedin">
          <x15:rangePr sourceName="_xlcn.WorksheetConnection_CopyofSocialMediaMetricsDashboard1.xlsxLinkedin"/>
        </x15:connection>
      </ext>
    </extLst>
  </connection>
  <connection id="5" xr16:uid="{5961D0E2-56AD-45D5-9BCA-080738FF4586}" name="WorksheetConnection_Copy of Social-Media-Metrics-Dashboard(1).xlsx!X" type="102" refreshedVersion="8" minRefreshableVersion="5">
    <extLst>
      <ext xmlns:x15="http://schemas.microsoft.com/office/spreadsheetml/2010/11/main" uri="{DE250136-89BD-433C-8126-D09CA5730AF9}">
        <x15:connection id="X">
          <x15:rangePr sourceName="_xlcn.WorksheetConnection_CopyofSocialMediaMetricsDashboard1.xlsxX"/>
        </x15:connection>
      </ext>
    </extLst>
  </connection>
</connections>
</file>

<file path=xl/sharedStrings.xml><?xml version="1.0" encoding="utf-8"?>
<sst xmlns="http://schemas.openxmlformats.org/spreadsheetml/2006/main" count="87" uniqueCount="25">
  <si>
    <t>Week</t>
  </si>
  <si>
    <t>Impressions</t>
  </si>
  <si>
    <t>Engagement Rate</t>
  </si>
  <si>
    <t>Audience Growth Rate</t>
  </si>
  <si>
    <t>Response Rate</t>
  </si>
  <si>
    <t>Post Reach</t>
  </si>
  <si>
    <t>FACEBOOK</t>
  </si>
  <si>
    <t>Starting Number of Fans:</t>
  </si>
  <si>
    <t>LINKEDIN</t>
  </si>
  <si>
    <t>Likes</t>
  </si>
  <si>
    <t>INSTAGRAM</t>
  </si>
  <si>
    <t>X</t>
  </si>
  <si>
    <t>Current Number of Fans:</t>
  </si>
  <si>
    <t>New Fans:</t>
  </si>
  <si>
    <t>Average Engagement Rate</t>
  </si>
  <si>
    <t>Average Response Rate</t>
  </si>
  <si>
    <t>Total Impressions</t>
  </si>
  <si>
    <t>Grand Total</t>
  </si>
  <si>
    <t>Facebook</t>
  </si>
  <si>
    <t>Instagram</t>
  </si>
  <si>
    <t>Linkedin</t>
  </si>
  <si>
    <t>Facebook Impressions</t>
  </si>
  <si>
    <t>Instagram Impressions</t>
  </si>
  <si>
    <t>Linkedin Impressions</t>
  </si>
  <si>
    <t>X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</si>
</sst>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111111"/>
      <name val="Bahnschrift"/>
      <family val="2"/>
    </font>
    <font>
      <sz val="10"/>
      <color theme="1"/>
      <name val="Bahnschrift"/>
      <family val="2"/>
    </font>
    <font>
      <b/>
      <sz val="18"/>
      <color theme="1"/>
      <name val="Bahnschrift"/>
      <family val="2"/>
    </font>
    <font>
      <b/>
      <sz val="11"/>
      <color theme="0"/>
      <name val="Calibri"/>
      <family val="2"/>
      <scheme val="minor"/>
    </font>
    <font>
      <b/>
      <sz val="11"/>
      <color rgb="FF111111"/>
      <name val="Bahnschrift"/>
      <family val="2"/>
    </font>
    <font>
      <b/>
      <sz val="10"/>
      <color theme="0"/>
      <name val="Bahnschrift"/>
      <family val="2"/>
    </font>
    <font>
      <b/>
      <sz val="11"/>
      <color theme="1"/>
      <name val="Bahnschrift"/>
      <family val="2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33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theme="4"/>
      </right>
      <top/>
      <bottom/>
      <diagonal/>
    </border>
    <border>
      <left style="thick">
        <color rgb="FFFF3399"/>
      </left>
      <right/>
      <top/>
      <bottom/>
      <diagonal/>
    </border>
    <border>
      <left/>
      <right style="thick">
        <color rgb="FFFF3399"/>
      </right>
      <top/>
      <bottom/>
      <diagonal/>
    </border>
    <border>
      <left/>
      <right/>
      <top style="thin">
        <color rgb="FFFF3399"/>
      </top>
      <bottom style="thin">
        <color rgb="FFFF3399"/>
      </bottom>
      <diagonal/>
    </border>
    <border>
      <left/>
      <right/>
      <top style="thick">
        <color theme="1"/>
      </top>
      <bottom style="thin">
        <color rgb="FFFF3399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F3399"/>
      </bottom>
      <diagonal/>
    </border>
    <border>
      <left/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4"/>
      </left>
      <right/>
      <top style="thin">
        <color theme="4"/>
      </top>
      <bottom/>
      <diagonal/>
    </border>
    <border>
      <left/>
      <right style="thick">
        <color theme="4"/>
      </right>
      <top style="thin">
        <color theme="4"/>
      </top>
      <bottom/>
      <diagonal/>
    </border>
    <border>
      <left style="thick">
        <color theme="4"/>
      </left>
      <right/>
      <top/>
      <bottom style="thin">
        <color theme="4"/>
      </bottom>
      <diagonal/>
    </border>
    <border>
      <left/>
      <right style="thick">
        <color theme="4"/>
      </right>
      <top/>
      <bottom style="thin">
        <color theme="4"/>
      </bottom>
      <diagonal/>
    </border>
    <border>
      <left/>
      <right/>
      <top style="thin">
        <color rgb="FFFF3399"/>
      </top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3" fontId="5" fillId="2" borderId="0" xfId="0" applyNumberFormat="1" applyFont="1" applyFill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0" fontId="7" fillId="2" borderId="0" xfId="0" applyNumberFormat="1" applyFont="1" applyFill="1" applyAlignment="1">
      <alignment horizontal="right" vertical="center"/>
    </xf>
    <xf numFmtId="10" fontId="5" fillId="2" borderId="0" xfId="0" applyNumberFormat="1" applyFont="1" applyFill="1" applyAlignment="1">
      <alignment horizontal="right" vertical="center" wrapText="1"/>
    </xf>
    <xf numFmtId="3" fontId="5" fillId="4" borderId="0" xfId="0" applyNumberFormat="1" applyFont="1" applyFill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3" xfId="0" applyBorder="1"/>
    <xf numFmtId="0" fontId="4" fillId="0" borderId="0" xfId="0" applyFont="1"/>
    <xf numFmtId="0" fontId="4" fillId="0" borderId="0" xfId="0" pivotButton="1" applyFont="1"/>
    <xf numFmtId="0" fontId="4" fillId="6" borderId="0" xfId="0" applyFont="1" applyFill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NumberFormat="1" applyBorder="1"/>
    <xf numFmtId="0" fontId="0" fillId="0" borderId="17" xfId="0" applyBorder="1"/>
    <xf numFmtId="0" fontId="0" fillId="0" borderId="9" xfId="0" applyBorder="1"/>
    <xf numFmtId="0" fontId="0" fillId="2" borderId="10" xfId="0" applyFill="1" applyBorder="1" applyAlignment="1">
      <alignment horizontal="left"/>
    </xf>
    <xf numFmtId="0" fontId="0" fillId="2" borderId="10" xfId="0" applyNumberFormat="1" applyFill="1" applyBorder="1"/>
    <xf numFmtId="0" fontId="0" fillId="2" borderId="12" xfId="0" applyFill="1" applyBorder="1" applyAlignment="1">
      <alignment horizontal="left"/>
    </xf>
    <xf numFmtId="0" fontId="0" fillId="2" borderId="12" xfId="0" applyNumberFormat="1" applyFill="1" applyBorder="1"/>
    <xf numFmtId="0" fontId="4" fillId="7" borderId="0" xfId="0" applyFont="1" applyFill="1"/>
    <xf numFmtId="0" fontId="0" fillId="0" borderId="18" xfId="0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5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3" borderId="0" xfId="0" applyFill="1"/>
    <xf numFmtId="0" fontId="7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border>
        <top style="thick">
          <color theme="1"/>
        </top>
      </border>
    </dxf>
    <dxf>
      <border>
        <bottom style="thick">
          <color theme="1"/>
        </bottom>
      </border>
    </dxf>
    <dxf>
      <border>
        <top style="thick">
          <color theme="1"/>
        </top>
      </border>
    </dxf>
    <dxf>
      <border>
        <bottom style="thick">
          <color theme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fgColor indexed="64"/>
          <bgColor indexed="65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border>
        <top style="thick">
          <color theme="1"/>
        </top>
      </border>
    </dxf>
    <dxf>
      <border>
        <top style="thick">
          <color theme="1"/>
        </top>
      </border>
    </dxf>
    <dxf>
      <border>
        <bottom style="thick">
          <color theme="1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3399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border>
        <top style="thick">
          <color theme="1"/>
        </top>
      </border>
    </dxf>
    <dxf>
      <border>
        <top style="thick">
          <color theme="1"/>
        </top>
      </border>
    </dxf>
    <dxf>
      <fill>
        <patternFill patternType="solid">
          <bgColor rgb="FFFF3399"/>
        </patternFill>
      </fill>
    </dxf>
    <dxf>
      <fill>
        <patternFill patternType="solid">
          <bgColor rgb="FFFF3399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border>
        <top style="thin">
          <color rgb="FFFF3399"/>
        </top>
        <bottom style="thin">
          <color rgb="FFFF3399"/>
        </bottom>
      </border>
    </dxf>
    <dxf>
      <border>
        <top style="thick">
          <color theme="1"/>
        </top>
      </border>
    </dxf>
    <dxf>
      <border>
        <bottom style="thick">
          <color theme="1"/>
        </bottom>
      </border>
    </dxf>
    <dxf>
      <fill>
        <patternFill patternType="solid">
          <fgColor indexed="64"/>
          <bgColor theme="0"/>
        </patternFill>
      </fill>
    </dxf>
    <dxf>
      <border>
        <bottom style="thick">
          <color theme="1"/>
        </bottom>
      </border>
    </dxf>
    <dxf>
      <border>
        <top style="thick">
          <color theme="1"/>
        </top>
      </border>
    </dxf>
    <dxf>
      <border>
        <top style="thick">
          <color theme="1"/>
        </top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3399"/>
        </patternFill>
      </fill>
    </dxf>
    <dxf>
      <border>
        <top style="thick">
          <color theme="1"/>
        </top>
      </border>
    </dxf>
    <dxf>
      <border>
        <top style="thick">
          <color theme="1"/>
        </top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FF3399"/>
        </patternFill>
      </fill>
    </dxf>
    <dxf>
      <fill>
        <patternFill patternType="solid">
          <bgColor rgb="FFFF3399"/>
        </patternFill>
      </fill>
    </dxf>
    <dxf>
      <border>
        <bottom style="thick">
          <color theme="1"/>
        </bottom>
      </border>
    </dxf>
    <dxf>
      <border>
        <top style="thick">
          <color theme="1"/>
        </top>
      </border>
    </dxf>
    <dxf>
      <border>
        <top style="thin">
          <color rgb="FFFF3399"/>
        </top>
        <bottom style="thin">
          <color rgb="FFFF3399"/>
        </bottom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bottom style="thick">
          <color theme="1"/>
        </bottom>
      </border>
    </dxf>
    <dxf>
      <border>
        <top style="thick">
          <color theme="1"/>
        </top>
      </border>
    </dxf>
    <dxf>
      <border>
        <bottom style="thick">
          <color theme="1"/>
        </bottom>
      </border>
    </dxf>
    <dxf>
      <border>
        <top style="thick">
          <color theme="1"/>
        </top>
      </border>
    </dxf>
    <dxf>
      <font>
        <b/>
      </font>
    </dxf>
    <dxf>
      <font>
        <color theme="0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bottom style="thick">
          <color theme="1"/>
        </bottom>
      </border>
    </dxf>
    <dxf>
      <border>
        <top style="thick">
          <color theme="1"/>
        </top>
      </border>
    </dxf>
    <dxf>
      <border>
        <bottom style="thick">
          <color theme="1"/>
        </bottom>
      </border>
    </dxf>
    <dxf>
      <border>
        <top style="thick">
          <color theme="1"/>
        </top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ahnschrift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CD6DF"/>
      <color rgb="FFFF3399"/>
      <color rgb="FF8264F0"/>
      <color rgb="FF6E32A0"/>
      <color rgb="FFDE0875"/>
      <color rgb="FF7ADDEA"/>
      <color rgb="FFF5F5F5"/>
      <color rgb="FF475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Sheet5!$D$4</c:f>
              <c:strCache>
                <c:ptCount val="1"/>
                <c:pt idx="0">
                  <c:v>Facebook 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Sheet5!$C$5:$C$56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Sheet5!$D$5:$D$56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C2-40BD-80D9-E030AB06F426}"/>
            </c:ext>
          </c:extLst>
        </c:ser>
        <c:ser>
          <c:idx val="1"/>
          <c:order val="1"/>
          <c:tx>
            <c:strRef>
              <c:f>Sheet5!$E$4</c:f>
              <c:strCache>
                <c:ptCount val="1"/>
                <c:pt idx="0">
                  <c:v>Linkedin Impressions</c:v>
                </c:pt>
              </c:strCache>
            </c:strRef>
          </c:tx>
          <c:spPr>
            <a:ln w="28575" cap="rnd">
              <a:solidFill>
                <a:srgbClr val="7ADDEA"/>
              </a:solidFill>
              <a:round/>
            </a:ln>
            <a:effectLst/>
          </c:spPr>
          <c:marker>
            <c:symbol val="none"/>
          </c:marker>
          <c:cat>
            <c:numRef>
              <c:f>Sheet5!$C$5:$C$56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Sheet5!$E$5:$E$56</c:f>
              <c:numCache>
                <c:formatCode>#,##0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C2-40BD-80D9-E030AB06F426}"/>
            </c:ext>
          </c:extLst>
        </c:ser>
        <c:ser>
          <c:idx val="2"/>
          <c:order val="2"/>
          <c:tx>
            <c:strRef>
              <c:f>Sheet5!$F$4</c:f>
              <c:strCache>
                <c:ptCount val="1"/>
                <c:pt idx="0">
                  <c:v>Instagram Impressions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Sheet5!$C$5:$C$56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Sheet5!$F$5:$F$56</c:f>
              <c:numCache>
                <c:formatCode>#,##0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7C2-40BD-80D9-E030AB06F426}"/>
            </c:ext>
          </c:extLst>
        </c:ser>
        <c:ser>
          <c:idx val="3"/>
          <c:order val="3"/>
          <c:tx>
            <c:strRef>
              <c:f>Sheet5!$G$4</c:f>
              <c:strCache>
                <c:ptCount val="1"/>
                <c:pt idx="0">
                  <c:v>X Impressions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Sheet5!$C$5:$C$56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Sheet5!$G$5:$G$56</c:f>
              <c:numCache>
                <c:formatCode>#,##0</c:formatCode>
                <c:ptCount val="52"/>
                <c:pt idx="0">
                  <c:v>14808</c:v>
                </c:pt>
                <c:pt idx="1">
                  <c:v>12451</c:v>
                </c:pt>
                <c:pt idx="2">
                  <c:v>14945</c:v>
                </c:pt>
                <c:pt idx="3">
                  <c:v>12695</c:v>
                </c:pt>
                <c:pt idx="4">
                  <c:v>12032</c:v>
                </c:pt>
                <c:pt idx="5">
                  <c:v>14871</c:v>
                </c:pt>
                <c:pt idx="6">
                  <c:v>11400</c:v>
                </c:pt>
                <c:pt idx="7">
                  <c:v>17714</c:v>
                </c:pt>
                <c:pt idx="8">
                  <c:v>12389</c:v>
                </c:pt>
                <c:pt idx="9">
                  <c:v>17247</c:v>
                </c:pt>
                <c:pt idx="10">
                  <c:v>10419</c:v>
                </c:pt>
                <c:pt idx="11">
                  <c:v>12246</c:v>
                </c:pt>
                <c:pt idx="12">
                  <c:v>13380</c:v>
                </c:pt>
                <c:pt idx="13">
                  <c:v>14774</c:v>
                </c:pt>
                <c:pt idx="14">
                  <c:v>10520</c:v>
                </c:pt>
                <c:pt idx="15">
                  <c:v>13498</c:v>
                </c:pt>
                <c:pt idx="16">
                  <c:v>13808</c:v>
                </c:pt>
                <c:pt idx="17">
                  <c:v>11419</c:v>
                </c:pt>
                <c:pt idx="18">
                  <c:v>13720</c:v>
                </c:pt>
                <c:pt idx="19">
                  <c:v>15638</c:v>
                </c:pt>
                <c:pt idx="20">
                  <c:v>11572</c:v>
                </c:pt>
                <c:pt idx="21">
                  <c:v>13224</c:v>
                </c:pt>
                <c:pt idx="22">
                  <c:v>11598</c:v>
                </c:pt>
                <c:pt idx="23">
                  <c:v>16178</c:v>
                </c:pt>
                <c:pt idx="24">
                  <c:v>15794</c:v>
                </c:pt>
                <c:pt idx="25">
                  <c:v>11361</c:v>
                </c:pt>
                <c:pt idx="26">
                  <c:v>11504</c:v>
                </c:pt>
                <c:pt idx="27">
                  <c:v>11555</c:v>
                </c:pt>
                <c:pt idx="28">
                  <c:v>15274</c:v>
                </c:pt>
                <c:pt idx="29">
                  <c:v>13502</c:v>
                </c:pt>
                <c:pt idx="30">
                  <c:v>12062</c:v>
                </c:pt>
                <c:pt idx="31">
                  <c:v>14317</c:v>
                </c:pt>
                <c:pt idx="32">
                  <c:v>13749</c:v>
                </c:pt>
                <c:pt idx="33">
                  <c:v>13472</c:v>
                </c:pt>
                <c:pt idx="34">
                  <c:v>11872</c:v>
                </c:pt>
                <c:pt idx="35">
                  <c:v>13250</c:v>
                </c:pt>
                <c:pt idx="36">
                  <c:v>11138</c:v>
                </c:pt>
                <c:pt idx="37">
                  <c:v>14858</c:v>
                </c:pt>
                <c:pt idx="38">
                  <c:v>12448</c:v>
                </c:pt>
                <c:pt idx="39">
                  <c:v>14500</c:v>
                </c:pt>
                <c:pt idx="40">
                  <c:v>15243</c:v>
                </c:pt>
                <c:pt idx="41">
                  <c:v>15405</c:v>
                </c:pt>
                <c:pt idx="42">
                  <c:v>15820</c:v>
                </c:pt>
                <c:pt idx="43">
                  <c:v>18777</c:v>
                </c:pt>
                <c:pt idx="44">
                  <c:v>16059</c:v>
                </c:pt>
                <c:pt idx="45">
                  <c:v>18017</c:v>
                </c:pt>
                <c:pt idx="46">
                  <c:v>17231</c:v>
                </c:pt>
                <c:pt idx="47">
                  <c:v>17664</c:v>
                </c:pt>
                <c:pt idx="48">
                  <c:v>18359</c:v>
                </c:pt>
                <c:pt idx="49">
                  <c:v>17200</c:v>
                </c:pt>
                <c:pt idx="50">
                  <c:v>18500</c:v>
                </c:pt>
                <c:pt idx="51">
                  <c:v>16112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7C2-40BD-80D9-E030AB06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353743"/>
        <c:axId val="725354703"/>
      </c:lineChart>
      <c:catAx>
        <c:axId val="7253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4703"/>
        <c:crosses val="autoZero"/>
        <c:auto val="1"/>
        <c:lblAlgn val="ctr"/>
        <c:lblOffset val="100"/>
        <c:noMultiLvlLbl val="0"/>
      </c:catAx>
      <c:valAx>
        <c:axId val="7253547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53743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Social-Media-Metrics-Dashboard(1).xlsx]Pivot Table!Instagram Audience Growth Rate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777781520365835E-2"/>
          <c:y val="0.11351346519963175"/>
          <c:w val="0.86400891198678142"/>
          <c:h val="0.74774785511192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'Pivot Table'!$G$6:$G$58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'Pivot Table'!$H$6:$H$58</c:f>
              <c:numCache>
                <c:formatCode>General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1-4863-88AA-8E1727F4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52150383"/>
        <c:axId val="352143183"/>
      </c:barChart>
      <c:catAx>
        <c:axId val="352150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143183"/>
        <c:crosses val="autoZero"/>
        <c:auto val="1"/>
        <c:lblAlgn val="ctr"/>
        <c:lblOffset val="100"/>
        <c:noMultiLvlLbl val="0"/>
      </c:catAx>
      <c:valAx>
        <c:axId val="352143183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none"/>
        <c:tickLblPos val="high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038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Social-Media-Metrics-Dashboard(1).xlsx]Pivot Table!Linkedin Audience Growth Rate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29853036071861E-2"/>
          <c:y val="7.7029935689275672E-2"/>
          <c:w val="0.88801177708567058"/>
          <c:h val="0.77928454786309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'Pivot Table'!$L$6:$L$58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'Pivot Table'!$M$6:$M$58</c:f>
              <c:numCache>
                <c:formatCode>General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0-4C2B-8E2A-8444C7AA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557731007"/>
        <c:axId val="1557726687"/>
      </c:barChart>
      <c:catAx>
        <c:axId val="1557731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7726687"/>
        <c:crosses val="autoZero"/>
        <c:auto val="1"/>
        <c:lblAlgn val="ctr"/>
        <c:lblOffset val="100"/>
        <c:noMultiLvlLbl val="0"/>
      </c:catAx>
      <c:valAx>
        <c:axId val="1557726687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3100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Social-Media-Metrics-Dashboard(1).xlsx]Pivot Table!X Audience Growth Rate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359965401132212E-2"/>
          <c:y val="0.107876799598317"/>
          <c:w val="0.85897913017633487"/>
          <c:h val="0.73630115653744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Table'!$R$5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'Pivot Table'!$Q$6:$Q$58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'Pivot Table'!$R$6:$R$58</c:f>
              <c:numCache>
                <c:formatCode>General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A-425B-BDEB-C7A640EDF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52160463"/>
        <c:axId val="352146543"/>
      </c:barChart>
      <c:catAx>
        <c:axId val="352160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146543"/>
        <c:crosses val="autoZero"/>
        <c:auto val="1"/>
        <c:lblAlgn val="ctr"/>
        <c:lblOffset val="100"/>
        <c:noMultiLvlLbl val="0"/>
      </c:catAx>
      <c:valAx>
        <c:axId val="352146543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6046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Social-Media-Metrics-Dashboard(1).xlsx]Pivot Table!Facebook Audience Growth Rate</c:name>
    <c:fmtId val="25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271585166938816"/>
          <c:w val="0.90286351706036749"/>
          <c:h val="0.69040037846586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'Pivot Table'!$B$6:$B$58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'Pivot Table'!$C$6:$C$58</c:f>
              <c:numCache>
                <c:formatCode>General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CD5-A729-6537E133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557734367"/>
        <c:axId val="1557748287"/>
      </c:barChart>
      <c:catAx>
        <c:axId val="1557734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7748287"/>
        <c:crosses val="autoZero"/>
        <c:auto val="1"/>
        <c:lblAlgn val="ctr"/>
        <c:lblOffset val="100"/>
        <c:noMultiLvlLbl val="0"/>
      </c:catAx>
      <c:valAx>
        <c:axId val="1557748287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3436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image" Target="../media/image3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85510</xdr:colOff>
      <xdr:row>9</xdr:row>
      <xdr:rowOff>41376</xdr:rowOff>
    </xdr:from>
    <xdr:to>
      <xdr:col>25</xdr:col>
      <xdr:colOff>517510</xdr:colOff>
      <xdr:row>9</xdr:row>
      <xdr:rowOff>473376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9581" y="1646058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0" y="164950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1683026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90095</xdr:colOff>
      <xdr:row>9</xdr:row>
      <xdr:rowOff>20170</xdr:rowOff>
    </xdr:from>
    <xdr:to>
      <xdr:col>1</xdr:col>
      <xdr:colOff>522095</xdr:colOff>
      <xdr:row>9</xdr:row>
      <xdr:rowOff>452170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695" y="1624852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</xdr:row>
      <xdr:rowOff>22860</xdr:rowOff>
    </xdr:from>
    <xdr:to>
      <xdr:col>1</xdr:col>
      <xdr:colOff>454860</xdr:colOff>
      <xdr:row>2</xdr:row>
      <xdr:rowOff>211020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B9C9FD-E09E-4F6A-9461-C5BE27E9D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1524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</xdr:row>
      <xdr:rowOff>30480</xdr:rowOff>
    </xdr:from>
    <xdr:to>
      <xdr:col>6</xdr:col>
      <xdr:colOff>470100</xdr:colOff>
      <xdr:row>2</xdr:row>
      <xdr:rowOff>218640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C666F8-AC56-46AA-B519-3309A898E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240" y="16002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1</xdr:row>
      <xdr:rowOff>22860</xdr:rowOff>
    </xdr:from>
    <xdr:to>
      <xdr:col>11</xdr:col>
      <xdr:colOff>470100</xdr:colOff>
      <xdr:row>2</xdr:row>
      <xdr:rowOff>211020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9691B8B-6EEA-4FB6-B185-B2EB9F5C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5380" y="1524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45720</xdr:colOff>
      <xdr:row>1</xdr:row>
      <xdr:rowOff>30480</xdr:rowOff>
    </xdr:from>
    <xdr:to>
      <xdr:col>16</xdr:col>
      <xdr:colOff>477720</xdr:colOff>
      <xdr:row>2</xdr:row>
      <xdr:rowOff>218640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448166-8C0D-4292-9663-70F71A99F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2540" y="160020"/>
          <a:ext cx="432000" cy="43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299357</xdr:colOff>
      <xdr:row>1</xdr:row>
      <xdr:rowOff>59689</xdr:rowOff>
    </xdr:from>
    <xdr:to>
      <xdr:col>20</xdr:col>
      <xdr:colOff>226786</xdr:colOff>
      <xdr:row>15</xdr:row>
      <xdr:rowOff>135889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F0EC8334-8A76-2D84-9CD7-94E1C626D681}"/>
            </a:ext>
          </a:extLst>
        </xdr:cNvPr>
        <xdr:cNvGrpSpPr/>
      </xdr:nvGrpSpPr>
      <xdr:grpSpPr>
        <a:xfrm>
          <a:off x="299357" y="243620"/>
          <a:ext cx="12189498" cy="2651235"/>
          <a:chOff x="79692" y="59690"/>
          <a:chExt cx="10660017" cy="2616200"/>
        </a:xfrm>
      </xdr:grpSpPr>
      <xdr:grpSp>
        <xdr:nvGrpSpPr>
          <xdr:cNvPr id="152" name="Group 151">
            <a:extLst>
              <a:ext uri="{FF2B5EF4-FFF2-40B4-BE49-F238E27FC236}">
                <a16:creationId xmlns:a16="http://schemas.microsoft.com/office/drawing/2014/main" id="{DE2DD810-DFC5-0466-AEE8-AE5288D4BD0A}"/>
              </a:ext>
            </a:extLst>
          </xdr:cNvPr>
          <xdr:cNvGrpSpPr/>
        </xdr:nvGrpSpPr>
        <xdr:grpSpPr>
          <a:xfrm>
            <a:off x="79692" y="59690"/>
            <a:ext cx="10660017" cy="2616200"/>
            <a:chOff x="79692" y="59690"/>
            <a:chExt cx="10690860" cy="2673626"/>
          </a:xfrm>
        </xdr:grpSpPr>
        <xdr:sp macro="" textlink="">
          <xdr:nvSpPr>
            <xdr:cNvPr id="3" name="Rectangle: Rounded Corners 2">
              <a:extLst>
                <a:ext uri="{FF2B5EF4-FFF2-40B4-BE49-F238E27FC236}">
                  <a16:creationId xmlns:a16="http://schemas.microsoft.com/office/drawing/2014/main" id="{A7E5E95D-6829-686D-EEDA-5E727B7614CB}"/>
                </a:ext>
              </a:extLst>
            </xdr:cNvPr>
            <xdr:cNvSpPr/>
          </xdr:nvSpPr>
          <xdr:spPr>
            <a:xfrm>
              <a:off x="79692" y="59690"/>
              <a:ext cx="10690860" cy="26736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srgbClr val="8264F0">
                  <a:alpha val="40000"/>
                </a:srgb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8A8E61-AFF2-598E-F3B5-78B0767D71A3}"/>
                </a:ext>
              </a:extLst>
            </xdr:cNvPr>
            <xdr:cNvGraphicFramePr/>
          </xdr:nvGraphicFramePr>
          <xdr:xfrm>
            <a:off x="266100" y="200403"/>
            <a:ext cx="6700047" cy="25212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7686B20C-DD8F-4C29-ADCD-81B6ABF9FD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446644" y="813559"/>
              <a:ext cx="549879" cy="557543"/>
            </a:xfrm>
            <a:prstGeom prst="rect">
              <a:avLst/>
            </a:prstGeom>
          </xdr:spPr>
        </xdr:pic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DD297C7B-56E1-450A-AF23-DF3F083A34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61819" y="846263"/>
              <a:ext cx="550286" cy="557543"/>
            </a:xfrm>
            <a:prstGeom prst="rect">
              <a:avLst/>
            </a:prstGeom>
          </xdr:spPr>
        </xdr:pic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9FDBADC4-7332-4CB6-B3BF-480D42ABF4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891395" y="819273"/>
              <a:ext cx="549879" cy="557543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DFE2D96F-FECC-4DFC-B674-F851464C63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077401" y="830070"/>
              <a:ext cx="550284" cy="557543"/>
            </a:xfrm>
            <a:prstGeom prst="rect">
              <a:avLst/>
            </a:prstGeom>
          </xdr:spPr>
        </xdr:pic>
        <xdr:grpSp>
          <xdr:nvGrpSpPr>
            <xdr:cNvPr id="150" name="Group 149">
              <a:extLst>
                <a:ext uri="{FF2B5EF4-FFF2-40B4-BE49-F238E27FC236}">
                  <a16:creationId xmlns:a16="http://schemas.microsoft.com/office/drawing/2014/main" id="{BB23506B-1E77-6908-2C16-69EA89C859DC}"/>
                </a:ext>
              </a:extLst>
            </xdr:cNvPr>
            <xdr:cNvGrpSpPr/>
          </xdr:nvGrpSpPr>
          <xdr:grpSpPr>
            <a:xfrm>
              <a:off x="7346950" y="1820586"/>
              <a:ext cx="3206750" cy="686560"/>
              <a:chOff x="7346950" y="1764459"/>
              <a:chExt cx="3206750" cy="661615"/>
            </a:xfrm>
          </xdr:grpSpPr>
          <xdr:sp macro="" textlink="">
            <xdr:nvSpPr>
              <xdr:cNvPr id="34" name="Rectangle: Rounded Corners 33">
                <a:extLst>
                  <a:ext uri="{FF2B5EF4-FFF2-40B4-BE49-F238E27FC236}">
                    <a16:creationId xmlns:a16="http://schemas.microsoft.com/office/drawing/2014/main" id="{207EBF30-4511-3FBC-6305-47E648672E96}"/>
                  </a:ext>
                </a:extLst>
              </xdr:cNvPr>
              <xdr:cNvSpPr/>
            </xdr:nvSpPr>
            <xdr:spPr>
              <a:xfrm>
                <a:off x="7346950" y="1832629"/>
                <a:ext cx="3119437" cy="529945"/>
              </a:xfrm>
              <a:prstGeom prst="roundRect">
                <a:avLst>
                  <a:gd name="adj" fmla="val 12745"/>
                </a:avLst>
              </a:prstGeom>
              <a:solidFill>
                <a:srgbClr val="DE0875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300"/>
              </a:p>
            </xdr:txBody>
          </xdr:sp>
          <xdr:sp macro="" textlink="Data!AJ9">
            <xdr:nvSpPr>
              <xdr:cNvPr id="33" name="Rectangle: Rounded Corners 32">
                <a:extLst>
                  <a:ext uri="{FF2B5EF4-FFF2-40B4-BE49-F238E27FC236}">
                    <a16:creationId xmlns:a16="http://schemas.microsoft.com/office/drawing/2014/main" id="{9971810E-6A6F-9070-061C-F88FC45A3B1D}"/>
                  </a:ext>
                </a:extLst>
              </xdr:cNvPr>
              <xdr:cNvSpPr/>
            </xdr:nvSpPr>
            <xdr:spPr>
              <a:xfrm>
                <a:off x="8939212" y="1764459"/>
                <a:ext cx="1614488" cy="661615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1584F7E0-3FC1-4808-91C3-3445EE37E2A3}" type="TxLink">
                  <a:rPr lang="en-US" sz="1800" b="1" i="0" u="none" strike="noStrike">
                    <a:solidFill>
                      <a:schemeClr val="bg1"/>
                    </a:solidFill>
                    <a:latin typeface="Bahnschrift"/>
                  </a:rPr>
                  <a:pPr algn="ctr"/>
                  <a:t>2,341,079</a:t>
                </a:fld>
                <a:endParaRPr lang="en-US" sz="1800">
                  <a:solidFill>
                    <a:schemeClr val="bg1"/>
                  </a:solidFill>
                </a:endParaRPr>
              </a:p>
            </xdr:txBody>
          </xdr: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C5720584-EE9D-9C7C-C2A9-FC23F8EA4C71}"/>
                  </a:ext>
                </a:extLst>
              </xdr:cNvPr>
              <xdr:cNvSpPr txBox="1"/>
            </xdr:nvSpPr>
            <xdr:spPr>
              <a:xfrm>
                <a:off x="7426324" y="1951691"/>
                <a:ext cx="1789114" cy="350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>
                    <a:solidFill>
                      <a:schemeClr val="bg1"/>
                    </a:solidFill>
                  </a:rPr>
                  <a:t>TOTAL IMPRESSIONS</a:t>
                </a:r>
              </a:p>
            </xdr:txBody>
          </xdr:sp>
        </xdr:grp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EDDDF4D-07FA-2776-A5E3-0E7BEE145B2C}"/>
                </a:ext>
              </a:extLst>
            </xdr:cNvPr>
            <xdr:cNvSpPr txBox="1"/>
          </xdr:nvSpPr>
          <xdr:spPr>
            <a:xfrm>
              <a:off x="8329612" y="185530"/>
              <a:ext cx="1804988" cy="47424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500" b="1"/>
                <a:t>IMPRESSIONS</a:t>
              </a:r>
            </a:p>
          </xdr:txBody>
        </xdr:sp>
        <xdr:sp macro="" textlink="">
          <xdr:nvSpPr>
            <xdr:cNvPr id="49" name="Freeform: Shape 48">
              <a:extLst>
                <a:ext uri="{FF2B5EF4-FFF2-40B4-BE49-F238E27FC236}">
                  <a16:creationId xmlns:a16="http://schemas.microsoft.com/office/drawing/2014/main" id="{58D0EDCC-701A-13EB-527A-54FBC39BAE9A}"/>
                </a:ext>
              </a:extLst>
            </xdr:cNvPr>
            <xdr:cNvSpPr/>
          </xdr:nvSpPr>
          <xdr:spPr>
            <a:xfrm>
              <a:off x="8305800" y="1457227"/>
              <a:ext cx="522288" cy="276048"/>
            </a:xfrm>
            <a:custGeom>
              <a:avLst/>
              <a:gdLst>
                <a:gd name="connsiteX0" fmla="*/ 0 w 1889125"/>
                <a:gd name="connsiteY0" fmla="*/ 420925 h 787940"/>
                <a:gd name="connsiteX1" fmla="*/ 150812 w 1889125"/>
                <a:gd name="connsiteY1" fmla="*/ 611425 h 787940"/>
                <a:gd name="connsiteX2" fmla="*/ 293687 w 1889125"/>
                <a:gd name="connsiteY2" fmla="*/ 270112 h 787940"/>
                <a:gd name="connsiteX3" fmla="*/ 468312 w 1889125"/>
                <a:gd name="connsiteY3" fmla="*/ 603487 h 787940"/>
                <a:gd name="connsiteX4" fmla="*/ 666750 w 1889125"/>
                <a:gd name="connsiteY4" fmla="*/ 135175 h 787940"/>
                <a:gd name="connsiteX5" fmla="*/ 809625 w 1889125"/>
                <a:gd name="connsiteY5" fmla="*/ 786050 h 787940"/>
                <a:gd name="connsiteX6" fmla="*/ 984250 w 1889125"/>
                <a:gd name="connsiteY6" fmla="*/ 341550 h 787940"/>
                <a:gd name="connsiteX7" fmla="*/ 1119187 w 1889125"/>
                <a:gd name="connsiteY7" fmla="*/ 587612 h 787940"/>
                <a:gd name="connsiteX8" fmla="*/ 1301750 w 1889125"/>
                <a:gd name="connsiteY8" fmla="*/ 237 h 787940"/>
                <a:gd name="connsiteX9" fmla="*/ 1460500 w 1889125"/>
                <a:gd name="connsiteY9" fmla="*/ 666987 h 787940"/>
                <a:gd name="connsiteX10" fmla="*/ 1643062 w 1889125"/>
                <a:gd name="connsiteY10" fmla="*/ 325675 h 787940"/>
                <a:gd name="connsiteX11" fmla="*/ 1801812 w 1889125"/>
                <a:gd name="connsiteY11" fmla="*/ 571737 h 787940"/>
                <a:gd name="connsiteX12" fmla="*/ 1889125 w 1889125"/>
                <a:gd name="connsiteY12" fmla="*/ 389175 h 7879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889125" h="787940">
                  <a:moveTo>
                    <a:pt x="0" y="420925"/>
                  </a:moveTo>
                  <a:cubicBezTo>
                    <a:pt x="50932" y="528743"/>
                    <a:pt x="101864" y="636561"/>
                    <a:pt x="150812" y="611425"/>
                  </a:cubicBezTo>
                  <a:cubicBezTo>
                    <a:pt x="199760" y="586289"/>
                    <a:pt x="240770" y="271435"/>
                    <a:pt x="293687" y="270112"/>
                  </a:cubicBezTo>
                  <a:cubicBezTo>
                    <a:pt x="346604" y="268789"/>
                    <a:pt x="406135" y="625976"/>
                    <a:pt x="468312" y="603487"/>
                  </a:cubicBezTo>
                  <a:cubicBezTo>
                    <a:pt x="530489" y="580998"/>
                    <a:pt x="609865" y="104748"/>
                    <a:pt x="666750" y="135175"/>
                  </a:cubicBezTo>
                  <a:cubicBezTo>
                    <a:pt x="723635" y="165602"/>
                    <a:pt x="756708" y="751654"/>
                    <a:pt x="809625" y="786050"/>
                  </a:cubicBezTo>
                  <a:cubicBezTo>
                    <a:pt x="862542" y="820446"/>
                    <a:pt x="932656" y="374623"/>
                    <a:pt x="984250" y="341550"/>
                  </a:cubicBezTo>
                  <a:cubicBezTo>
                    <a:pt x="1035844" y="308477"/>
                    <a:pt x="1066270" y="644498"/>
                    <a:pt x="1119187" y="587612"/>
                  </a:cubicBezTo>
                  <a:cubicBezTo>
                    <a:pt x="1172104" y="530727"/>
                    <a:pt x="1244865" y="-12992"/>
                    <a:pt x="1301750" y="237"/>
                  </a:cubicBezTo>
                  <a:cubicBezTo>
                    <a:pt x="1358635" y="13466"/>
                    <a:pt x="1403615" y="612747"/>
                    <a:pt x="1460500" y="666987"/>
                  </a:cubicBezTo>
                  <a:cubicBezTo>
                    <a:pt x="1517385" y="721227"/>
                    <a:pt x="1586177" y="341550"/>
                    <a:pt x="1643062" y="325675"/>
                  </a:cubicBezTo>
                  <a:cubicBezTo>
                    <a:pt x="1699947" y="309800"/>
                    <a:pt x="1760802" y="561154"/>
                    <a:pt x="1801812" y="571737"/>
                  </a:cubicBezTo>
                  <a:cubicBezTo>
                    <a:pt x="1842822" y="582320"/>
                    <a:pt x="1869281" y="423571"/>
                    <a:pt x="1889125" y="389175"/>
                  </a:cubicBezTo>
                </a:path>
              </a:pathLst>
            </a:custGeom>
            <a:noFill/>
            <a:ln>
              <a:solidFill>
                <a:srgbClr val="FF3399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1" name="Freeform: Shape 50">
              <a:extLst>
                <a:ext uri="{FF2B5EF4-FFF2-40B4-BE49-F238E27FC236}">
                  <a16:creationId xmlns:a16="http://schemas.microsoft.com/office/drawing/2014/main" id="{10A6EBB3-C3C3-4EF5-9149-CBBA71AFCD51}"/>
                </a:ext>
              </a:extLst>
            </xdr:cNvPr>
            <xdr:cNvSpPr/>
          </xdr:nvSpPr>
          <xdr:spPr>
            <a:xfrm>
              <a:off x="9888538" y="1484243"/>
              <a:ext cx="522287" cy="273080"/>
            </a:xfrm>
            <a:custGeom>
              <a:avLst/>
              <a:gdLst>
                <a:gd name="connsiteX0" fmla="*/ 0 w 1889125"/>
                <a:gd name="connsiteY0" fmla="*/ 420925 h 787940"/>
                <a:gd name="connsiteX1" fmla="*/ 150812 w 1889125"/>
                <a:gd name="connsiteY1" fmla="*/ 611425 h 787940"/>
                <a:gd name="connsiteX2" fmla="*/ 293687 w 1889125"/>
                <a:gd name="connsiteY2" fmla="*/ 270112 h 787940"/>
                <a:gd name="connsiteX3" fmla="*/ 468312 w 1889125"/>
                <a:gd name="connsiteY3" fmla="*/ 603487 h 787940"/>
                <a:gd name="connsiteX4" fmla="*/ 666750 w 1889125"/>
                <a:gd name="connsiteY4" fmla="*/ 135175 h 787940"/>
                <a:gd name="connsiteX5" fmla="*/ 809625 w 1889125"/>
                <a:gd name="connsiteY5" fmla="*/ 786050 h 787940"/>
                <a:gd name="connsiteX6" fmla="*/ 984250 w 1889125"/>
                <a:gd name="connsiteY6" fmla="*/ 341550 h 787940"/>
                <a:gd name="connsiteX7" fmla="*/ 1119187 w 1889125"/>
                <a:gd name="connsiteY7" fmla="*/ 587612 h 787940"/>
                <a:gd name="connsiteX8" fmla="*/ 1301750 w 1889125"/>
                <a:gd name="connsiteY8" fmla="*/ 237 h 787940"/>
                <a:gd name="connsiteX9" fmla="*/ 1460500 w 1889125"/>
                <a:gd name="connsiteY9" fmla="*/ 666987 h 787940"/>
                <a:gd name="connsiteX10" fmla="*/ 1643062 w 1889125"/>
                <a:gd name="connsiteY10" fmla="*/ 325675 h 787940"/>
                <a:gd name="connsiteX11" fmla="*/ 1801812 w 1889125"/>
                <a:gd name="connsiteY11" fmla="*/ 571737 h 787940"/>
                <a:gd name="connsiteX12" fmla="*/ 1889125 w 1889125"/>
                <a:gd name="connsiteY12" fmla="*/ 389175 h 7879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889125" h="787940">
                  <a:moveTo>
                    <a:pt x="0" y="420925"/>
                  </a:moveTo>
                  <a:cubicBezTo>
                    <a:pt x="50932" y="528743"/>
                    <a:pt x="101864" y="636561"/>
                    <a:pt x="150812" y="611425"/>
                  </a:cubicBezTo>
                  <a:cubicBezTo>
                    <a:pt x="199760" y="586289"/>
                    <a:pt x="240770" y="271435"/>
                    <a:pt x="293687" y="270112"/>
                  </a:cubicBezTo>
                  <a:cubicBezTo>
                    <a:pt x="346604" y="268789"/>
                    <a:pt x="406135" y="625976"/>
                    <a:pt x="468312" y="603487"/>
                  </a:cubicBezTo>
                  <a:cubicBezTo>
                    <a:pt x="530489" y="580998"/>
                    <a:pt x="609865" y="104748"/>
                    <a:pt x="666750" y="135175"/>
                  </a:cubicBezTo>
                  <a:cubicBezTo>
                    <a:pt x="723635" y="165602"/>
                    <a:pt x="756708" y="751654"/>
                    <a:pt x="809625" y="786050"/>
                  </a:cubicBezTo>
                  <a:cubicBezTo>
                    <a:pt x="862542" y="820446"/>
                    <a:pt x="932656" y="374623"/>
                    <a:pt x="984250" y="341550"/>
                  </a:cubicBezTo>
                  <a:cubicBezTo>
                    <a:pt x="1035844" y="308477"/>
                    <a:pt x="1066270" y="644498"/>
                    <a:pt x="1119187" y="587612"/>
                  </a:cubicBezTo>
                  <a:cubicBezTo>
                    <a:pt x="1172104" y="530727"/>
                    <a:pt x="1244865" y="-12992"/>
                    <a:pt x="1301750" y="237"/>
                  </a:cubicBezTo>
                  <a:cubicBezTo>
                    <a:pt x="1358635" y="13466"/>
                    <a:pt x="1403615" y="612747"/>
                    <a:pt x="1460500" y="666987"/>
                  </a:cubicBezTo>
                  <a:cubicBezTo>
                    <a:pt x="1517385" y="721227"/>
                    <a:pt x="1586177" y="341550"/>
                    <a:pt x="1643062" y="325675"/>
                  </a:cubicBezTo>
                  <a:cubicBezTo>
                    <a:pt x="1699947" y="309800"/>
                    <a:pt x="1760802" y="561154"/>
                    <a:pt x="1801812" y="571737"/>
                  </a:cubicBezTo>
                  <a:cubicBezTo>
                    <a:pt x="1842822" y="582320"/>
                    <a:pt x="1869281" y="423571"/>
                    <a:pt x="1889125" y="389175"/>
                  </a:cubicBezTo>
                </a:path>
              </a:pathLst>
            </a:cu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2" name="Freeform: Shape 51">
              <a:extLst>
                <a:ext uri="{FF2B5EF4-FFF2-40B4-BE49-F238E27FC236}">
                  <a16:creationId xmlns:a16="http://schemas.microsoft.com/office/drawing/2014/main" id="{5BCF35B2-6F3B-4FE6-B719-7D2DBDCBEC48}"/>
                </a:ext>
              </a:extLst>
            </xdr:cNvPr>
            <xdr:cNvSpPr/>
          </xdr:nvSpPr>
          <xdr:spPr>
            <a:xfrm>
              <a:off x="7513638" y="1457462"/>
              <a:ext cx="522287" cy="276048"/>
            </a:xfrm>
            <a:custGeom>
              <a:avLst/>
              <a:gdLst>
                <a:gd name="connsiteX0" fmla="*/ 0 w 1889125"/>
                <a:gd name="connsiteY0" fmla="*/ 420925 h 787940"/>
                <a:gd name="connsiteX1" fmla="*/ 150812 w 1889125"/>
                <a:gd name="connsiteY1" fmla="*/ 611425 h 787940"/>
                <a:gd name="connsiteX2" fmla="*/ 293687 w 1889125"/>
                <a:gd name="connsiteY2" fmla="*/ 270112 h 787940"/>
                <a:gd name="connsiteX3" fmla="*/ 468312 w 1889125"/>
                <a:gd name="connsiteY3" fmla="*/ 603487 h 787940"/>
                <a:gd name="connsiteX4" fmla="*/ 666750 w 1889125"/>
                <a:gd name="connsiteY4" fmla="*/ 135175 h 787940"/>
                <a:gd name="connsiteX5" fmla="*/ 809625 w 1889125"/>
                <a:gd name="connsiteY5" fmla="*/ 786050 h 787940"/>
                <a:gd name="connsiteX6" fmla="*/ 984250 w 1889125"/>
                <a:gd name="connsiteY6" fmla="*/ 341550 h 787940"/>
                <a:gd name="connsiteX7" fmla="*/ 1119187 w 1889125"/>
                <a:gd name="connsiteY7" fmla="*/ 587612 h 787940"/>
                <a:gd name="connsiteX8" fmla="*/ 1301750 w 1889125"/>
                <a:gd name="connsiteY8" fmla="*/ 237 h 787940"/>
                <a:gd name="connsiteX9" fmla="*/ 1460500 w 1889125"/>
                <a:gd name="connsiteY9" fmla="*/ 666987 h 787940"/>
                <a:gd name="connsiteX10" fmla="*/ 1643062 w 1889125"/>
                <a:gd name="connsiteY10" fmla="*/ 325675 h 787940"/>
                <a:gd name="connsiteX11" fmla="*/ 1801812 w 1889125"/>
                <a:gd name="connsiteY11" fmla="*/ 571737 h 787940"/>
                <a:gd name="connsiteX12" fmla="*/ 1889125 w 1889125"/>
                <a:gd name="connsiteY12" fmla="*/ 389175 h 7879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889125" h="787940">
                  <a:moveTo>
                    <a:pt x="0" y="420925"/>
                  </a:moveTo>
                  <a:cubicBezTo>
                    <a:pt x="50932" y="528743"/>
                    <a:pt x="101864" y="636561"/>
                    <a:pt x="150812" y="611425"/>
                  </a:cubicBezTo>
                  <a:cubicBezTo>
                    <a:pt x="199760" y="586289"/>
                    <a:pt x="240770" y="271435"/>
                    <a:pt x="293687" y="270112"/>
                  </a:cubicBezTo>
                  <a:cubicBezTo>
                    <a:pt x="346604" y="268789"/>
                    <a:pt x="406135" y="625976"/>
                    <a:pt x="468312" y="603487"/>
                  </a:cubicBezTo>
                  <a:cubicBezTo>
                    <a:pt x="530489" y="580998"/>
                    <a:pt x="609865" y="104748"/>
                    <a:pt x="666750" y="135175"/>
                  </a:cubicBezTo>
                  <a:cubicBezTo>
                    <a:pt x="723635" y="165602"/>
                    <a:pt x="756708" y="751654"/>
                    <a:pt x="809625" y="786050"/>
                  </a:cubicBezTo>
                  <a:cubicBezTo>
                    <a:pt x="862542" y="820446"/>
                    <a:pt x="932656" y="374623"/>
                    <a:pt x="984250" y="341550"/>
                  </a:cubicBezTo>
                  <a:cubicBezTo>
                    <a:pt x="1035844" y="308477"/>
                    <a:pt x="1066270" y="644498"/>
                    <a:pt x="1119187" y="587612"/>
                  </a:cubicBezTo>
                  <a:cubicBezTo>
                    <a:pt x="1172104" y="530727"/>
                    <a:pt x="1244865" y="-12992"/>
                    <a:pt x="1301750" y="237"/>
                  </a:cubicBezTo>
                  <a:cubicBezTo>
                    <a:pt x="1358635" y="13466"/>
                    <a:pt x="1403615" y="612747"/>
                    <a:pt x="1460500" y="666987"/>
                  </a:cubicBezTo>
                  <a:cubicBezTo>
                    <a:pt x="1517385" y="721227"/>
                    <a:pt x="1586177" y="341550"/>
                    <a:pt x="1643062" y="325675"/>
                  </a:cubicBezTo>
                  <a:cubicBezTo>
                    <a:pt x="1699947" y="309800"/>
                    <a:pt x="1760802" y="561154"/>
                    <a:pt x="1801812" y="571737"/>
                  </a:cubicBezTo>
                  <a:cubicBezTo>
                    <a:pt x="1842822" y="582320"/>
                    <a:pt x="1869281" y="423571"/>
                    <a:pt x="1889125" y="389175"/>
                  </a:cubicBezTo>
                </a:path>
              </a:pathLst>
            </a:custGeom>
            <a:noFill/>
            <a:ln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Freeform: Shape 53">
              <a:extLst>
                <a:ext uri="{FF2B5EF4-FFF2-40B4-BE49-F238E27FC236}">
                  <a16:creationId xmlns:a16="http://schemas.microsoft.com/office/drawing/2014/main" id="{B89A7646-A1D6-431C-8BE2-512958DB91E5}"/>
                </a:ext>
              </a:extLst>
            </xdr:cNvPr>
            <xdr:cNvSpPr/>
          </xdr:nvSpPr>
          <xdr:spPr>
            <a:xfrm>
              <a:off x="9097963" y="1473338"/>
              <a:ext cx="522287" cy="276048"/>
            </a:xfrm>
            <a:custGeom>
              <a:avLst/>
              <a:gdLst>
                <a:gd name="connsiteX0" fmla="*/ 0 w 1889125"/>
                <a:gd name="connsiteY0" fmla="*/ 420925 h 787940"/>
                <a:gd name="connsiteX1" fmla="*/ 150812 w 1889125"/>
                <a:gd name="connsiteY1" fmla="*/ 611425 h 787940"/>
                <a:gd name="connsiteX2" fmla="*/ 293687 w 1889125"/>
                <a:gd name="connsiteY2" fmla="*/ 270112 h 787940"/>
                <a:gd name="connsiteX3" fmla="*/ 468312 w 1889125"/>
                <a:gd name="connsiteY3" fmla="*/ 603487 h 787940"/>
                <a:gd name="connsiteX4" fmla="*/ 666750 w 1889125"/>
                <a:gd name="connsiteY4" fmla="*/ 135175 h 787940"/>
                <a:gd name="connsiteX5" fmla="*/ 809625 w 1889125"/>
                <a:gd name="connsiteY5" fmla="*/ 786050 h 787940"/>
                <a:gd name="connsiteX6" fmla="*/ 984250 w 1889125"/>
                <a:gd name="connsiteY6" fmla="*/ 341550 h 787940"/>
                <a:gd name="connsiteX7" fmla="*/ 1119187 w 1889125"/>
                <a:gd name="connsiteY7" fmla="*/ 587612 h 787940"/>
                <a:gd name="connsiteX8" fmla="*/ 1301750 w 1889125"/>
                <a:gd name="connsiteY8" fmla="*/ 237 h 787940"/>
                <a:gd name="connsiteX9" fmla="*/ 1460500 w 1889125"/>
                <a:gd name="connsiteY9" fmla="*/ 666987 h 787940"/>
                <a:gd name="connsiteX10" fmla="*/ 1643062 w 1889125"/>
                <a:gd name="connsiteY10" fmla="*/ 325675 h 787940"/>
                <a:gd name="connsiteX11" fmla="*/ 1801812 w 1889125"/>
                <a:gd name="connsiteY11" fmla="*/ 571737 h 787940"/>
                <a:gd name="connsiteX12" fmla="*/ 1889125 w 1889125"/>
                <a:gd name="connsiteY12" fmla="*/ 389175 h 7879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889125" h="787940">
                  <a:moveTo>
                    <a:pt x="0" y="420925"/>
                  </a:moveTo>
                  <a:cubicBezTo>
                    <a:pt x="50932" y="528743"/>
                    <a:pt x="101864" y="636561"/>
                    <a:pt x="150812" y="611425"/>
                  </a:cubicBezTo>
                  <a:cubicBezTo>
                    <a:pt x="199760" y="586289"/>
                    <a:pt x="240770" y="271435"/>
                    <a:pt x="293687" y="270112"/>
                  </a:cubicBezTo>
                  <a:cubicBezTo>
                    <a:pt x="346604" y="268789"/>
                    <a:pt x="406135" y="625976"/>
                    <a:pt x="468312" y="603487"/>
                  </a:cubicBezTo>
                  <a:cubicBezTo>
                    <a:pt x="530489" y="580998"/>
                    <a:pt x="609865" y="104748"/>
                    <a:pt x="666750" y="135175"/>
                  </a:cubicBezTo>
                  <a:cubicBezTo>
                    <a:pt x="723635" y="165602"/>
                    <a:pt x="756708" y="751654"/>
                    <a:pt x="809625" y="786050"/>
                  </a:cubicBezTo>
                  <a:cubicBezTo>
                    <a:pt x="862542" y="820446"/>
                    <a:pt x="932656" y="374623"/>
                    <a:pt x="984250" y="341550"/>
                  </a:cubicBezTo>
                  <a:cubicBezTo>
                    <a:pt x="1035844" y="308477"/>
                    <a:pt x="1066270" y="644498"/>
                    <a:pt x="1119187" y="587612"/>
                  </a:cubicBezTo>
                  <a:cubicBezTo>
                    <a:pt x="1172104" y="530727"/>
                    <a:pt x="1244865" y="-12992"/>
                    <a:pt x="1301750" y="237"/>
                  </a:cubicBezTo>
                  <a:cubicBezTo>
                    <a:pt x="1358635" y="13466"/>
                    <a:pt x="1403615" y="612747"/>
                    <a:pt x="1460500" y="666987"/>
                  </a:cubicBezTo>
                  <a:cubicBezTo>
                    <a:pt x="1517385" y="721227"/>
                    <a:pt x="1586177" y="341550"/>
                    <a:pt x="1643062" y="325675"/>
                  </a:cubicBezTo>
                  <a:cubicBezTo>
                    <a:pt x="1699947" y="309800"/>
                    <a:pt x="1760802" y="561154"/>
                    <a:pt x="1801812" y="571737"/>
                  </a:cubicBezTo>
                  <a:cubicBezTo>
                    <a:pt x="1842822" y="582320"/>
                    <a:pt x="1869281" y="423571"/>
                    <a:pt x="1889125" y="389175"/>
                  </a:cubicBezTo>
                </a:path>
              </a:pathLst>
            </a:cu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55" name="Rectangle: Rounded Corners 54">
            <a:extLst>
              <a:ext uri="{FF2B5EF4-FFF2-40B4-BE49-F238E27FC236}">
                <a16:creationId xmlns:a16="http://schemas.microsoft.com/office/drawing/2014/main" id="{3EFB2C91-4D6D-9234-3F47-22CF2C204FD3}"/>
              </a:ext>
            </a:extLst>
          </xdr:cNvPr>
          <xdr:cNvSpPr/>
        </xdr:nvSpPr>
        <xdr:spPr>
          <a:xfrm>
            <a:off x="7396616" y="781276"/>
            <a:ext cx="607785" cy="583973"/>
          </a:xfrm>
          <a:prstGeom prst="roundRect">
            <a:avLst/>
          </a:prstGeom>
          <a:noFill/>
          <a:ln w="25400">
            <a:solidFill>
              <a:schemeClr val="accent1">
                <a:lumMod val="75000"/>
                <a:alpha val="97000"/>
              </a:schemeClr>
            </a:solidFill>
            <a:extLst>
              <a:ext uri="{C807C97D-BFC1-408E-A445-0C87EB9F89A2}">
                <ask:lineSketchStyleProps xmlns:ask="http://schemas.microsoft.com/office/drawing/2018/sketchyshapes" sd="1219033472">
                  <a:custGeom>
                    <a:avLst/>
                    <a:gdLst>
                      <a:gd name="connsiteX0" fmla="*/ 0 w 611188"/>
                      <a:gd name="connsiteY0" fmla="*/ 97898 h 587375"/>
                      <a:gd name="connsiteX1" fmla="*/ 97898 w 611188"/>
                      <a:gd name="connsiteY1" fmla="*/ 0 h 587375"/>
                      <a:gd name="connsiteX2" fmla="*/ 513290 w 611188"/>
                      <a:gd name="connsiteY2" fmla="*/ 0 h 587375"/>
                      <a:gd name="connsiteX3" fmla="*/ 611188 w 611188"/>
                      <a:gd name="connsiteY3" fmla="*/ 97898 h 587375"/>
                      <a:gd name="connsiteX4" fmla="*/ 611188 w 611188"/>
                      <a:gd name="connsiteY4" fmla="*/ 489477 h 587375"/>
                      <a:gd name="connsiteX5" fmla="*/ 513290 w 611188"/>
                      <a:gd name="connsiteY5" fmla="*/ 587375 h 587375"/>
                      <a:gd name="connsiteX6" fmla="*/ 97898 w 611188"/>
                      <a:gd name="connsiteY6" fmla="*/ 587375 h 587375"/>
                      <a:gd name="connsiteX7" fmla="*/ 0 w 611188"/>
                      <a:gd name="connsiteY7" fmla="*/ 489477 h 587375"/>
                      <a:gd name="connsiteX8" fmla="*/ 0 w 611188"/>
                      <a:gd name="connsiteY8" fmla="*/ 97898 h 58737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</a:cxnLst>
                    <a:rect l="l" t="t" r="r" b="b"/>
                    <a:pathLst>
                      <a:path w="611188" h="587375" extrusionOk="0">
                        <a:moveTo>
                          <a:pt x="0" y="97898"/>
                        </a:moveTo>
                        <a:cubicBezTo>
                          <a:pt x="-11208" y="36916"/>
                          <a:pt x="30315" y="5072"/>
                          <a:pt x="97898" y="0"/>
                        </a:cubicBezTo>
                        <a:cubicBezTo>
                          <a:pt x="221848" y="-14284"/>
                          <a:pt x="389510" y="27737"/>
                          <a:pt x="513290" y="0"/>
                        </a:cubicBezTo>
                        <a:cubicBezTo>
                          <a:pt x="559078" y="-6298"/>
                          <a:pt x="609036" y="48247"/>
                          <a:pt x="611188" y="97898"/>
                        </a:cubicBezTo>
                        <a:cubicBezTo>
                          <a:pt x="643995" y="192023"/>
                          <a:pt x="584216" y="398923"/>
                          <a:pt x="611188" y="489477"/>
                        </a:cubicBezTo>
                        <a:cubicBezTo>
                          <a:pt x="617193" y="531186"/>
                          <a:pt x="565167" y="587039"/>
                          <a:pt x="513290" y="587375"/>
                        </a:cubicBezTo>
                        <a:cubicBezTo>
                          <a:pt x="317590" y="614194"/>
                          <a:pt x="288324" y="552322"/>
                          <a:pt x="97898" y="587375"/>
                        </a:cubicBezTo>
                        <a:cubicBezTo>
                          <a:pt x="38259" y="596590"/>
                          <a:pt x="-5078" y="537655"/>
                          <a:pt x="0" y="489477"/>
                        </a:cubicBezTo>
                        <a:cubicBezTo>
                          <a:pt x="-30184" y="381522"/>
                          <a:pt x="2324" y="184699"/>
                          <a:pt x="0" y="97898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Rectangle: Rounded Corners 55">
            <a:extLst>
              <a:ext uri="{FF2B5EF4-FFF2-40B4-BE49-F238E27FC236}">
                <a16:creationId xmlns:a16="http://schemas.microsoft.com/office/drawing/2014/main" id="{806AE132-F11A-44B6-A810-1189A9AFBF65}"/>
              </a:ext>
            </a:extLst>
          </xdr:cNvPr>
          <xdr:cNvSpPr/>
        </xdr:nvSpPr>
        <xdr:spPr>
          <a:xfrm>
            <a:off x="9017000" y="789214"/>
            <a:ext cx="607786" cy="583973"/>
          </a:xfrm>
          <a:prstGeom prst="roundRect">
            <a:avLst/>
          </a:prstGeom>
          <a:noFill/>
          <a:ln w="25400">
            <a:solidFill>
              <a:schemeClr val="tx1">
                <a:alpha val="97000"/>
              </a:schemeClr>
            </a:solidFill>
            <a:extLst>
              <a:ext uri="{C807C97D-BFC1-408E-A445-0C87EB9F89A2}">
                <ask:lineSketchStyleProps xmlns:ask="http://schemas.microsoft.com/office/drawing/2018/sketchyshapes" sd="1219033472">
                  <a:custGeom>
                    <a:avLst/>
                    <a:gdLst>
                      <a:gd name="connsiteX0" fmla="*/ 0 w 611188"/>
                      <a:gd name="connsiteY0" fmla="*/ 97898 h 587375"/>
                      <a:gd name="connsiteX1" fmla="*/ 97898 w 611188"/>
                      <a:gd name="connsiteY1" fmla="*/ 0 h 587375"/>
                      <a:gd name="connsiteX2" fmla="*/ 513290 w 611188"/>
                      <a:gd name="connsiteY2" fmla="*/ 0 h 587375"/>
                      <a:gd name="connsiteX3" fmla="*/ 611188 w 611188"/>
                      <a:gd name="connsiteY3" fmla="*/ 97898 h 587375"/>
                      <a:gd name="connsiteX4" fmla="*/ 611188 w 611188"/>
                      <a:gd name="connsiteY4" fmla="*/ 489477 h 587375"/>
                      <a:gd name="connsiteX5" fmla="*/ 513290 w 611188"/>
                      <a:gd name="connsiteY5" fmla="*/ 587375 h 587375"/>
                      <a:gd name="connsiteX6" fmla="*/ 97898 w 611188"/>
                      <a:gd name="connsiteY6" fmla="*/ 587375 h 587375"/>
                      <a:gd name="connsiteX7" fmla="*/ 0 w 611188"/>
                      <a:gd name="connsiteY7" fmla="*/ 489477 h 587375"/>
                      <a:gd name="connsiteX8" fmla="*/ 0 w 611188"/>
                      <a:gd name="connsiteY8" fmla="*/ 97898 h 58737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</a:cxnLst>
                    <a:rect l="l" t="t" r="r" b="b"/>
                    <a:pathLst>
                      <a:path w="611188" h="587375" extrusionOk="0">
                        <a:moveTo>
                          <a:pt x="0" y="97898"/>
                        </a:moveTo>
                        <a:cubicBezTo>
                          <a:pt x="-11208" y="36916"/>
                          <a:pt x="30315" y="5072"/>
                          <a:pt x="97898" y="0"/>
                        </a:cubicBezTo>
                        <a:cubicBezTo>
                          <a:pt x="221848" y="-14284"/>
                          <a:pt x="389510" y="27737"/>
                          <a:pt x="513290" y="0"/>
                        </a:cubicBezTo>
                        <a:cubicBezTo>
                          <a:pt x="559078" y="-6298"/>
                          <a:pt x="609036" y="48247"/>
                          <a:pt x="611188" y="97898"/>
                        </a:cubicBezTo>
                        <a:cubicBezTo>
                          <a:pt x="643995" y="192023"/>
                          <a:pt x="584216" y="398923"/>
                          <a:pt x="611188" y="489477"/>
                        </a:cubicBezTo>
                        <a:cubicBezTo>
                          <a:pt x="617193" y="531186"/>
                          <a:pt x="565167" y="587039"/>
                          <a:pt x="513290" y="587375"/>
                        </a:cubicBezTo>
                        <a:cubicBezTo>
                          <a:pt x="317590" y="614194"/>
                          <a:pt x="288324" y="552322"/>
                          <a:pt x="97898" y="587375"/>
                        </a:cubicBezTo>
                        <a:cubicBezTo>
                          <a:pt x="38259" y="596590"/>
                          <a:pt x="-5078" y="537655"/>
                          <a:pt x="0" y="489477"/>
                        </a:cubicBezTo>
                        <a:cubicBezTo>
                          <a:pt x="-30184" y="381522"/>
                          <a:pt x="2324" y="184699"/>
                          <a:pt x="0" y="97898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: Rounded Corners 56">
            <a:extLst>
              <a:ext uri="{FF2B5EF4-FFF2-40B4-BE49-F238E27FC236}">
                <a16:creationId xmlns:a16="http://schemas.microsoft.com/office/drawing/2014/main" id="{B36A03C1-F2AB-4F1C-B6FE-C4C7E34DA1BD}"/>
              </a:ext>
            </a:extLst>
          </xdr:cNvPr>
          <xdr:cNvSpPr/>
        </xdr:nvSpPr>
        <xdr:spPr>
          <a:xfrm>
            <a:off x="9827758" y="789215"/>
            <a:ext cx="607786" cy="583973"/>
          </a:xfrm>
          <a:prstGeom prst="roundRect">
            <a:avLst/>
          </a:prstGeom>
          <a:noFill/>
          <a:ln w="25400">
            <a:solidFill>
              <a:schemeClr val="accent1">
                <a:alpha val="97000"/>
              </a:schemeClr>
            </a:solidFill>
            <a:extLst>
              <a:ext uri="{C807C97D-BFC1-408E-A445-0C87EB9F89A2}">
                <ask:lineSketchStyleProps xmlns:ask="http://schemas.microsoft.com/office/drawing/2018/sketchyshapes" sd="1219033472">
                  <a:custGeom>
                    <a:avLst/>
                    <a:gdLst>
                      <a:gd name="connsiteX0" fmla="*/ 0 w 611188"/>
                      <a:gd name="connsiteY0" fmla="*/ 97898 h 587375"/>
                      <a:gd name="connsiteX1" fmla="*/ 97898 w 611188"/>
                      <a:gd name="connsiteY1" fmla="*/ 0 h 587375"/>
                      <a:gd name="connsiteX2" fmla="*/ 513290 w 611188"/>
                      <a:gd name="connsiteY2" fmla="*/ 0 h 587375"/>
                      <a:gd name="connsiteX3" fmla="*/ 611188 w 611188"/>
                      <a:gd name="connsiteY3" fmla="*/ 97898 h 587375"/>
                      <a:gd name="connsiteX4" fmla="*/ 611188 w 611188"/>
                      <a:gd name="connsiteY4" fmla="*/ 489477 h 587375"/>
                      <a:gd name="connsiteX5" fmla="*/ 513290 w 611188"/>
                      <a:gd name="connsiteY5" fmla="*/ 587375 h 587375"/>
                      <a:gd name="connsiteX6" fmla="*/ 97898 w 611188"/>
                      <a:gd name="connsiteY6" fmla="*/ 587375 h 587375"/>
                      <a:gd name="connsiteX7" fmla="*/ 0 w 611188"/>
                      <a:gd name="connsiteY7" fmla="*/ 489477 h 587375"/>
                      <a:gd name="connsiteX8" fmla="*/ 0 w 611188"/>
                      <a:gd name="connsiteY8" fmla="*/ 97898 h 58737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</a:cxnLst>
                    <a:rect l="l" t="t" r="r" b="b"/>
                    <a:pathLst>
                      <a:path w="611188" h="587375" extrusionOk="0">
                        <a:moveTo>
                          <a:pt x="0" y="97898"/>
                        </a:moveTo>
                        <a:cubicBezTo>
                          <a:pt x="-11208" y="36916"/>
                          <a:pt x="30315" y="5072"/>
                          <a:pt x="97898" y="0"/>
                        </a:cubicBezTo>
                        <a:cubicBezTo>
                          <a:pt x="221848" y="-14284"/>
                          <a:pt x="389510" y="27737"/>
                          <a:pt x="513290" y="0"/>
                        </a:cubicBezTo>
                        <a:cubicBezTo>
                          <a:pt x="559078" y="-6298"/>
                          <a:pt x="609036" y="48247"/>
                          <a:pt x="611188" y="97898"/>
                        </a:cubicBezTo>
                        <a:cubicBezTo>
                          <a:pt x="643995" y="192023"/>
                          <a:pt x="584216" y="398923"/>
                          <a:pt x="611188" y="489477"/>
                        </a:cubicBezTo>
                        <a:cubicBezTo>
                          <a:pt x="617193" y="531186"/>
                          <a:pt x="565167" y="587039"/>
                          <a:pt x="513290" y="587375"/>
                        </a:cubicBezTo>
                        <a:cubicBezTo>
                          <a:pt x="317590" y="614194"/>
                          <a:pt x="288324" y="552322"/>
                          <a:pt x="97898" y="587375"/>
                        </a:cubicBezTo>
                        <a:cubicBezTo>
                          <a:pt x="38259" y="596590"/>
                          <a:pt x="-5078" y="537655"/>
                          <a:pt x="0" y="489477"/>
                        </a:cubicBezTo>
                        <a:cubicBezTo>
                          <a:pt x="-30184" y="381522"/>
                          <a:pt x="2324" y="184699"/>
                          <a:pt x="0" y="97898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: Rounded Corners 57">
            <a:extLst>
              <a:ext uri="{FF2B5EF4-FFF2-40B4-BE49-F238E27FC236}">
                <a16:creationId xmlns:a16="http://schemas.microsoft.com/office/drawing/2014/main" id="{081F0AE1-EF89-4EEC-9B09-3591104E47F0}"/>
              </a:ext>
            </a:extLst>
          </xdr:cNvPr>
          <xdr:cNvSpPr/>
        </xdr:nvSpPr>
        <xdr:spPr>
          <a:xfrm>
            <a:off x="8202839" y="789214"/>
            <a:ext cx="607787" cy="583973"/>
          </a:xfrm>
          <a:prstGeom prst="roundRect">
            <a:avLst/>
          </a:prstGeom>
          <a:noFill/>
          <a:ln w="25400">
            <a:solidFill>
              <a:srgbClr val="FF3399">
                <a:alpha val="97000"/>
              </a:srgbClr>
            </a:solidFill>
            <a:extLst>
              <a:ext uri="{C807C97D-BFC1-408E-A445-0C87EB9F89A2}">
                <ask:lineSketchStyleProps xmlns:ask="http://schemas.microsoft.com/office/drawing/2018/sketchyshapes" sd="1219033472">
                  <a:custGeom>
                    <a:avLst/>
                    <a:gdLst>
                      <a:gd name="connsiteX0" fmla="*/ 0 w 611188"/>
                      <a:gd name="connsiteY0" fmla="*/ 97898 h 587375"/>
                      <a:gd name="connsiteX1" fmla="*/ 97898 w 611188"/>
                      <a:gd name="connsiteY1" fmla="*/ 0 h 587375"/>
                      <a:gd name="connsiteX2" fmla="*/ 513290 w 611188"/>
                      <a:gd name="connsiteY2" fmla="*/ 0 h 587375"/>
                      <a:gd name="connsiteX3" fmla="*/ 611188 w 611188"/>
                      <a:gd name="connsiteY3" fmla="*/ 97898 h 587375"/>
                      <a:gd name="connsiteX4" fmla="*/ 611188 w 611188"/>
                      <a:gd name="connsiteY4" fmla="*/ 489477 h 587375"/>
                      <a:gd name="connsiteX5" fmla="*/ 513290 w 611188"/>
                      <a:gd name="connsiteY5" fmla="*/ 587375 h 587375"/>
                      <a:gd name="connsiteX6" fmla="*/ 97898 w 611188"/>
                      <a:gd name="connsiteY6" fmla="*/ 587375 h 587375"/>
                      <a:gd name="connsiteX7" fmla="*/ 0 w 611188"/>
                      <a:gd name="connsiteY7" fmla="*/ 489477 h 587375"/>
                      <a:gd name="connsiteX8" fmla="*/ 0 w 611188"/>
                      <a:gd name="connsiteY8" fmla="*/ 97898 h 58737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</a:cxnLst>
                    <a:rect l="l" t="t" r="r" b="b"/>
                    <a:pathLst>
                      <a:path w="611188" h="587375" extrusionOk="0">
                        <a:moveTo>
                          <a:pt x="0" y="97898"/>
                        </a:moveTo>
                        <a:cubicBezTo>
                          <a:pt x="-11208" y="36916"/>
                          <a:pt x="30315" y="5072"/>
                          <a:pt x="97898" y="0"/>
                        </a:cubicBezTo>
                        <a:cubicBezTo>
                          <a:pt x="221848" y="-14284"/>
                          <a:pt x="389510" y="27737"/>
                          <a:pt x="513290" y="0"/>
                        </a:cubicBezTo>
                        <a:cubicBezTo>
                          <a:pt x="559078" y="-6298"/>
                          <a:pt x="609036" y="48247"/>
                          <a:pt x="611188" y="97898"/>
                        </a:cubicBezTo>
                        <a:cubicBezTo>
                          <a:pt x="643995" y="192023"/>
                          <a:pt x="584216" y="398923"/>
                          <a:pt x="611188" y="489477"/>
                        </a:cubicBezTo>
                        <a:cubicBezTo>
                          <a:pt x="617193" y="531186"/>
                          <a:pt x="565167" y="587039"/>
                          <a:pt x="513290" y="587375"/>
                        </a:cubicBezTo>
                        <a:cubicBezTo>
                          <a:pt x="317590" y="614194"/>
                          <a:pt x="288324" y="552322"/>
                          <a:pt x="97898" y="587375"/>
                        </a:cubicBezTo>
                        <a:cubicBezTo>
                          <a:pt x="38259" y="596590"/>
                          <a:pt x="-5078" y="537655"/>
                          <a:pt x="0" y="489477"/>
                        </a:cubicBezTo>
                        <a:cubicBezTo>
                          <a:pt x="-30184" y="381522"/>
                          <a:pt x="2324" y="184699"/>
                          <a:pt x="0" y="97898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277813</xdr:colOff>
      <xdr:row>17</xdr:row>
      <xdr:rowOff>15872</xdr:rowOff>
    </xdr:from>
    <xdr:to>
      <xdr:col>6</xdr:col>
      <xdr:colOff>288699</xdr:colOff>
      <xdr:row>30</xdr:row>
      <xdr:rowOff>126181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1BEC9CDA-773A-02C8-B317-7F99D59235EB}"/>
            </a:ext>
          </a:extLst>
        </xdr:cNvPr>
        <xdr:cNvGrpSpPr/>
      </xdr:nvGrpSpPr>
      <xdr:grpSpPr>
        <a:xfrm>
          <a:off x="277813" y="3142700"/>
          <a:ext cx="3689507" cy="2501412"/>
          <a:chOff x="309562" y="2865435"/>
          <a:chExt cx="3587751" cy="1992315"/>
        </a:xfrm>
      </xdr:grpSpPr>
      <xdr:sp macro="" textlink="">
        <xdr:nvSpPr>
          <xdr:cNvPr id="59" name="Rectangle: Rounded Corners 58">
            <a:extLst>
              <a:ext uri="{FF2B5EF4-FFF2-40B4-BE49-F238E27FC236}">
                <a16:creationId xmlns:a16="http://schemas.microsoft.com/office/drawing/2014/main" id="{559627AB-5C8E-9828-1F82-FE2DEE1A1667}"/>
              </a:ext>
            </a:extLst>
          </xdr:cNvPr>
          <xdr:cNvSpPr/>
        </xdr:nvSpPr>
        <xdr:spPr>
          <a:xfrm>
            <a:off x="309562" y="2865438"/>
            <a:ext cx="3587751" cy="199231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srgbClr val="8264F0">
                <a:alpha val="40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AE1359A6-ADD8-4247-92A5-5BF65A0114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0" y="2936875"/>
            <a:ext cx="544661" cy="501382"/>
          </a:xfrm>
          <a:prstGeom prst="rect">
            <a:avLst/>
          </a:prstGeom>
        </xdr:spPr>
      </xdr:pic>
      <xdr:sp macro="" textlink="Data!H9">
        <xdr:nvSpPr>
          <xdr:cNvPr id="61" name="TextBox 60">
            <a:extLst>
              <a:ext uri="{FF2B5EF4-FFF2-40B4-BE49-F238E27FC236}">
                <a16:creationId xmlns:a16="http://schemas.microsoft.com/office/drawing/2014/main" id="{70AC643C-A5C1-889D-3232-5E2238106922}"/>
              </a:ext>
            </a:extLst>
          </xdr:cNvPr>
          <xdr:cNvSpPr txBox="1"/>
        </xdr:nvSpPr>
        <xdr:spPr>
          <a:xfrm>
            <a:off x="2278061" y="2865435"/>
            <a:ext cx="1452563" cy="515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12030A6-6294-48E4-B312-B1F4BE4B21B2}" type="TxLink">
              <a:rPr lang="en-US" sz="2800" b="1" i="0" u="none" strike="noStrike">
                <a:solidFill>
                  <a:srgbClr val="111111"/>
                </a:solidFill>
                <a:latin typeface="Bahnschrift"/>
              </a:rPr>
              <a:pPr/>
              <a:t>525,047</a:t>
            </a:fld>
            <a:endParaRPr lang="en-US" sz="2800"/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8237E9F5-92CA-8C7C-5849-06F9C2133DC4}"/>
              </a:ext>
            </a:extLst>
          </xdr:cNvPr>
          <xdr:cNvSpPr txBox="1"/>
        </xdr:nvSpPr>
        <xdr:spPr>
          <a:xfrm>
            <a:off x="2754313" y="3286127"/>
            <a:ext cx="100012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/>
              <a:t>IMPRESSIONS</a:t>
            </a:r>
          </a:p>
        </xdr:txBody>
      </xdr:sp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8E59CEC9-EE03-4599-AAC5-45E3C13D52BB}"/>
              </a:ext>
            </a:extLst>
          </xdr:cNvPr>
          <xdr:cNvSpPr txBox="1"/>
        </xdr:nvSpPr>
        <xdr:spPr>
          <a:xfrm>
            <a:off x="381001" y="3667124"/>
            <a:ext cx="484188" cy="2301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1">
                <a:solidFill>
                  <a:srgbClr val="8264F0"/>
                </a:solidFill>
              </a:rPr>
              <a:t>FANS</a:t>
            </a:r>
          </a:p>
        </xdr:txBody>
      </xdr:sp>
      <xdr:sp macro="" textlink="Data!H4">
        <xdr:nvSpPr>
          <xdr:cNvPr id="64" name="TextBox 63">
            <a:extLst>
              <a:ext uri="{FF2B5EF4-FFF2-40B4-BE49-F238E27FC236}">
                <a16:creationId xmlns:a16="http://schemas.microsoft.com/office/drawing/2014/main" id="{27265162-BAF6-D46F-58D4-BBADA770DBD2}"/>
              </a:ext>
            </a:extLst>
          </xdr:cNvPr>
          <xdr:cNvSpPr txBox="1"/>
        </xdr:nvSpPr>
        <xdr:spPr>
          <a:xfrm>
            <a:off x="381000" y="3833812"/>
            <a:ext cx="650875" cy="2778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C7C6FD9-0872-4AE3-98E0-A6CFFCFF575B}" type="TxLink">
              <a:rPr lang="en-US" sz="1100" b="1" i="0" u="none" strike="noStrike">
                <a:solidFill>
                  <a:srgbClr val="6E32A0"/>
                </a:solidFill>
                <a:latin typeface="Bahnschrift"/>
              </a:rPr>
              <a:pPr/>
              <a:t>26,292</a:t>
            </a:fld>
            <a:endParaRPr lang="en-US" sz="1100">
              <a:solidFill>
                <a:srgbClr val="6E32A0"/>
              </a:solidFill>
            </a:endParaRPr>
          </a:p>
        </xdr:txBody>
      </xdr: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DAE1A4D0-1BA7-4E92-9AB1-F184F0E5AB1F}"/>
              </a:ext>
            </a:extLst>
          </xdr:cNvPr>
          <xdr:cNvSpPr txBox="1"/>
        </xdr:nvSpPr>
        <xdr:spPr>
          <a:xfrm>
            <a:off x="349248" y="4167189"/>
            <a:ext cx="785813" cy="2540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rgbClr val="8264F0"/>
                </a:solidFill>
              </a:rPr>
              <a:t>NEW FANS</a:t>
            </a:r>
          </a:p>
        </xdr:txBody>
      </xdr:sp>
      <xdr:sp macro="" textlink="Data!I3">
        <xdr:nvSpPr>
          <xdr:cNvPr id="68" name="TextBox 67">
            <a:extLst>
              <a:ext uri="{FF2B5EF4-FFF2-40B4-BE49-F238E27FC236}">
                <a16:creationId xmlns:a16="http://schemas.microsoft.com/office/drawing/2014/main" id="{DC2654A3-F671-4FF9-ACF2-2350D630B445}"/>
              </a:ext>
            </a:extLst>
          </xdr:cNvPr>
          <xdr:cNvSpPr txBox="1"/>
        </xdr:nvSpPr>
        <xdr:spPr>
          <a:xfrm>
            <a:off x="349251" y="4341812"/>
            <a:ext cx="563562" cy="222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78746A4-BA95-4350-9BDA-1AC54F747F5D}" type="TxLink">
              <a:rPr lang="en-US" sz="1100" b="1" i="0" u="none" strike="noStrike">
                <a:solidFill>
                  <a:srgbClr val="6E32A0"/>
                </a:solidFill>
                <a:latin typeface="Bahnschrift"/>
              </a:rPr>
              <a:pPr/>
              <a:t>3.31%</a:t>
            </a:fld>
            <a:endParaRPr lang="en-US" sz="1000" b="1">
              <a:solidFill>
                <a:srgbClr val="6E32A0"/>
              </a:solidFill>
            </a:endParaRPr>
          </a:p>
        </xdr:txBody>
      </xdr: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7C022626-E346-73E8-E822-2D518FE0C4B9}"/>
              </a:ext>
            </a:extLst>
          </xdr:cNvPr>
          <xdr:cNvGrpSpPr/>
        </xdr:nvGrpSpPr>
        <xdr:grpSpPr>
          <a:xfrm>
            <a:off x="1103313" y="3619501"/>
            <a:ext cx="1316736" cy="500063"/>
            <a:chOff x="1095376" y="3698876"/>
            <a:chExt cx="1316736" cy="500063"/>
          </a:xfrm>
        </xdr:grpSpPr>
        <xdr:sp macro="" textlink="">
          <xdr:nvSpPr>
            <xdr:cNvPr id="71" name="Rectangle: Rounded Corners 70">
              <a:extLst>
                <a:ext uri="{FF2B5EF4-FFF2-40B4-BE49-F238E27FC236}">
                  <a16:creationId xmlns:a16="http://schemas.microsoft.com/office/drawing/2014/main" id="{816D206E-C58E-419B-A0B1-0A4DCD96BE19}"/>
                </a:ext>
              </a:extLst>
            </xdr:cNvPr>
            <xdr:cNvSpPr/>
          </xdr:nvSpPr>
          <xdr:spPr>
            <a:xfrm>
              <a:off x="1095376" y="3698876"/>
              <a:ext cx="1316736" cy="500063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POST REACH</a:t>
              </a:r>
            </a:p>
          </xdr:txBody>
        </xdr:sp>
        <xdr:sp macro="" textlink="Data!H5">
          <xdr:nvSpPr>
            <xdr:cNvPr id="73" name="TextBox 72">
              <a:extLst>
                <a:ext uri="{FF2B5EF4-FFF2-40B4-BE49-F238E27FC236}">
                  <a16:creationId xmlns:a16="http://schemas.microsoft.com/office/drawing/2014/main" id="{48B2F1B4-85E9-432C-9E02-9FEF5E544CCA}"/>
                </a:ext>
              </a:extLst>
            </xdr:cNvPr>
            <xdr:cNvSpPr txBox="1"/>
          </xdr:nvSpPr>
          <xdr:spPr>
            <a:xfrm>
              <a:off x="1334819" y="3873501"/>
              <a:ext cx="837850" cy="3095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372F3D2-BCB9-454F-B655-569A064272BE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414,739</a:t>
              </a:fld>
              <a:endParaRPr lang="en-US" sz="11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68DFDC80-CEC6-458A-92F3-97539A91941F}"/>
              </a:ext>
            </a:extLst>
          </xdr:cNvPr>
          <xdr:cNvGrpSpPr/>
        </xdr:nvGrpSpPr>
        <xdr:grpSpPr>
          <a:xfrm>
            <a:off x="2476499" y="4183064"/>
            <a:ext cx="1317626" cy="500063"/>
            <a:chOff x="2476499" y="4254501"/>
            <a:chExt cx="1317626" cy="500063"/>
          </a:xfrm>
        </xdr:grpSpPr>
        <xdr:sp macro="" textlink="">
          <xdr:nvSpPr>
            <xdr:cNvPr id="69" name="Rectangle: Rounded Corners 68">
              <a:extLst>
                <a:ext uri="{FF2B5EF4-FFF2-40B4-BE49-F238E27FC236}">
                  <a16:creationId xmlns:a16="http://schemas.microsoft.com/office/drawing/2014/main" id="{D53FDCB2-CEF1-C530-BC99-43A4DACD0122}"/>
                </a:ext>
              </a:extLst>
            </xdr:cNvPr>
            <xdr:cNvSpPr/>
          </xdr:nvSpPr>
          <xdr:spPr>
            <a:xfrm>
              <a:off x="2476499" y="4254501"/>
              <a:ext cx="1317626" cy="500063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AVG</a:t>
              </a:r>
              <a:r>
                <a:rPr lang="en-US" sz="1050" b="1" baseline="0"/>
                <a:t> ENGAGMENT</a:t>
              </a:r>
              <a:endParaRPr lang="en-US" sz="1050" b="1"/>
            </a:p>
          </xdr:txBody>
        </xdr:sp>
        <xdr:sp macro="" textlink="Data!H7">
          <xdr:nvSpPr>
            <xdr:cNvPr id="74" name="TextBox 73">
              <a:extLst>
                <a:ext uri="{FF2B5EF4-FFF2-40B4-BE49-F238E27FC236}">
                  <a16:creationId xmlns:a16="http://schemas.microsoft.com/office/drawing/2014/main" id="{0DFF62EC-1FF9-48BF-A88F-818295C203EB}"/>
                </a:ext>
              </a:extLst>
            </xdr:cNvPr>
            <xdr:cNvSpPr txBox="1"/>
          </xdr:nvSpPr>
          <xdr:spPr>
            <a:xfrm>
              <a:off x="2799953" y="4445001"/>
              <a:ext cx="670719" cy="293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45808D4-AF88-4F8C-9EFE-64D3CD0315EA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2.22%</a:t>
              </a:fld>
              <a:endParaRPr lang="en-US" sz="11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73E555A2-5B74-FF44-D667-3658EDC51076}"/>
              </a:ext>
            </a:extLst>
          </xdr:cNvPr>
          <xdr:cNvGrpSpPr/>
        </xdr:nvGrpSpPr>
        <xdr:grpSpPr>
          <a:xfrm>
            <a:off x="2476501" y="3619500"/>
            <a:ext cx="1316736" cy="500063"/>
            <a:chOff x="2468564" y="3698875"/>
            <a:chExt cx="1316736" cy="500063"/>
          </a:xfrm>
        </xdr:grpSpPr>
        <xdr:sp macro="" textlink="">
          <xdr:nvSpPr>
            <xdr:cNvPr id="70" name="Rectangle: Rounded Corners 69">
              <a:extLst>
                <a:ext uri="{FF2B5EF4-FFF2-40B4-BE49-F238E27FC236}">
                  <a16:creationId xmlns:a16="http://schemas.microsoft.com/office/drawing/2014/main" id="{067745DA-5FD4-4378-903D-360E0AC404BF}"/>
                </a:ext>
              </a:extLst>
            </xdr:cNvPr>
            <xdr:cNvSpPr/>
          </xdr:nvSpPr>
          <xdr:spPr>
            <a:xfrm>
              <a:off x="2468564" y="3698875"/>
              <a:ext cx="1316736" cy="500063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LIKES</a:t>
              </a:r>
            </a:p>
          </xdr:txBody>
        </xdr:sp>
        <xdr:sp macro="" textlink="Data!H6">
          <xdr:nvSpPr>
            <xdr:cNvPr id="75" name="TextBox 74">
              <a:extLst>
                <a:ext uri="{FF2B5EF4-FFF2-40B4-BE49-F238E27FC236}">
                  <a16:creationId xmlns:a16="http://schemas.microsoft.com/office/drawing/2014/main" id="{4A9F2F6D-AE08-457E-8D05-5D764C5113DE}"/>
                </a:ext>
              </a:extLst>
            </xdr:cNvPr>
            <xdr:cNvSpPr txBox="1"/>
          </xdr:nvSpPr>
          <xdr:spPr>
            <a:xfrm>
              <a:off x="2795320" y="3889376"/>
              <a:ext cx="663224" cy="2778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423D074-CEDA-401E-9C47-0D2BA89DC0E7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23,516</a:t>
              </a:fld>
              <a:endParaRPr lang="en-US" sz="11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97E9B4D2-87D4-2659-1594-CE096A09C5CA}"/>
              </a:ext>
            </a:extLst>
          </xdr:cNvPr>
          <xdr:cNvGrpSpPr/>
        </xdr:nvGrpSpPr>
        <xdr:grpSpPr>
          <a:xfrm>
            <a:off x="1119188" y="4183063"/>
            <a:ext cx="1316736" cy="515937"/>
            <a:chOff x="1119188" y="4254500"/>
            <a:chExt cx="1316736" cy="515937"/>
          </a:xfrm>
        </xdr:grpSpPr>
        <xdr:sp macro="" textlink="">
          <xdr:nvSpPr>
            <xdr:cNvPr id="72" name="Rectangle: Rounded Corners 71">
              <a:extLst>
                <a:ext uri="{FF2B5EF4-FFF2-40B4-BE49-F238E27FC236}">
                  <a16:creationId xmlns:a16="http://schemas.microsoft.com/office/drawing/2014/main" id="{F53C19D6-F1F0-4010-AC21-141D07DAFAA8}"/>
                </a:ext>
              </a:extLst>
            </xdr:cNvPr>
            <xdr:cNvSpPr/>
          </xdr:nvSpPr>
          <xdr:spPr>
            <a:xfrm>
              <a:off x="1119188" y="4254500"/>
              <a:ext cx="1316736" cy="500063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AVG RESPONSE</a:t>
              </a:r>
            </a:p>
          </xdr:txBody>
        </xdr:sp>
        <xdr:sp macro="" textlink="Data!H8">
          <xdr:nvSpPr>
            <xdr:cNvPr id="76" name="TextBox 75">
              <a:extLst>
                <a:ext uri="{FF2B5EF4-FFF2-40B4-BE49-F238E27FC236}">
                  <a16:creationId xmlns:a16="http://schemas.microsoft.com/office/drawing/2014/main" id="{337280BC-C2FA-4B25-9C55-35456097DC17}"/>
                </a:ext>
              </a:extLst>
            </xdr:cNvPr>
            <xdr:cNvSpPr txBox="1"/>
          </xdr:nvSpPr>
          <xdr:spPr>
            <a:xfrm>
              <a:off x="1396334" y="4460875"/>
              <a:ext cx="730916" cy="3095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0F7C9F7-9FB0-4689-BC4A-AE321DACE5C6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84.29%</a:t>
              </a:fld>
              <a:endParaRPr lang="en-US" sz="1100" b="1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6</xdr:col>
      <xdr:colOff>568100</xdr:colOff>
      <xdr:row>16</xdr:row>
      <xdr:rowOff>162151</xdr:rowOff>
    </xdr:from>
    <xdr:to>
      <xdr:col>12</xdr:col>
      <xdr:colOff>488726</xdr:colOff>
      <xdr:row>30</xdr:row>
      <xdr:rowOff>91031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7D44AB9D-0D3B-4C9C-BE1C-6693A38A0438}"/>
            </a:ext>
          </a:extLst>
        </xdr:cNvPr>
        <xdr:cNvGrpSpPr/>
      </xdr:nvGrpSpPr>
      <xdr:grpSpPr>
        <a:xfrm>
          <a:off x="4246721" y="3105048"/>
          <a:ext cx="3599246" cy="2503914"/>
          <a:chOff x="309562" y="2865435"/>
          <a:chExt cx="3587751" cy="1992315"/>
        </a:xfrm>
      </xdr:grpSpPr>
      <xdr:sp macro="" textlink="">
        <xdr:nvSpPr>
          <xdr:cNvPr id="83" name="Rectangle: Rounded Corners 82">
            <a:extLst>
              <a:ext uri="{FF2B5EF4-FFF2-40B4-BE49-F238E27FC236}">
                <a16:creationId xmlns:a16="http://schemas.microsoft.com/office/drawing/2014/main" id="{85590902-37A6-28DF-84AB-2E40958B9377}"/>
              </a:ext>
            </a:extLst>
          </xdr:cNvPr>
          <xdr:cNvSpPr/>
        </xdr:nvSpPr>
        <xdr:spPr>
          <a:xfrm>
            <a:off x="309562" y="2865438"/>
            <a:ext cx="3587751" cy="199231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srgbClr val="8264F0">
                <a:alpha val="40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Data!X9">
        <xdr:nvSpPr>
          <xdr:cNvPr id="85" name="TextBox 84">
            <a:extLst>
              <a:ext uri="{FF2B5EF4-FFF2-40B4-BE49-F238E27FC236}">
                <a16:creationId xmlns:a16="http://schemas.microsoft.com/office/drawing/2014/main" id="{25165EA3-3FF6-D833-46CF-C0F3E6DC732D}"/>
              </a:ext>
            </a:extLst>
          </xdr:cNvPr>
          <xdr:cNvSpPr txBox="1"/>
        </xdr:nvSpPr>
        <xdr:spPr>
          <a:xfrm>
            <a:off x="2460624" y="2865435"/>
            <a:ext cx="1309688" cy="515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B0F62F2-DF4D-4421-B155-8F1AAD3A6B02}" type="TxLink">
              <a:rPr lang="en-US" sz="2800" b="1" i="0" u="none" strike="noStrike">
                <a:solidFill>
                  <a:srgbClr val="111111"/>
                </a:solidFill>
                <a:latin typeface="Bahnschrift"/>
              </a:rPr>
              <a:pPr/>
              <a:t>612,149</a:t>
            </a:fld>
            <a:endParaRPr lang="en-US" sz="2800"/>
          </a:p>
        </xdr:txBody>
      </xdr: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FCA5296E-0C6D-B760-4B1C-B65621002B24}"/>
              </a:ext>
            </a:extLst>
          </xdr:cNvPr>
          <xdr:cNvSpPr txBox="1"/>
        </xdr:nvSpPr>
        <xdr:spPr>
          <a:xfrm>
            <a:off x="2754313" y="3286127"/>
            <a:ext cx="100012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/>
              <a:t>IMPRESSIONS</a:t>
            </a:r>
          </a:p>
        </xdr:txBody>
      </xdr:sp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2736C4F0-E44B-F396-9241-BFEBCF271E0D}"/>
              </a:ext>
            </a:extLst>
          </xdr:cNvPr>
          <xdr:cNvSpPr txBox="1"/>
        </xdr:nvSpPr>
        <xdr:spPr>
          <a:xfrm>
            <a:off x="381001" y="3667124"/>
            <a:ext cx="484188" cy="2301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1">
                <a:solidFill>
                  <a:srgbClr val="8264F0"/>
                </a:solidFill>
              </a:rPr>
              <a:t>FANS</a:t>
            </a:r>
          </a:p>
        </xdr:txBody>
      </xdr:sp>
      <xdr:sp macro="" textlink="Data!X4">
        <xdr:nvSpPr>
          <xdr:cNvPr id="88" name="TextBox 87">
            <a:extLst>
              <a:ext uri="{FF2B5EF4-FFF2-40B4-BE49-F238E27FC236}">
                <a16:creationId xmlns:a16="http://schemas.microsoft.com/office/drawing/2014/main" id="{8E1613DF-9F55-C13E-B958-6F74691DA1B9}"/>
              </a:ext>
            </a:extLst>
          </xdr:cNvPr>
          <xdr:cNvSpPr txBox="1"/>
        </xdr:nvSpPr>
        <xdr:spPr>
          <a:xfrm>
            <a:off x="381000" y="3833812"/>
            <a:ext cx="650875" cy="2778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D38BB02-DA5C-41F8-961C-E5DFF3CE42A5}" type="TxLink">
              <a:rPr lang="en-US" sz="1100" b="1" i="0" u="none" strike="noStrike">
                <a:solidFill>
                  <a:srgbClr val="6E32A0"/>
                </a:solidFill>
                <a:latin typeface="Bahnschrift"/>
              </a:rPr>
              <a:pPr/>
              <a:t>29,693</a:t>
            </a:fld>
            <a:endParaRPr lang="en-US" sz="1100">
              <a:solidFill>
                <a:srgbClr val="6E32A0"/>
              </a:solidFill>
            </a:endParaRPr>
          </a:p>
        </xdr:txBody>
      </xdr: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9081C17C-3B4E-8DDD-8EB0-6209C8DB9B0F}"/>
              </a:ext>
            </a:extLst>
          </xdr:cNvPr>
          <xdr:cNvSpPr txBox="1"/>
        </xdr:nvSpPr>
        <xdr:spPr>
          <a:xfrm>
            <a:off x="349248" y="4167189"/>
            <a:ext cx="785813" cy="2540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rgbClr val="8264F0"/>
                </a:solidFill>
              </a:rPr>
              <a:t>NEW FANS</a:t>
            </a:r>
          </a:p>
        </xdr:txBody>
      </xdr:sp>
      <xdr:sp macro="" textlink="Data!Y3">
        <xdr:nvSpPr>
          <xdr:cNvPr id="90" name="TextBox 89">
            <a:extLst>
              <a:ext uri="{FF2B5EF4-FFF2-40B4-BE49-F238E27FC236}">
                <a16:creationId xmlns:a16="http://schemas.microsoft.com/office/drawing/2014/main" id="{A409324E-F8BA-E3D1-17AA-933C808F8EFA}"/>
              </a:ext>
            </a:extLst>
          </xdr:cNvPr>
          <xdr:cNvSpPr txBox="1"/>
        </xdr:nvSpPr>
        <xdr:spPr>
          <a:xfrm>
            <a:off x="349251" y="4341812"/>
            <a:ext cx="563562" cy="222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81E283F-62C3-4165-B83D-734D6AD2B688}" type="TxLink">
              <a:rPr lang="en-US" sz="1100" b="1" i="0" u="none" strike="noStrike">
                <a:solidFill>
                  <a:srgbClr val="6E32A0"/>
                </a:solidFill>
                <a:latin typeface="Bahnschrift"/>
              </a:rPr>
              <a:pPr/>
              <a:t>4.19%</a:t>
            </a:fld>
            <a:endParaRPr lang="en-US" sz="1000" b="1">
              <a:solidFill>
                <a:srgbClr val="6E32A0"/>
              </a:solidFill>
            </a:endParaRPr>
          </a:p>
        </xdr:txBody>
      </xdr:sp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193366B6-4ACB-9835-01CC-C24C7134D797}"/>
              </a:ext>
            </a:extLst>
          </xdr:cNvPr>
          <xdr:cNvGrpSpPr/>
        </xdr:nvGrpSpPr>
        <xdr:grpSpPr>
          <a:xfrm>
            <a:off x="1103313" y="3619501"/>
            <a:ext cx="1316736" cy="500063"/>
            <a:chOff x="1095376" y="3698876"/>
            <a:chExt cx="1316736" cy="500063"/>
          </a:xfrm>
        </xdr:grpSpPr>
        <xdr:sp macro="" textlink="">
          <xdr:nvSpPr>
            <xdr:cNvPr id="101" name="Rectangle: Rounded Corners 100">
              <a:extLst>
                <a:ext uri="{FF2B5EF4-FFF2-40B4-BE49-F238E27FC236}">
                  <a16:creationId xmlns:a16="http://schemas.microsoft.com/office/drawing/2014/main" id="{6B67393E-ABC7-008F-7095-C4553669B73B}"/>
                </a:ext>
              </a:extLst>
            </xdr:cNvPr>
            <xdr:cNvSpPr/>
          </xdr:nvSpPr>
          <xdr:spPr>
            <a:xfrm>
              <a:off x="1095376" y="3698876"/>
              <a:ext cx="1316736" cy="500063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POST REACH</a:t>
              </a:r>
            </a:p>
          </xdr:txBody>
        </xdr:sp>
        <xdr:sp macro="" textlink="Data!X5">
          <xdr:nvSpPr>
            <xdr:cNvPr id="102" name="TextBox 101">
              <a:extLst>
                <a:ext uri="{FF2B5EF4-FFF2-40B4-BE49-F238E27FC236}">
                  <a16:creationId xmlns:a16="http://schemas.microsoft.com/office/drawing/2014/main" id="{098BE469-ABD5-B7CE-345B-88317E9358D3}"/>
                </a:ext>
              </a:extLst>
            </xdr:cNvPr>
            <xdr:cNvSpPr txBox="1"/>
          </xdr:nvSpPr>
          <xdr:spPr>
            <a:xfrm>
              <a:off x="1334819" y="3873501"/>
              <a:ext cx="837850" cy="3095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A7342CB7-D2E3-439C-87A8-F3BCCC339BC4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431,067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9C1EB880-E7DB-7837-2D5B-5C4A45F2EE4B}"/>
              </a:ext>
            </a:extLst>
          </xdr:cNvPr>
          <xdr:cNvGrpSpPr/>
        </xdr:nvGrpSpPr>
        <xdr:grpSpPr>
          <a:xfrm>
            <a:off x="2476499" y="4183064"/>
            <a:ext cx="1317626" cy="500063"/>
            <a:chOff x="2476499" y="4254501"/>
            <a:chExt cx="1317626" cy="500063"/>
          </a:xfrm>
        </xdr:grpSpPr>
        <xdr:sp macro="" textlink="">
          <xdr:nvSpPr>
            <xdr:cNvPr id="99" name="Rectangle: Rounded Corners 98">
              <a:extLst>
                <a:ext uri="{FF2B5EF4-FFF2-40B4-BE49-F238E27FC236}">
                  <a16:creationId xmlns:a16="http://schemas.microsoft.com/office/drawing/2014/main" id="{F6A6DAE4-3C17-898F-1DFD-72C5F0BDE8A5}"/>
                </a:ext>
              </a:extLst>
            </xdr:cNvPr>
            <xdr:cNvSpPr/>
          </xdr:nvSpPr>
          <xdr:spPr>
            <a:xfrm>
              <a:off x="2476499" y="4254501"/>
              <a:ext cx="1317626" cy="500063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AVG</a:t>
              </a:r>
              <a:r>
                <a:rPr lang="en-US" sz="1050" b="1" baseline="0"/>
                <a:t> ENGAGMENT</a:t>
              </a:r>
              <a:endParaRPr lang="en-US" sz="1050" b="1"/>
            </a:p>
          </xdr:txBody>
        </xdr:sp>
        <xdr:sp macro="" textlink="Data!X7">
          <xdr:nvSpPr>
            <xdr:cNvPr id="100" name="TextBox 99">
              <a:extLst>
                <a:ext uri="{FF2B5EF4-FFF2-40B4-BE49-F238E27FC236}">
                  <a16:creationId xmlns:a16="http://schemas.microsoft.com/office/drawing/2014/main" id="{0972EA38-DC05-70A5-55F5-72724A5D5DCE}"/>
                </a:ext>
              </a:extLst>
            </xdr:cNvPr>
            <xdr:cNvSpPr txBox="1"/>
          </xdr:nvSpPr>
          <xdr:spPr>
            <a:xfrm>
              <a:off x="2799953" y="4445001"/>
              <a:ext cx="670719" cy="293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D7E3F00-BCCD-48F2-BCD8-5520B247F56E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2.36%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7C397231-B8D5-6B95-DBC6-B47694E744B4}"/>
              </a:ext>
            </a:extLst>
          </xdr:cNvPr>
          <xdr:cNvGrpSpPr/>
        </xdr:nvGrpSpPr>
        <xdr:grpSpPr>
          <a:xfrm>
            <a:off x="2476501" y="3619500"/>
            <a:ext cx="1316736" cy="500063"/>
            <a:chOff x="2468564" y="3698875"/>
            <a:chExt cx="1316736" cy="500063"/>
          </a:xfrm>
        </xdr:grpSpPr>
        <xdr:sp macro="" textlink="">
          <xdr:nvSpPr>
            <xdr:cNvPr id="97" name="Rectangle: Rounded Corners 96">
              <a:extLst>
                <a:ext uri="{FF2B5EF4-FFF2-40B4-BE49-F238E27FC236}">
                  <a16:creationId xmlns:a16="http://schemas.microsoft.com/office/drawing/2014/main" id="{67246003-B81E-BE14-53C8-76A50FBAFC7B}"/>
                </a:ext>
              </a:extLst>
            </xdr:cNvPr>
            <xdr:cNvSpPr/>
          </xdr:nvSpPr>
          <xdr:spPr>
            <a:xfrm>
              <a:off x="2468564" y="3698875"/>
              <a:ext cx="1316736" cy="500063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LIKES</a:t>
              </a:r>
            </a:p>
          </xdr:txBody>
        </xdr:sp>
        <xdr:sp macro="" textlink="Data!X6">
          <xdr:nvSpPr>
            <xdr:cNvPr id="98" name="TextBox 97">
              <a:extLst>
                <a:ext uri="{FF2B5EF4-FFF2-40B4-BE49-F238E27FC236}">
                  <a16:creationId xmlns:a16="http://schemas.microsoft.com/office/drawing/2014/main" id="{F3810623-789C-BFBE-2574-23935FEF9C01}"/>
                </a:ext>
              </a:extLst>
            </xdr:cNvPr>
            <xdr:cNvSpPr txBox="1"/>
          </xdr:nvSpPr>
          <xdr:spPr>
            <a:xfrm>
              <a:off x="2795320" y="3889376"/>
              <a:ext cx="663224" cy="2778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8242581-98F4-4C8B-9CDD-25B568CACC76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62,610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94" name="Group 93">
            <a:extLst>
              <a:ext uri="{FF2B5EF4-FFF2-40B4-BE49-F238E27FC236}">
                <a16:creationId xmlns:a16="http://schemas.microsoft.com/office/drawing/2014/main" id="{47F266D4-FF16-BA00-BB1E-ADECF7FFFF99}"/>
              </a:ext>
            </a:extLst>
          </xdr:cNvPr>
          <xdr:cNvGrpSpPr/>
        </xdr:nvGrpSpPr>
        <xdr:grpSpPr>
          <a:xfrm>
            <a:off x="1119188" y="4183063"/>
            <a:ext cx="1316736" cy="523875"/>
            <a:chOff x="1119188" y="4254500"/>
            <a:chExt cx="1316736" cy="523875"/>
          </a:xfrm>
        </xdr:grpSpPr>
        <xdr:sp macro="" textlink="">
          <xdr:nvSpPr>
            <xdr:cNvPr id="95" name="Rectangle: Rounded Corners 94">
              <a:extLst>
                <a:ext uri="{FF2B5EF4-FFF2-40B4-BE49-F238E27FC236}">
                  <a16:creationId xmlns:a16="http://schemas.microsoft.com/office/drawing/2014/main" id="{9863A9A3-E107-A2DE-D828-698F0E9B18E2}"/>
                </a:ext>
              </a:extLst>
            </xdr:cNvPr>
            <xdr:cNvSpPr/>
          </xdr:nvSpPr>
          <xdr:spPr>
            <a:xfrm>
              <a:off x="1119188" y="4254500"/>
              <a:ext cx="1316736" cy="500063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AVG RESPONSE</a:t>
              </a:r>
            </a:p>
          </xdr:txBody>
        </xdr:sp>
        <xdr:sp macro="" textlink="Data!X8">
          <xdr:nvSpPr>
            <xdr:cNvPr id="96" name="TextBox 95">
              <a:extLst>
                <a:ext uri="{FF2B5EF4-FFF2-40B4-BE49-F238E27FC236}">
                  <a16:creationId xmlns:a16="http://schemas.microsoft.com/office/drawing/2014/main" id="{4111361A-76B4-6FE6-A081-AA73B981FC0A}"/>
                </a:ext>
              </a:extLst>
            </xdr:cNvPr>
            <xdr:cNvSpPr txBox="1"/>
          </xdr:nvSpPr>
          <xdr:spPr>
            <a:xfrm>
              <a:off x="1420147" y="4468813"/>
              <a:ext cx="722977" cy="3095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29F51440-004D-45F4-95E8-5CC18E8A8355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85.12%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6</xdr:col>
      <xdr:colOff>576036</xdr:colOff>
      <xdr:row>32</xdr:row>
      <xdr:rowOff>32883</xdr:rowOff>
    </xdr:from>
    <xdr:to>
      <xdr:col>12</xdr:col>
      <xdr:colOff>496662</xdr:colOff>
      <xdr:row>45</xdr:row>
      <xdr:rowOff>143191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BD8548BC-68AE-4F2A-925C-859566BD6E25}"/>
            </a:ext>
          </a:extLst>
        </xdr:cNvPr>
        <xdr:cNvGrpSpPr/>
      </xdr:nvGrpSpPr>
      <xdr:grpSpPr>
        <a:xfrm>
          <a:off x="4254657" y="5918676"/>
          <a:ext cx="3599246" cy="2501412"/>
          <a:chOff x="309562" y="2865435"/>
          <a:chExt cx="3587751" cy="1992315"/>
        </a:xfrm>
      </xdr:grpSpPr>
      <xdr:sp macro="" textlink="">
        <xdr:nvSpPr>
          <xdr:cNvPr id="104" name="Rectangle: Rounded Corners 103">
            <a:extLst>
              <a:ext uri="{FF2B5EF4-FFF2-40B4-BE49-F238E27FC236}">
                <a16:creationId xmlns:a16="http://schemas.microsoft.com/office/drawing/2014/main" id="{480294D1-E505-E4C8-7684-43AE1247B4B6}"/>
              </a:ext>
            </a:extLst>
          </xdr:cNvPr>
          <xdr:cNvSpPr/>
        </xdr:nvSpPr>
        <xdr:spPr>
          <a:xfrm>
            <a:off x="309562" y="2865438"/>
            <a:ext cx="3587751" cy="199231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srgbClr val="8264F0">
                <a:alpha val="40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Data!P9">
        <xdr:nvSpPr>
          <xdr:cNvPr id="106" name="TextBox 105">
            <a:extLst>
              <a:ext uri="{FF2B5EF4-FFF2-40B4-BE49-F238E27FC236}">
                <a16:creationId xmlns:a16="http://schemas.microsoft.com/office/drawing/2014/main" id="{C4A4EADA-853E-A366-B194-43675CBC86CE}"/>
              </a:ext>
            </a:extLst>
          </xdr:cNvPr>
          <xdr:cNvSpPr txBox="1"/>
        </xdr:nvSpPr>
        <xdr:spPr>
          <a:xfrm>
            <a:off x="2278061" y="2865435"/>
            <a:ext cx="1452563" cy="515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6D4090B-C73C-4D35-BF2F-A644E0F25091}" type="TxLink">
              <a:rPr lang="en-US" sz="2800" b="1" i="0" u="none" strike="noStrike">
                <a:solidFill>
                  <a:srgbClr val="111111"/>
                </a:solidFill>
                <a:latin typeface="Bahnschrift"/>
              </a:rPr>
              <a:pPr/>
              <a:t>466,294</a:t>
            </a:fld>
            <a:endParaRPr lang="en-US" sz="6000"/>
          </a:p>
        </xdr:txBody>
      </xdr:sp>
      <xdr:sp macro="" textlink="">
        <xdr:nvSpPr>
          <xdr:cNvPr id="107" name="TextBox 106">
            <a:extLst>
              <a:ext uri="{FF2B5EF4-FFF2-40B4-BE49-F238E27FC236}">
                <a16:creationId xmlns:a16="http://schemas.microsoft.com/office/drawing/2014/main" id="{BABFC091-50DE-1B14-CECD-F8805F522423}"/>
              </a:ext>
            </a:extLst>
          </xdr:cNvPr>
          <xdr:cNvSpPr txBox="1"/>
        </xdr:nvSpPr>
        <xdr:spPr>
          <a:xfrm>
            <a:off x="2754313" y="3286127"/>
            <a:ext cx="100012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/>
              <a:t>IMPRESSIONS</a:t>
            </a:r>
          </a:p>
        </xdr:txBody>
      </xdr:sp>
      <xdr:sp macro="" textlink="">
        <xdr:nvSpPr>
          <xdr:cNvPr id="108" name="TextBox 107">
            <a:extLst>
              <a:ext uri="{FF2B5EF4-FFF2-40B4-BE49-F238E27FC236}">
                <a16:creationId xmlns:a16="http://schemas.microsoft.com/office/drawing/2014/main" id="{71796652-9A0A-A431-CC00-393C9A4ADBCE}"/>
              </a:ext>
            </a:extLst>
          </xdr:cNvPr>
          <xdr:cNvSpPr txBox="1"/>
        </xdr:nvSpPr>
        <xdr:spPr>
          <a:xfrm>
            <a:off x="381001" y="3667124"/>
            <a:ext cx="484188" cy="2301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1">
                <a:solidFill>
                  <a:srgbClr val="8264F0"/>
                </a:solidFill>
              </a:rPr>
              <a:t>FANS</a:t>
            </a:r>
          </a:p>
        </xdr:txBody>
      </xdr:sp>
      <xdr:sp macro="" textlink="Data!P4">
        <xdr:nvSpPr>
          <xdr:cNvPr id="109" name="TextBox 108">
            <a:extLst>
              <a:ext uri="{FF2B5EF4-FFF2-40B4-BE49-F238E27FC236}">
                <a16:creationId xmlns:a16="http://schemas.microsoft.com/office/drawing/2014/main" id="{A96913E3-CE19-3149-E872-C481E1D833BC}"/>
              </a:ext>
            </a:extLst>
          </xdr:cNvPr>
          <xdr:cNvSpPr txBox="1"/>
        </xdr:nvSpPr>
        <xdr:spPr>
          <a:xfrm>
            <a:off x="381000" y="3833812"/>
            <a:ext cx="650875" cy="2778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35B4B86-A8EA-4B20-A94A-5FD4694D6F9C}" type="TxLink">
              <a:rPr lang="en-US" sz="1100" b="1" i="0" u="none" strike="noStrike">
                <a:solidFill>
                  <a:srgbClr val="6E32A0"/>
                </a:solidFill>
                <a:latin typeface="Bahnschrift"/>
              </a:rPr>
              <a:pPr/>
              <a:t>19,350</a:t>
            </a:fld>
            <a:endParaRPr lang="en-US" sz="1100">
              <a:solidFill>
                <a:srgbClr val="6E32A0"/>
              </a:solidFill>
            </a:endParaRPr>
          </a:p>
        </xdr:txBody>
      </xdr:sp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1CE9228C-F72E-DE8D-985F-563804C8224E}"/>
              </a:ext>
            </a:extLst>
          </xdr:cNvPr>
          <xdr:cNvSpPr txBox="1"/>
        </xdr:nvSpPr>
        <xdr:spPr>
          <a:xfrm>
            <a:off x="349248" y="4167189"/>
            <a:ext cx="785813" cy="2540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rgbClr val="8264F0"/>
                </a:solidFill>
              </a:rPr>
              <a:t>NEW FANS</a:t>
            </a:r>
          </a:p>
        </xdr:txBody>
      </xdr:sp>
      <xdr:sp macro="" textlink="Data!Q3">
        <xdr:nvSpPr>
          <xdr:cNvPr id="111" name="TextBox 110">
            <a:extLst>
              <a:ext uri="{FF2B5EF4-FFF2-40B4-BE49-F238E27FC236}">
                <a16:creationId xmlns:a16="http://schemas.microsoft.com/office/drawing/2014/main" id="{2E6C13E6-1DA8-DCCD-790E-899683434922}"/>
              </a:ext>
            </a:extLst>
          </xdr:cNvPr>
          <xdr:cNvSpPr txBox="1"/>
        </xdr:nvSpPr>
        <xdr:spPr>
          <a:xfrm>
            <a:off x="349251" y="4341812"/>
            <a:ext cx="563562" cy="222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EF283D9-F5D8-4FFA-A010-7566C994CD20}" type="TxLink">
              <a:rPr lang="en-US" sz="1100" b="1" i="0" u="none" strike="noStrike">
                <a:solidFill>
                  <a:srgbClr val="6E32A0"/>
                </a:solidFill>
                <a:latin typeface="Bahnschrift"/>
              </a:rPr>
              <a:pPr/>
              <a:t>4.59%</a:t>
            </a:fld>
            <a:endParaRPr lang="en-US" sz="1000" b="1">
              <a:solidFill>
                <a:srgbClr val="6E32A0"/>
              </a:solidFill>
            </a:endParaRPr>
          </a:p>
        </xdr:txBody>
      </xdr:sp>
      <xdr:grpSp>
        <xdr:nvGrpSpPr>
          <xdr:cNvPr id="112" name="Group 111">
            <a:extLst>
              <a:ext uri="{FF2B5EF4-FFF2-40B4-BE49-F238E27FC236}">
                <a16:creationId xmlns:a16="http://schemas.microsoft.com/office/drawing/2014/main" id="{FBB6B0B1-5FF5-9C7C-6B54-0FD40184BC56}"/>
              </a:ext>
            </a:extLst>
          </xdr:cNvPr>
          <xdr:cNvGrpSpPr/>
        </xdr:nvGrpSpPr>
        <xdr:grpSpPr>
          <a:xfrm>
            <a:off x="1103313" y="3619501"/>
            <a:ext cx="1316736" cy="500063"/>
            <a:chOff x="1095376" y="3698876"/>
            <a:chExt cx="1316736" cy="500063"/>
          </a:xfrm>
        </xdr:grpSpPr>
        <xdr:sp macro="" textlink="">
          <xdr:nvSpPr>
            <xdr:cNvPr id="122" name="Rectangle: Rounded Corners 121">
              <a:extLst>
                <a:ext uri="{FF2B5EF4-FFF2-40B4-BE49-F238E27FC236}">
                  <a16:creationId xmlns:a16="http://schemas.microsoft.com/office/drawing/2014/main" id="{863973B5-F923-2FCF-3969-0C4B0A365560}"/>
                </a:ext>
              </a:extLst>
            </xdr:cNvPr>
            <xdr:cNvSpPr/>
          </xdr:nvSpPr>
          <xdr:spPr>
            <a:xfrm>
              <a:off x="1095376" y="3698876"/>
              <a:ext cx="1316736" cy="500063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POST REACH</a:t>
              </a:r>
            </a:p>
          </xdr:txBody>
        </xdr:sp>
        <xdr:sp macro="" textlink="Data!P5">
          <xdr:nvSpPr>
            <xdr:cNvPr id="123" name="TextBox 122">
              <a:extLst>
                <a:ext uri="{FF2B5EF4-FFF2-40B4-BE49-F238E27FC236}">
                  <a16:creationId xmlns:a16="http://schemas.microsoft.com/office/drawing/2014/main" id="{F9F713C3-903B-2C90-444D-1D0912502034}"/>
                </a:ext>
              </a:extLst>
            </xdr:cNvPr>
            <xdr:cNvSpPr txBox="1"/>
          </xdr:nvSpPr>
          <xdr:spPr>
            <a:xfrm>
              <a:off x="1334819" y="3873501"/>
              <a:ext cx="837850" cy="3095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4933942-4E92-4822-8E9D-47F5DE1A9BFA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371,601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13" name="Group 112">
            <a:extLst>
              <a:ext uri="{FF2B5EF4-FFF2-40B4-BE49-F238E27FC236}">
                <a16:creationId xmlns:a16="http://schemas.microsoft.com/office/drawing/2014/main" id="{E9C010F1-F063-3D99-C1FF-01F124E0FD9E}"/>
              </a:ext>
            </a:extLst>
          </xdr:cNvPr>
          <xdr:cNvGrpSpPr/>
        </xdr:nvGrpSpPr>
        <xdr:grpSpPr>
          <a:xfrm>
            <a:off x="2476499" y="4183064"/>
            <a:ext cx="1317626" cy="500063"/>
            <a:chOff x="2476499" y="4254501"/>
            <a:chExt cx="1317626" cy="500063"/>
          </a:xfrm>
        </xdr:grpSpPr>
        <xdr:sp macro="" textlink="">
          <xdr:nvSpPr>
            <xdr:cNvPr id="120" name="Rectangle: Rounded Corners 119">
              <a:extLst>
                <a:ext uri="{FF2B5EF4-FFF2-40B4-BE49-F238E27FC236}">
                  <a16:creationId xmlns:a16="http://schemas.microsoft.com/office/drawing/2014/main" id="{F8BA9188-27F1-0879-EFA0-517B5C3DD8FD}"/>
                </a:ext>
              </a:extLst>
            </xdr:cNvPr>
            <xdr:cNvSpPr/>
          </xdr:nvSpPr>
          <xdr:spPr>
            <a:xfrm>
              <a:off x="2476499" y="4254501"/>
              <a:ext cx="1317626" cy="500063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AVG</a:t>
              </a:r>
              <a:r>
                <a:rPr lang="en-US" sz="1050" b="1" baseline="0"/>
                <a:t> ENGAGMENT</a:t>
              </a:r>
              <a:endParaRPr lang="en-US" sz="1050" b="1"/>
            </a:p>
          </xdr:txBody>
        </xdr:sp>
        <xdr:sp macro="" textlink="Data!P7">
          <xdr:nvSpPr>
            <xdr:cNvPr id="121" name="TextBox 120">
              <a:extLst>
                <a:ext uri="{FF2B5EF4-FFF2-40B4-BE49-F238E27FC236}">
                  <a16:creationId xmlns:a16="http://schemas.microsoft.com/office/drawing/2014/main" id="{918A7C90-4025-DE85-1A39-EAE639A2C146}"/>
                </a:ext>
              </a:extLst>
            </xdr:cNvPr>
            <xdr:cNvSpPr txBox="1"/>
          </xdr:nvSpPr>
          <xdr:spPr>
            <a:xfrm>
              <a:off x="2831703" y="4445001"/>
              <a:ext cx="670719" cy="293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2EB38EA4-AE21-42A9-BB14-D255169E413A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2.13%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14" name="Group 113">
            <a:extLst>
              <a:ext uri="{FF2B5EF4-FFF2-40B4-BE49-F238E27FC236}">
                <a16:creationId xmlns:a16="http://schemas.microsoft.com/office/drawing/2014/main" id="{C2295F9A-0DFE-20F0-E0FD-9C7E3534167D}"/>
              </a:ext>
            </a:extLst>
          </xdr:cNvPr>
          <xdr:cNvGrpSpPr/>
        </xdr:nvGrpSpPr>
        <xdr:grpSpPr>
          <a:xfrm>
            <a:off x="2476501" y="3619500"/>
            <a:ext cx="1316736" cy="500063"/>
            <a:chOff x="2468564" y="3698875"/>
            <a:chExt cx="1316736" cy="500063"/>
          </a:xfrm>
        </xdr:grpSpPr>
        <xdr:sp macro="" textlink="">
          <xdr:nvSpPr>
            <xdr:cNvPr id="118" name="Rectangle: Rounded Corners 117">
              <a:extLst>
                <a:ext uri="{FF2B5EF4-FFF2-40B4-BE49-F238E27FC236}">
                  <a16:creationId xmlns:a16="http://schemas.microsoft.com/office/drawing/2014/main" id="{04CF1A72-DA09-1863-6911-5ED1EBF46F1B}"/>
                </a:ext>
              </a:extLst>
            </xdr:cNvPr>
            <xdr:cNvSpPr/>
          </xdr:nvSpPr>
          <xdr:spPr>
            <a:xfrm>
              <a:off x="2468564" y="3698875"/>
              <a:ext cx="1316736" cy="500063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LIKES</a:t>
              </a:r>
            </a:p>
          </xdr:txBody>
        </xdr:sp>
        <xdr:sp macro="" textlink="Data!P6">
          <xdr:nvSpPr>
            <xdr:cNvPr id="119" name="TextBox 118">
              <a:extLst>
                <a:ext uri="{FF2B5EF4-FFF2-40B4-BE49-F238E27FC236}">
                  <a16:creationId xmlns:a16="http://schemas.microsoft.com/office/drawing/2014/main" id="{F2ACC2D6-D55B-4B5E-5EDC-EEB29EDE6CE8}"/>
                </a:ext>
              </a:extLst>
            </xdr:cNvPr>
            <xdr:cNvSpPr txBox="1"/>
          </xdr:nvSpPr>
          <xdr:spPr>
            <a:xfrm>
              <a:off x="2795320" y="3889376"/>
              <a:ext cx="663224" cy="2778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A0AABF2-AF0C-47D3-838B-7D955180FFF4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54,101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15" name="Group 114">
            <a:extLst>
              <a:ext uri="{FF2B5EF4-FFF2-40B4-BE49-F238E27FC236}">
                <a16:creationId xmlns:a16="http://schemas.microsoft.com/office/drawing/2014/main" id="{983A4741-2524-794A-954A-102B18292B7A}"/>
              </a:ext>
            </a:extLst>
          </xdr:cNvPr>
          <xdr:cNvGrpSpPr/>
        </xdr:nvGrpSpPr>
        <xdr:grpSpPr>
          <a:xfrm>
            <a:off x="1119188" y="4183063"/>
            <a:ext cx="1316736" cy="508000"/>
            <a:chOff x="1119188" y="4254500"/>
            <a:chExt cx="1316736" cy="508000"/>
          </a:xfrm>
        </xdr:grpSpPr>
        <xdr:sp macro="" textlink="">
          <xdr:nvSpPr>
            <xdr:cNvPr id="116" name="Rectangle: Rounded Corners 115">
              <a:extLst>
                <a:ext uri="{FF2B5EF4-FFF2-40B4-BE49-F238E27FC236}">
                  <a16:creationId xmlns:a16="http://schemas.microsoft.com/office/drawing/2014/main" id="{88F2F964-EACB-BE4D-40C7-50E050D7C7B3}"/>
                </a:ext>
              </a:extLst>
            </xdr:cNvPr>
            <xdr:cNvSpPr/>
          </xdr:nvSpPr>
          <xdr:spPr>
            <a:xfrm>
              <a:off x="1119188" y="4254500"/>
              <a:ext cx="1316736" cy="500063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AVG RESPONSE</a:t>
              </a:r>
            </a:p>
          </xdr:txBody>
        </xdr:sp>
        <xdr:sp macro="" textlink="Data!P8">
          <xdr:nvSpPr>
            <xdr:cNvPr id="117" name="TextBox 116">
              <a:extLst>
                <a:ext uri="{FF2B5EF4-FFF2-40B4-BE49-F238E27FC236}">
                  <a16:creationId xmlns:a16="http://schemas.microsoft.com/office/drawing/2014/main" id="{3E3BD426-908A-5550-203E-D325E49216E0}"/>
                </a:ext>
              </a:extLst>
            </xdr:cNvPr>
            <xdr:cNvSpPr txBox="1"/>
          </xdr:nvSpPr>
          <xdr:spPr>
            <a:xfrm>
              <a:off x="1404272" y="4452938"/>
              <a:ext cx="762444" cy="3095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06D0226-900F-4D34-B994-0E6EB398A2BC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85.06%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320903</xdr:colOff>
      <xdr:row>31</xdr:row>
      <xdr:rowOff>181427</xdr:rowOff>
    </xdr:from>
    <xdr:to>
      <xdr:col>6</xdr:col>
      <xdr:colOff>241529</xdr:colOff>
      <xdr:row>45</xdr:row>
      <xdr:rowOff>110307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E1B86671-59D7-4D84-8E9B-0BA1B367A485}"/>
            </a:ext>
          </a:extLst>
        </xdr:cNvPr>
        <xdr:cNvGrpSpPr/>
      </xdr:nvGrpSpPr>
      <xdr:grpSpPr>
        <a:xfrm>
          <a:off x="320903" y="5883289"/>
          <a:ext cx="3599247" cy="2503915"/>
          <a:chOff x="309562" y="2857497"/>
          <a:chExt cx="3587751" cy="2000253"/>
        </a:xfrm>
      </xdr:grpSpPr>
      <xdr:sp macro="" textlink="">
        <xdr:nvSpPr>
          <xdr:cNvPr id="125" name="Rectangle: Rounded Corners 124">
            <a:extLst>
              <a:ext uri="{FF2B5EF4-FFF2-40B4-BE49-F238E27FC236}">
                <a16:creationId xmlns:a16="http://schemas.microsoft.com/office/drawing/2014/main" id="{C6EFE819-A5F7-E4E8-8DFA-107D354C668E}"/>
              </a:ext>
            </a:extLst>
          </xdr:cNvPr>
          <xdr:cNvSpPr/>
        </xdr:nvSpPr>
        <xdr:spPr>
          <a:xfrm>
            <a:off x="309562" y="2865438"/>
            <a:ext cx="3587751" cy="199231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srgbClr val="8264F0">
                <a:alpha val="40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Data!AF9">
        <xdr:nvSpPr>
          <xdr:cNvPr id="127" name="TextBox 126">
            <a:extLst>
              <a:ext uri="{FF2B5EF4-FFF2-40B4-BE49-F238E27FC236}">
                <a16:creationId xmlns:a16="http://schemas.microsoft.com/office/drawing/2014/main" id="{BD5E06F6-B4FA-54B7-2BB0-2EA9FFC92D90}"/>
              </a:ext>
            </a:extLst>
          </xdr:cNvPr>
          <xdr:cNvSpPr txBox="1"/>
        </xdr:nvSpPr>
        <xdr:spPr>
          <a:xfrm>
            <a:off x="2325687" y="2857497"/>
            <a:ext cx="1563688" cy="515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82DE848-7D6A-460A-BC46-67E59905D7DC}" type="TxLink">
              <a:rPr lang="en-US" sz="2800" b="1" i="0" u="none" strike="noStrike">
                <a:solidFill>
                  <a:srgbClr val="111111"/>
                </a:solidFill>
                <a:latin typeface="Bahnschrift"/>
              </a:rPr>
              <a:pPr/>
              <a:t>737,589</a:t>
            </a:fld>
            <a:endParaRPr lang="en-US" sz="6000"/>
          </a:p>
        </xdr:txBody>
      </xdr:sp>
      <xdr:sp macro="" textlink="">
        <xdr:nvSpPr>
          <xdr:cNvPr id="128" name="TextBox 127">
            <a:extLst>
              <a:ext uri="{FF2B5EF4-FFF2-40B4-BE49-F238E27FC236}">
                <a16:creationId xmlns:a16="http://schemas.microsoft.com/office/drawing/2014/main" id="{4B7E1BD5-AF4B-CF81-99F6-45D687CA32EB}"/>
              </a:ext>
            </a:extLst>
          </xdr:cNvPr>
          <xdr:cNvSpPr txBox="1"/>
        </xdr:nvSpPr>
        <xdr:spPr>
          <a:xfrm>
            <a:off x="2754313" y="3286127"/>
            <a:ext cx="100012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/>
              <a:t>IMPRESSIONS</a:t>
            </a:r>
          </a:p>
        </xdr:txBody>
      </xdr:sp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03FF2E51-F124-9F39-939C-C59679F4E77E}"/>
              </a:ext>
            </a:extLst>
          </xdr:cNvPr>
          <xdr:cNvSpPr txBox="1"/>
        </xdr:nvSpPr>
        <xdr:spPr>
          <a:xfrm>
            <a:off x="381001" y="3667124"/>
            <a:ext cx="484188" cy="2301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1">
                <a:solidFill>
                  <a:srgbClr val="8264F0"/>
                </a:solidFill>
              </a:rPr>
              <a:t>FANS</a:t>
            </a:r>
          </a:p>
        </xdr:txBody>
      </xdr:sp>
      <xdr:sp macro="" textlink="Data!AF4">
        <xdr:nvSpPr>
          <xdr:cNvPr id="130" name="TextBox 129">
            <a:extLst>
              <a:ext uri="{FF2B5EF4-FFF2-40B4-BE49-F238E27FC236}">
                <a16:creationId xmlns:a16="http://schemas.microsoft.com/office/drawing/2014/main" id="{2188BFB8-E650-09E3-8F8F-E66739B66E6E}"/>
              </a:ext>
            </a:extLst>
          </xdr:cNvPr>
          <xdr:cNvSpPr txBox="1"/>
        </xdr:nvSpPr>
        <xdr:spPr>
          <a:xfrm>
            <a:off x="381000" y="3833812"/>
            <a:ext cx="650875" cy="2778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5FD46E6-AB18-444D-BDB4-971D6945378B}" type="TxLink">
              <a:rPr lang="en-US" sz="1100" b="1" i="0" u="none" strike="noStrike">
                <a:solidFill>
                  <a:srgbClr val="6E32A0"/>
                </a:solidFill>
                <a:latin typeface="Bahnschrift"/>
              </a:rPr>
              <a:pPr/>
              <a:t>36,818</a:t>
            </a:fld>
            <a:endParaRPr lang="en-US" sz="1100">
              <a:solidFill>
                <a:srgbClr val="6E32A0"/>
              </a:solidFill>
            </a:endParaRPr>
          </a:p>
        </xdr:txBody>
      </xdr:sp>
      <xdr:sp macro="" textlink="">
        <xdr:nvSpPr>
          <xdr:cNvPr id="131" name="TextBox 130">
            <a:extLst>
              <a:ext uri="{FF2B5EF4-FFF2-40B4-BE49-F238E27FC236}">
                <a16:creationId xmlns:a16="http://schemas.microsoft.com/office/drawing/2014/main" id="{7BE8CDFC-F665-943A-5A37-60554CE6DE45}"/>
              </a:ext>
            </a:extLst>
          </xdr:cNvPr>
          <xdr:cNvSpPr txBox="1"/>
        </xdr:nvSpPr>
        <xdr:spPr>
          <a:xfrm>
            <a:off x="349248" y="4167189"/>
            <a:ext cx="785813" cy="2540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rgbClr val="8264F0"/>
                </a:solidFill>
              </a:rPr>
              <a:t>NEW FANS</a:t>
            </a:r>
          </a:p>
        </xdr:txBody>
      </xdr:sp>
      <xdr:sp macro="" textlink="Data!AG3">
        <xdr:nvSpPr>
          <xdr:cNvPr id="132" name="TextBox 131">
            <a:extLst>
              <a:ext uri="{FF2B5EF4-FFF2-40B4-BE49-F238E27FC236}">
                <a16:creationId xmlns:a16="http://schemas.microsoft.com/office/drawing/2014/main" id="{12196382-5C03-5364-DC1A-366D088FC5B3}"/>
              </a:ext>
            </a:extLst>
          </xdr:cNvPr>
          <xdr:cNvSpPr txBox="1"/>
        </xdr:nvSpPr>
        <xdr:spPr>
          <a:xfrm>
            <a:off x="349251" y="4341812"/>
            <a:ext cx="563562" cy="222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40756A6-F894-4192-A556-2EFE87DF0B18}" type="TxLink">
              <a:rPr lang="en-US" sz="1100" b="1" i="0" u="none" strike="noStrike">
                <a:solidFill>
                  <a:srgbClr val="6E32A0"/>
                </a:solidFill>
                <a:latin typeface="Bahnschrift"/>
              </a:rPr>
              <a:pPr/>
              <a:t>3.69%</a:t>
            </a:fld>
            <a:endParaRPr lang="en-US" sz="1000" b="1">
              <a:solidFill>
                <a:srgbClr val="6E32A0"/>
              </a:solidFill>
            </a:endParaRPr>
          </a:p>
        </xdr:txBody>
      </xdr:sp>
      <xdr:grpSp>
        <xdr:nvGrpSpPr>
          <xdr:cNvPr id="133" name="Group 132">
            <a:extLst>
              <a:ext uri="{FF2B5EF4-FFF2-40B4-BE49-F238E27FC236}">
                <a16:creationId xmlns:a16="http://schemas.microsoft.com/office/drawing/2014/main" id="{C7A3AC4C-4E2E-C090-AB32-A3ACF1385E86}"/>
              </a:ext>
            </a:extLst>
          </xdr:cNvPr>
          <xdr:cNvGrpSpPr/>
        </xdr:nvGrpSpPr>
        <xdr:grpSpPr>
          <a:xfrm>
            <a:off x="1103313" y="3619501"/>
            <a:ext cx="1316736" cy="500063"/>
            <a:chOff x="1095376" y="3698876"/>
            <a:chExt cx="1316736" cy="500063"/>
          </a:xfrm>
        </xdr:grpSpPr>
        <xdr:sp macro="" textlink="">
          <xdr:nvSpPr>
            <xdr:cNvPr id="143" name="Rectangle: Rounded Corners 142">
              <a:extLst>
                <a:ext uri="{FF2B5EF4-FFF2-40B4-BE49-F238E27FC236}">
                  <a16:creationId xmlns:a16="http://schemas.microsoft.com/office/drawing/2014/main" id="{26FF03D4-37E2-9BDB-25D0-FD9E20DE3EB6}"/>
                </a:ext>
              </a:extLst>
            </xdr:cNvPr>
            <xdr:cNvSpPr/>
          </xdr:nvSpPr>
          <xdr:spPr>
            <a:xfrm>
              <a:off x="1095376" y="3698876"/>
              <a:ext cx="1316736" cy="500063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POST REACH</a:t>
              </a:r>
            </a:p>
          </xdr:txBody>
        </xdr:sp>
        <xdr:sp macro="" textlink="Data!AF5">
          <xdr:nvSpPr>
            <xdr:cNvPr id="144" name="TextBox 143">
              <a:extLst>
                <a:ext uri="{FF2B5EF4-FFF2-40B4-BE49-F238E27FC236}">
                  <a16:creationId xmlns:a16="http://schemas.microsoft.com/office/drawing/2014/main" id="{C0146E0D-9863-2511-E426-BB750D35FD7B}"/>
                </a:ext>
              </a:extLst>
            </xdr:cNvPr>
            <xdr:cNvSpPr txBox="1"/>
          </xdr:nvSpPr>
          <xdr:spPr>
            <a:xfrm>
              <a:off x="1334819" y="3873501"/>
              <a:ext cx="837850" cy="3095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BBDA341-B0E3-4D22-A36B-2A372D4DDA01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426,091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C0630E43-3F36-AEBA-3012-79AD819D2A31}"/>
              </a:ext>
            </a:extLst>
          </xdr:cNvPr>
          <xdr:cNvGrpSpPr/>
        </xdr:nvGrpSpPr>
        <xdr:grpSpPr>
          <a:xfrm>
            <a:off x="2476499" y="4183064"/>
            <a:ext cx="1317626" cy="500063"/>
            <a:chOff x="2476499" y="4254501"/>
            <a:chExt cx="1317626" cy="500063"/>
          </a:xfrm>
        </xdr:grpSpPr>
        <xdr:sp macro="" textlink="">
          <xdr:nvSpPr>
            <xdr:cNvPr id="141" name="Rectangle: Rounded Corners 140">
              <a:extLst>
                <a:ext uri="{FF2B5EF4-FFF2-40B4-BE49-F238E27FC236}">
                  <a16:creationId xmlns:a16="http://schemas.microsoft.com/office/drawing/2014/main" id="{BC229994-CBC1-2512-8203-DDD38ED09833}"/>
                </a:ext>
              </a:extLst>
            </xdr:cNvPr>
            <xdr:cNvSpPr/>
          </xdr:nvSpPr>
          <xdr:spPr>
            <a:xfrm>
              <a:off x="2476499" y="4254501"/>
              <a:ext cx="1317626" cy="500063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AVG</a:t>
              </a:r>
              <a:r>
                <a:rPr lang="en-US" sz="1050" b="1" baseline="0"/>
                <a:t> ENGAGMENT</a:t>
              </a:r>
              <a:endParaRPr lang="en-US" sz="1050" b="1"/>
            </a:p>
          </xdr:txBody>
        </xdr:sp>
        <xdr:sp macro="" textlink="Data!AF8">
          <xdr:nvSpPr>
            <xdr:cNvPr id="142" name="TextBox 141">
              <a:extLst>
                <a:ext uri="{FF2B5EF4-FFF2-40B4-BE49-F238E27FC236}">
                  <a16:creationId xmlns:a16="http://schemas.microsoft.com/office/drawing/2014/main" id="{41E355A2-8222-EFE2-58F1-0B6B8627E28E}"/>
                </a:ext>
              </a:extLst>
            </xdr:cNvPr>
            <xdr:cNvSpPr txBox="1"/>
          </xdr:nvSpPr>
          <xdr:spPr>
            <a:xfrm>
              <a:off x="2768203" y="4445001"/>
              <a:ext cx="732234" cy="293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5EA347F-6A13-4690-A7DF-598CBA1BFEA2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85.02%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35" name="Group 134">
            <a:extLst>
              <a:ext uri="{FF2B5EF4-FFF2-40B4-BE49-F238E27FC236}">
                <a16:creationId xmlns:a16="http://schemas.microsoft.com/office/drawing/2014/main" id="{EDCBA5D4-1AA4-AF94-CF3F-50BD40B55BB1}"/>
              </a:ext>
            </a:extLst>
          </xdr:cNvPr>
          <xdr:cNvGrpSpPr/>
        </xdr:nvGrpSpPr>
        <xdr:grpSpPr>
          <a:xfrm>
            <a:off x="2476501" y="3619500"/>
            <a:ext cx="1316736" cy="500063"/>
            <a:chOff x="2468564" y="3698875"/>
            <a:chExt cx="1316736" cy="500063"/>
          </a:xfrm>
        </xdr:grpSpPr>
        <xdr:sp macro="" textlink="">
          <xdr:nvSpPr>
            <xdr:cNvPr id="139" name="Rectangle: Rounded Corners 138">
              <a:extLst>
                <a:ext uri="{FF2B5EF4-FFF2-40B4-BE49-F238E27FC236}">
                  <a16:creationId xmlns:a16="http://schemas.microsoft.com/office/drawing/2014/main" id="{B08421BF-3E3A-94BB-0118-F7F9788D61D7}"/>
                </a:ext>
              </a:extLst>
            </xdr:cNvPr>
            <xdr:cNvSpPr/>
          </xdr:nvSpPr>
          <xdr:spPr>
            <a:xfrm>
              <a:off x="2468564" y="3698875"/>
              <a:ext cx="1316736" cy="500063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LIKES</a:t>
              </a:r>
            </a:p>
          </xdr:txBody>
        </xdr:sp>
        <xdr:sp macro="" textlink="Data!AF6">
          <xdr:nvSpPr>
            <xdr:cNvPr id="140" name="TextBox 139">
              <a:extLst>
                <a:ext uri="{FF2B5EF4-FFF2-40B4-BE49-F238E27FC236}">
                  <a16:creationId xmlns:a16="http://schemas.microsoft.com/office/drawing/2014/main" id="{8C2D0C0D-B261-7360-D44E-466083F0BCE6}"/>
                </a:ext>
              </a:extLst>
            </xdr:cNvPr>
            <xdr:cNvSpPr txBox="1"/>
          </xdr:nvSpPr>
          <xdr:spPr>
            <a:xfrm>
              <a:off x="2795320" y="3889376"/>
              <a:ext cx="663224" cy="2778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2CACD4F-129F-43E2-BC9A-F9A6E9CE3482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75,811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C10B0A93-3C45-FEC3-DB7F-2F030E2AD617}"/>
              </a:ext>
            </a:extLst>
          </xdr:cNvPr>
          <xdr:cNvGrpSpPr/>
        </xdr:nvGrpSpPr>
        <xdr:grpSpPr>
          <a:xfrm>
            <a:off x="1119188" y="4183063"/>
            <a:ext cx="1316736" cy="515938"/>
            <a:chOff x="1119188" y="4254500"/>
            <a:chExt cx="1316736" cy="515938"/>
          </a:xfrm>
        </xdr:grpSpPr>
        <xdr:sp macro="" textlink="">
          <xdr:nvSpPr>
            <xdr:cNvPr id="137" name="Rectangle: Rounded Corners 136">
              <a:extLst>
                <a:ext uri="{FF2B5EF4-FFF2-40B4-BE49-F238E27FC236}">
                  <a16:creationId xmlns:a16="http://schemas.microsoft.com/office/drawing/2014/main" id="{CD5DEBA9-A181-B387-0DC6-7E95DAB52C94}"/>
                </a:ext>
              </a:extLst>
            </xdr:cNvPr>
            <xdr:cNvSpPr/>
          </xdr:nvSpPr>
          <xdr:spPr>
            <a:xfrm>
              <a:off x="1119188" y="4254500"/>
              <a:ext cx="1316736" cy="500063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050" b="1"/>
                <a:t>AVG RESPONSE</a:t>
              </a:r>
            </a:p>
          </xdr:txBody>
        </xdr:sp>
        <xdr:sp macro="" textlink="Data!AF8">
          <xdr:nvSpPr>
            <xdr:cNvPr id="138" name="TextBox 137">
              <a:extLst>
                <a:ext uri="{FF2B5EF4-FFF2-40B4-BE49-F238E27FC236}">
                  <a16:creationId xmlns:a16="http://schemas.microsoft.com/office/drawing/2014/main" id="{2DDA2604-C89F-2B94-B01B-F5932413DAA4}"/>
                </a:ext>
              </a:extLst>
            </xdr:cNvPr>
            <xdr:cNvSpPr txBox="1"/>
          </xdr:nvSpPr>
          <xdr:spPr>
            <a:xfrm>
              <a:off x="1388397" y="4460876"/>
              <a:ext cx="762444" cy="3095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7A3B016-071D-4FF5-8452-FA9DFA6F2EF5}" type="TxLink">
                <a:rPr lang="en-US" sz="1400" b="1" i="0" u="none" strike="noStrike">
                  <a:solidFill>
                    <a:schemeClr val="bg1"/>
                  </a:solidFill>
                  <a:latin typeface="Bahnschrift"/>
                </a:rPr>
                <a:pPr/>
                <a:t>85.02%</a:t>
              </a:fld>
              <a:endParaRPr lang="en-US" sz="1400" b="1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 editAs="oneCell">
    <xdr:from>
      <xdr:col>7</xdr:col>
      <xdr:colOff>115659</xdr:colOff>
      <xdr:row>17</xdr:row>
      <xdr:rowOff>77106</xdr:rowOff>
    </xdr:from>
    <xdr:to>
      <xdr:col>8</xdr:col>
      <xdr:colOff>56344</xdr:colOff>
      <xdr:row>20</xdr:row>
      <xdr:rowOff>78059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E3A3AA3B-072A-4F0B-A218-E0D732C38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0159" y="3161392"/>
          <a:ext cx="548471" cy="545238"/>
        </a:xfrm>
        <a:prstGeom prst="rect">
          <a:avLst/>
        </a:prstGeom>
      </xdr:spPr>
    </xdr:pic>
    <xdr:clientData/>
  </xdr:twoCellAnchor>
  <xdr:twoCellAnchor editAs="oneCell">
    <xdr:from>
      <xdr:col>0</xdr:col>
      <xdr:colOff>525008</xdr:colOff>
      <xdr:row>32</xdr:row>
      <xdr:rowOff>115661</xdr:rowOff>
    </xdr:from>
    <xdr:to>
      <xdr:col>1</xdr:col>
      <xdr:colOff>465692</xdr:colOff>
      <xdr:row>35</xdr:row>
      <xdr:rowOff>116613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959979FF-7E1E-43F8-997C-4E3C398FF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008" y="5921375"/>
          <a:ext cx="548470" cy="54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140606</xdr:colOff>
      <xdr:row>32</xdr:row>
      <xdr:rowOff>130403</xdr:rowOff>
    </xdr:from>
    <xdr:to>
      <xdr:col>8</xdr:col>
      <xdr:colOff>80885</xdr:colOff>
      <xdr:row>35</xdr:row>
      <xdr:rowOff>131355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9AC59B0A-9284-4540-AE43-E462DFDC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106" y="5936117"/>
          <a:ext cx="548065" cy="545238"/>
        </a:xfrm>
        <a:prstGeom prst="rect">
          <a:avLst/>
        </a:prstGeom>
      </xdr:spPr>
    </xdr:pic>
    <xdr:clientData/>
  </xdr:twoCellAnchor>
  <xdr:twoCellAnchor>
    <xdr:from>
      <xdr:col>13</xdr:col>
      <xdr:colOff>81642</xdr:colOff>
      <xdr:row>17</xdr:row>
      <xdr:rowOff>45356</xdr:rowOff>
    </xdr:from>
    <xdr:to>
      <xdr:col>20</xdr:col>
      <xdr:colOff>199571</xdr:colOff>
      <xdr:row>23</xdr:row>
      <xdr:rowOff>154214</xdr:rowOff>
    </xdr:to>
    <xdr:sp macro="" textlink="">
      <xdr:nvSpPr>
        <xdr:cNvPr id="155" name="Rectangle: Rounded Corners 154">
          <a:extLst>
            <a:ext uri="{FF2B5EF4-FFF2-40B4-BE49-F238E27FC236}">
              <a16:creationId xmlns:a16="http://schemas.microsoft.com/office/drawing/2014/main" id="{53EC1197-0509-CEBB-1EF3-11422E9E80E6}"/>
            </a:ext>
          </a:extLst>
        </xdr:cNvPr>
        <xdr:cNvSpPr/>
      </xdr:nvSpPr>
      <xdr:spPr>
        <a:xfrm>
          <a:off x="7982856" y="3129642"/>
          <a:ext cx="4372429" cy="1197429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rgbClr val="8264F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90715</xdr:colOff>
      <xdr:row>21</xdr:row>
      <xdr:rowOff>117928</xdr:rowOff>
    </xdr:from>
    <xdr:to>
      <xdr:col>15</xdr:col>
      <xdr:colOff>172357</xdr:colOff>
      <xdr:row>23</xdr:row>
      <xdr:rowOff>45357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CE6B6BE3-B9E8-4E58-91C7-F0ED4E9F2F29}"/>
            </a:ext>
          </a:extLst>
        </xdr:cNvPr>
        <xdr:cNvSpPr txBox="1"/>
      </xdr:nvSpPr>
      <xdr:spPr>
        <a:xfrm>
          <a:off x="7991929" y="3927928"/>
          <a:ext cx="1297214" cy="290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Audience Growth</a:t>
          </a:r>
        </a:p>
        <a:p>
          <a:endParaRPr lang="en-US" sz="1200" b="1"/>
        </a:p>
      </xdr:txBody>
    </xdr:sp>
    <xdr:clientData/>
  </xdr:twoCellAnchor>
  <xdr:twoCellAnchor>
    <xdr:from>
      <xdr:col>13</xdr:col>
      <xdr:colOff>136073</xdr:colOff>
      <xdr:row>17</xdr:row>
      <xdr:rowOff>117930</xdr:rowOff>
    </xdr:from>
    <xdr:to>
      <xdr:col>13</xdr:col>
      <xdr:colOff>601367</xdr:colOff>
      <xdr:row>20</xdr:row>
      <xdr:rowOff>36287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C907CF80-253B-4B7C-92F5-6757062F3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7287" y="3202216"/>
          <a:ext cx="465294" cy="462642"/>
        </a:xfrm>
        <a:prstGeom prst="rect">
          <a:avLst/>
        </a:prstGeom>
      </xdr:spPr>
    </xdr:pic>
    <xdr:clientData/>
  </xdr:twoCellAnchor>
  <xdr:twoCellAnchor>
    <xdr:from>
      <xdr:col>13</xdr:col>
      <xdr:colOff>136072</xdr:colOff>
      <xdr:row>20</xdr:row>
      <xdr:rowOff>18145</xdr:rowOff>
    </xdr:from>
    <xdr:to>
      <xdr:col>14</xdr:col>
      <xdr:colOff>598714</xdr:colOff>
      <xdr:row>21</xdr:row>
      <xdr:rowOff>117930</xdr:rowOff>
    </xdr:to>
    <xdr:sp macro="" textlink="Data!H3">
      <xdr:nvSpPr>
        <xdr:cNvPr id="158" name="TextBox 157">
          <a:extLst>
            <a:ext uri="{FF2B5EF4-FFF2-40B4-BE49-F238E27FC236}">
              <a16:creationId xmlns:a16="http://schemas.microsoft.com/office/drawing/2014/main" id="{F7A19A29-1F50-8C7A-D980-670FCB4C7B41}"/>
            </a:ext>
          </a:extLst>
        </xdr:cNvPr>
        <xdr:cNvSpPr txBox="1"/>
      </xdr:nvSpPr>
      <xdr:spPr>
        <a:xfrm>
          <a:off x="8037286" y="3646716"/>
          <a:ext cx="1070428" cy="281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DE135A-E730-462F-8167-D8D66C88DBE1}" type="TxLink">
            <a:rPr lang="en-US" sz="1600" b="1" i="0" u="none" strike="noStrike">
              <a:solidFill>
                <a:srgbClr val="111111"/>
              </a:solidFill>
              <a:latin typeface="Bahnschrift"/>
            </a:rPr>
            <a:pPr/>
            <a:t>842</a:t>
          </a:fld>
          <a:endParaRPr lang="en-US" sz="1600"/>
        </a:p>
      </xdr:txBody>
    </xdr:sp>
    <xdr:clientData/>
  </xdr:twoCellAnchor>
  <xdr:twoCellAnchor>
    <xdr:from>
      <xdr:col>13</xdr:col>
      <xdr:colOff>81643</xdr:colOff>
      <xdr:row>24</xdr:row>
      <xdr:rowOff>90714</xdr:rowOff>
    </xdr:from>
    <xdr:to>
      <xdr:col>20</xdr:col>
      <xdr:colOff>199572</xdr:colOff>
      <xdr:row>31</xdr:row>
      <xdr:rowOff>18143</xdr:rowOff>
    </xdr:to>
    <xdr:sp macro="" textlink="">
      <xdr:nvSpPr>
        <xdr:cNvPr id="162" name="Rectangle: Rounded Corners 161">
          <a:extLst>
            <a:ext uri="{FF2B5EF4-FFF2-40B4-BE49-F238E27FC236}">
              <a16:creationId xmlns:a16="http://schemas.microsoft.com/office/drawing/2014/main" id="{7B1F7B0A-78C4-8A82-8963-642D7F1DBCCE}"/>
            </a:ext>
          </a:extLst>
        </xdr:cNvPr>
        <xdr:cNvSpPr/>
      </xdr:nvSpPr>
      <xdr:spPr>
        <a:xfrm>
          <a:off x="7982857" y="4445000"/>
          <a:ext cx="4372429" cy="1197429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rgbClr val="8264F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90716</xdr:colOff>
      <xdr:row>28</xdr:row>
      <xdr:rowOff>163286</xdr:rowOff>
    </xdr:from>
    <xdr:to>
      <xdr:col>15</xdr:col>
      <xdr:colOff>172358</xdr:colOff>
      <xdr:row>30</xdr:row>
      <xdr:rowOff>90715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9FB1F818-75F5-573F-6883-9DF0B91F2E4B}"/>
            </a:ext>
          </a:extLst>
        </xdr:cNvPr>
        <xdr:cNvSpPr txBox="1"/>
      </xdr:nvSpPr>
      <xdr:spPr>
        <a:xfrm>
          <a:off x="7991930" y="5243286"/>
          <a:ext cx="1297214" cy="290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Audience Growth</a:t>
          </a:r>
        </a:p>
        <a:p>
          <a:endParaRPr lang="en-US" sz="1200" b="1"/>
        </a:p>
      </xdr:txBody>
    </xdr:sp>
    <xdr:clientData/>
  </xdr:twoCellAnchor>
  <xdr:twoCellAnchor>
    <xdr:from>
      <xdr:col>13</xdr:col>
      <xdr:colOff>136073</xdr:colOff>
      <xdr:row>27</xdr:row>
      <xdr:rowOff>63503</xdr:rowOff>
    </xdr:from>
    <xdr:to>
      <xdr:col>14</xdr:col>
      <xdr:colOff>598715</xdr:colOff>
      <xdr:row>28</xdr:row>
      <xdr:rowOff>163288</xdr:rowOff>
    </xdr:to>
    <xdr:sp macro="" textlink="Data!X3">
      <xdr:nvSpPr>
        <xdr:cNvPr id="166" name="TextBox 165">
          <a:extLst>
            <a:ext uri="{FF2B5EF4-FFF2-40B4-BE49-F238E27FC236}">
              <a16:creationId xmlns:a16="http://schemas.microsoft.com/office/drawing/2014/main" id="{1F0E339E-E8E0-04B6-9082-EDB99C7BB0C6}"/>
            </a:ext>
          </a:extLst>
        </xdr:cNvPr>
        <xdr:cNvSpPr txBox="1"/>
      </xdr:nvSpPr>
      <xdr:spPr>
        <a:xfrm>
          <a:off x="8037287" y="4962074"/>
          <a:ext cx="1070428" cy="281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A8BB80-F79C-4AFF-9C9D-88AAE2A77A58}" type="TxLink">
            <a:rPr lang="en-US" sz="1600" b="1" i="0" u="none" strike="noStrike">
              <a:solidFill>
                <a:srgbClr val="111111"/>
              </a:solidFill>
              <a:latin typeface="Bahnschrift"/>
            </a:rPr>
            <a:pPr/>
            <a:t>1,193</a:t>
          </a:fld>
          <a:endParaRPr lang="en-US" sz="2400"/>
        </a:p>
      </xdr:txBody>
    </xdr:sp>
    <xdr:clientData/>
  </xdr:twoCellAnchor>
  <xdr:twoCellAnchor>
    <xdr:from>
      <xdr:col>13</xdr:col>
      <xdr:colOff>72572</xdr:colOff>
      <xdr:row>31</xdr:row>
      <xdr:rowOff>127000</xdr:rowOff>
    </xdr:from>
    <xdr:to>
      <xdr:col>20</xdr:col>
      <xdr:colOff>190501</xdr:colOff>
      <xdr:row>38</xdr:row>
      <xdr:rowOff>54429</xdr:rowOff>
    </xdr:to>
    <xdr:sp macro="" textlink="">
      <xdr:nvSpPr>
        <xdr:cNvPr id="174" name="Rectangle: Rounded Corners 173">
          <a:extLst>
            <a:ext uri="{FF2B5EF4-FFF2-40B4-BE49-F238E27FC236}">
              <a16:creationId xmlns:a16="http://schemas.microsoft.com/office/drawing/2014/main" id="{AE115D5F-CBC1-15C7-A3C0-443177BBD041}"/>
            </a:ext>
          </a:extLst>
        </xdr:cNvPr>
        <xdr:cNvSpPr/>
      </xdr:nvSpPr>
      <xdr:spPr>
        <a:xfrm>
          <a:off x="7973786" y="5751286"/>
          <a:ext cx="4372429" cy="1197429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rgbClr val="8264F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81645</xdr:colOff>
      <xdr:row>36</xdr:row>
      <xdr:rowOff>18143</xdr:rowOff>
    </xdr:from>
    <xdr:to>
      <xdr:col>15</xdr:col>
      <xdr:colOff>163287</xdr:colOff>
      <xdr:row>37</xdr:row>
      <xdr:rowOff>127001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995D43E4-FB59-C759-1125-272F6EE7C781}"/>
            </a:ext>
          </a:extLst>
        </xdr:cNvPr>
        <xdr:cNvSpPr txBox="1"/>
      </xdr:nvSpPr>
      <xdr:spPr>
        <a:xfrm>
          <a:off x="7982859" y="6549572"/>
          <a:ext cx="1297214" cy="290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Audience Growth</a:t>
          </a:r>
        </a:p>
        <a:p>
          <a:endParaRPr lang="en-US" sz="1200" b="1"/>
        </a:p>
      </xdr:txBody>
    </xdr:sp>
    <xdr:clientData/>
  </xdr:twoCellAnchor>
  <xdr:twoCellAnchor>
    <xdr:from>
      <xdr:col>13</xdr:col>
      <xdr:colOff>127002</xdr:colOff>
      <xdr:row>34</xdr:row>
      <xdr:rowOff>99789</xdr:rowOff>
    </xdr:from>
    <xdr:to>
      <xdr:col>14</xdr:col>
      <xdr:colOff>589644</xdr:colOff>
      <xdr:row>36</xdr:row>
      <xdr:rowOff>18145</xdr:rowOff>
    </xdr:to>
    <xdr:sp macro="" textlink="Data!AF3">
      <xdr:nvSpPr>
        <xdr:cNvPr id="178" name="TextBox 177">
          <a:extLst>
            <a:ext uri="{FF2B5EF4-FFF2-40B4-BE49-F238E27FC236}">
              <a16:creationId xmlns:a16="http://schemas.microsoft.com/office/drawing/2014/main" id="{05544FAC-2909-C779-EA05-4A770EB81DE2}"/>
            </a:ext>
          </a:extLst>
        </xdr:cNvPr>
        <xdr:cNvSpPr txBox="1"/>
      </xdr:nvSpPr>
      <xdr:spPr>
        <a:xfrm>
          <a:off x="8028216" y="6268360"/>
          <a:ext cx="1070428" cy="281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3080DE3-705C-4F1F-8681-D236CD3098E2}" type="TxLink">
            <a:rPr lang="en-US" sz="1600" b="1" i="0" u="none" strike="noStrike">
              <a:solidFill>
                <a:srgbClr val="111111"/>
              </a:solidFill>
              <a:latin typeface="Bahnschrift"/>
            </a:rPr>
            <a:pPr/>
            <a:t>1,310</a:t>
          </a:fld>
          <a:endParaRPr lang="en-US" sz="2400"/>
        </a:p>
      </xdr:txBody>
    </xdr:sp>
    <xdr:clientData/>
  </xdr:twoCellAnchor>
  <xdr:twoCellAnchor>
    <xdr:from>
      <xdr:col>13</xdr:col>
      <xdr:colOff>117928</xdr:colOff>
      <xdr:row>39</xdr:row>
      <xdr:rowOff>9072</xdr:rowOff>
    </xdr:from>
    <xdr:to>
      <xdr:col>20</xdr:col>
      <xdr:colOff>235857</xdr:colOff>
      <xdr:row>45</xdr:row>
      <xdr:rowOff>117929</xdr:rowOff>
    </xdr:to>
    <xdr:sp macro="" textlink="">
      <xdr:nvSpPr>
        <xdr:cNvPr id="186" name="Rectangle: Rounded Corners 185">
          <a:extLst>
            <a:ext uri="{FF2B5EF4-FFF2-40B4-BE49-F238E27FC236}">
              <a16:creationId xmlns:a16="http://schemas.microsoft.com/office/drawing/2014/main" id="{2FEBC7AD-3831-7E78-0031-3FE39118D5DA}"/>
            </a:ext>
          </a:extLst>
        </xdr:cNvPr>
        <xdr:cNvSpPr/>
      </xdr:nvSpPr>
      <xdr:spPr>
        <a:xfrm>
          <a:off x="8019142" y="7084786"/>
          <a:ext cx="4372429" cy="1197429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rgbClr val="8264F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127001</xdr:colOff>
      <xdr:row>43</xdr:row>
      <xdr:rowOff>81643</xdr:rowOff>
    </xdr:from>
    <xdr:to>
      <xdr:col>15</xdr:col>
      <xdr:colOff>208643</xdr:colOff>
      <xdr:row>45</xdr:row>
      <xdr:rowOff>9072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8A4ADE2A-00F9-B54D-21B0-4EB249ECE22D}"/>
            </a:ext>
          </a:extLst>
        </xdr:cNvPr>
        <xdr:cNvSpPr txBox="1"/>
      </xdr:nvSpPr>
      <xdr:spPr>
        <a:xfrm>
          <a:off x="8028215" y="7883072"/>
          <a:ext cx="1297214" cy="290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Audience Growth</a:t>
          </a:r>
        </a:p>
        <a:p>
          <a:endParaRPr lang="en-US" sz="1200" b="1"/>
        </a:p>
      </xdr:txBody>
    </xdr:sp>
    <xdr:clientData/>
  </xdr:twoCellAnchor>
  <xdr:twoCellAnchor>
    <xdr:from>
      <xdr:col>13</xdr:col>
      <xdr:colOff>172358</xdr:colOff>
      <xdr:row>41</xdr:row>
      <xdr:rowOff>163289</xdr:rowOff>
    </xdr:from>
    <xdr:to>
      <xdr:col>15</xdr:col>
      <xdr:colOff>27214</xdr:colOff>
      <xdr:row>43</xdr:row>
      <xdr:rowOff>81645</xdr:rowOff>
    </xdr:to>
    <xdr:sp macro="" textlink="Data!P3">
      <xdr:nvSpPr>
        <xdr:cNvPr id="190" name="TextBox 189">
          <a:extLst>
            <a:ext uri="{FF2B5EF4-FFF2-40B4-BE49-F238E27FC236}">
              <a16:creationId xmlns:a16="http://schemas.microsoft.com/office/drawing/2014/main" id="{4A333E8A-4A45-ACBA-38ED-E0ABFF65396F}"/>
            </a:ext>
          </a:extLst>
        </xdr:cNvPr>
        <xdr:cNvSpPr txBox="1"/>
      </xdr:nvSpPr>
      <xdr:spPr>
        <a:xfrm>
          <a:off x="8073572" y="7601860"/>
          <a:ext cx="1070428" cy="281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3EE7A5E-024F-4582-93EE-B361ACF9BA29}" type="TxLink">
            <a:rPr lang="en-US" sz="1600" b="1" i="0" u="none" strike="noStrike">
              <a:solidFill>
                <a:srgbClr val="111111"/>
              </a:solidFill>
              <a:latin typeface="Bahnschrift"/>
            </a:rPr>
            <a:pPr/>
            <a:t>850</a:t>
          </a:fld>
          <a:endParaRPr lang="en-US" sz="2400"/>
        </a:p>
      </xdr:txBody>
    </xdr:sp>
    <xdr:clientData/>
  </xdr:twoCellAnchor>
  <xdr:twoCellAnchor>
    <xdr:from>
      <xdr:col>13</xdr:col>
      <xdr:colOff>163285</xdr:colOff>
      <xdr:row>24</xdr:row>
      <xdr:rowOff>145144</xdr:rowOff>
    </xdr:from>
    <xdr:to>
      <xdr:col>14</xdr:col>
      <xdr:colOff>93254</xdr:colOff>
      <xdr:row>27</xdr:row>
      <xdr:rowOff>72572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194CAF5B-E975-457D-85EB-4602CF466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499" y="4499430"/>
          <a:ext cx="537755" cy="471713"/>
        </a:xfrm>
        <a:prstGeom prst="rect">
          <a:avLst/>
        </a:prstGeom>
      </xdr:spPr>
    </xdr:pic>
    <xdr:clientData/>
  </xdr:twoCellAnchor>
  <xdr:twoCellAnchor editAs="oneCell">
    <xdr:from>
      <xdr:col>13</xdr:col>
      <xdr:colOff>154214</xdr:colOff>
      <xdr:row>32</xdr:row>
      <xdr:rowOff>9072</xdr:rowOff>
    </xdr:from>
    <xdr:to>
      <xdr:col>14</xdr:col>
      <xdr:colOff>9071</xdr:colOff>
      <xdr:row>34</xdr:row>
      <xdr:rowOff>106132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CD5A5C20-4AFC-4DAE-A701-E7B67DCE5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5428" y="5814786"/>
          <a:ext cx="462643" cy="459917"/>
        </a:xfrm>
        <a:prstGeom prst="rect">
          <a:avLst/>
        </a:prstGeom>
      </xdr:spPr>
    </xdr:pic>
    <xdr:clientData/>
  </xdr:twoCellAnchor>
  <xdr:twoCellAnchor editAs="oneCell">
    <xdr:from>
      <xdr:col>13</xdr:col>
      <xdr:colOff>172358</xdr:colOff>
      <xdr:row>39</xdr:row>
      <xdr:rowOff>45357</xdr:rowOff>
    </xdr:from>
    <xdr:to>
      <xdr:col>14</xdr:col>
      <xdr:colOff>99786</xdr:colOff>
      <xdr:row>41</xdr:row>
      <xdr:rowOff>169910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4F2CBE98-DD4F-46BB-8B54-E6B0BFF6A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3572" y="7121071"/>
          <a:ext cx="535214" cy="487410"/>
        </a:xfrm>
        <a:prstGeom prst="rect">
          <a:avLst/>
        </a:prstGeom>
      </xdr:spPr>
    </xdr:pic>
    <xdr:clientData/>
  </xdr:twoCellAnchor>
  <xdr:twoCellAnchor>
    <xdr:from>
      <xdr:col>15</xdr:col>
      <xdr:colOff>27214</xdr:colOff>
      <xdr:row>25</xdr:row>
      <xdr:rowOff>27214</xdr:rowOff>
    </xdr:from>
    <xdr:to>
      <xdr:col>20</xdr:col>
      <xdr:colOff>199572</xdr:colOff>
      <xdr:row>30</xdr:row>
      <xdr:rowOff>127000</xdr:rowOff>
    </xdr:to>
    <xdr:graphicFrame macro="">
      <xdr:nvGraphicFramePr>
        <xdr:cNvPr id="196" name="Chart 21">
          <a:extLst>
            <a:ext uri="{FF2B5EF4-FFF2-40B4-BE49-F238E27FC236}">
              <a16:creationId xmlns:a16="http://schemas.microsoft.com/office/drawing/2014/main" id="{AF77B73E-86FD-7849-63E2-9477EE54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63499</xdr:colOff>
      <xdr:row>32</xdr:row>
      <xdr:rowOff>18142</xdr:rowOff>
    </xdr:from>
    <xdr:to>
      <xdr:col>20</xdr:col>
      <xdr:colOff>108857</xdr:colOff>
      <xdr:row>37</xdr:row>
      <xdr:rowOff>172356</xdr:rowOff>
    </xdr:to>
    <xdr:graphicFrame macro="">
      <xdr:nvGraphicFramePr>
        <xdr:cNvPr id="197" name="Chart 22">
          <a:extLst>
            <a:ext uri="{FF2B5EF4-FFF2-40B4-BE49-F238E27FC236}">
              <a16:creationId xmlns:a16="http://schemas.microsoft.com/office/drawing/2014/main" id="{397EED8E-2778-E838-5C05-1783BE097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99785</xdr:colOff>
      <xdr:row>39</xdr:row>
      <xdr:rowOff>90714</xdr:rowOff>
    </xdr:from>
    <xdr:to>
      <xdr:col>20</xdr:col>
      <xdr:colOff>237308</xdr:colOff>
      <xdr:row>45</xdr:row>
      <xdr:rowOff>61684</xdr:rowOff>
    </xdr:to>
    <xdr:graphicFrame macro="">
      <xdr:nvGraphicFramePr>
        <xdr:cNvPr id="198" name="Chart 23">
          <a:extLst>
            <a:ext uri="{FF2B5EF4-FFF2-40B4-BE49-F238E27FC236}">
              <a16:creationId xmlns:a16="http://schemas.microsoft.com/office/drawing/2014/main" id="{06A0D235-A495-7B21-1FE1-59B2A24EC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63499</xdr:colOff>
      <xdr:row>16</xdr:row>
      <xdr:rowOff>127001</xdr:rowOff>
    </xdr:from>
    <xdr:to>
      <xdr:col>20</xdr:col>
      <xdr:colOff>171268</xdr:colOff>
      <xdr:row>23</xdr:row>
      <xdr:rowOff>34471</xdr:rowOff>
    </xdr:to>
    <xdr:graphicFrame macro="">
      <xdr:nvGraphicFramePr>
        <xdr:cNvPr id="199" name="Chart 24">
          <a:extLst>
            <a:ext uri="{FF2B5EF4-FFF2-40B4-BE49-F238E27FC236}">
              <a16:creationId xmlns:a16="http://schemas.microsoft.com/office/drawing/2014/main" id="{73E7D624-1395-3A64-F605-B2DCEFDC3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 ." refreshedDate="45519.309149305554" backgroundQuery="1" createdVersion="8" refreshedVersion="8" minRefreshableVersion="3" recordCount="0" supportSubquery="1" supportAdvancedDrill="1" xr:uid="{9026A9D0-8A78-4E02-8E2E-5A5F85E13879}">
  <cacheSource type="external" connectionId="1"/>
  <cacheFields count="2">
    <cacheField name="[X].[Week].[Week]" caption="Week" numFmtId="0" hierarchy="21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X].[Week].&amp;[1]"/>
            <x15:cachedUniqueName index="1" name="[X].[Week].&amp;[2]"/>
            <x15:cachedUniqueName index="2" name="[X].[Week].&amp;[3]"/>
            <x15:cachedUniqueName index="3" name="[X].[Week].&amp;[4]"/>
            <x15:cachedUniqueName index="4" name="[X].[Week].&amp;[5]"/>
            <x15:cachedUniqueName index="5" name="[X].[Week].&amp;[6]"/>
            <x15:cachedUniqueName index="6" name="[X].[Week].&amp;[7]"/>
            <x15:cachedUniqueName index="7" name="[X].[Week].&amp;[8]"/>
            <x15:cachedUniqueName index="8" name="[X].[Week].&amp;[9]"/>
            <x15:cachedUniqueName index="9" name="[X].[Week].&amp;[10]"/>
            <x15:cachedUniqueName index="10" name="[X].[Week].&amp;[11]"/>
            <x15:cachedUniqueName index="11" name="[X].[Week].&amp;[12]"/>
            <x15:cachedUniqueName index="12" name="[X].[Week].&amp;[13]"/>
            <x15:cachedUniqueName index="13" name="[X].[Week].&amp;[14]"/>
            <x15:cachedUniqueName index="14" name="[X].[Week].&amp;[15]"/>
            <x15:cachedUniqueName index="15" name="[X].[Week].&amp;[16]"/>
            <x15:cachedUniqueName index="16" name="[X].[Week].&amp;[17]"/>
            <x15:cachedUniqueName index="17" name="[X].[Week].&amp;[18]"/>
            <x15:cachedUniqueName index="18" name="[X].[Week].&amp;[19]"/>
            <x15:cachedUniqueName index="19" name="[X].[Week].&amp;[20]"/>
            <x15:cachedUniqueName index="20" name="[X].[Week].&amp;[21]"/>
            <x15:cachedUniqueName index="21" name="[X].[Week].&amp;[22]"/>
            <x15:cachedUniqueName index="22" name="[X].[Week].&amp;[23]"/>
            <x15:cachedUniqueName index="23" name="[X].[Week].&amp;[24]"/>
            <x15:cachedUniqueName index="24" name="[X].[Week].&amp;[25]"/>
            <x15:cachedUniqueName index="25" name="[X].[Week].&amp;[26]"/>
            <x15:cachedUniqueName index="26" name="[X].[Week].&amp;[27]"/>
            <x15:cachedUniqueName index="27" name="[X].[Week].&amp;[28]"/>
            <x15:cachedUniqueName index="28" name="[X].[Week].&amp;[29]"/>
            <x15:cachedUniqueName index="29" name="[X].[Week].&amp;[30]"/>
            <x15:cachedUniqueName index="30" name="[X].[Week].&amp;[31]"/>
            <x15:cachedUniqueName index="31" name="[X].[Week].&amp;[32]"/>
            <x15:cachedUniqueName index="32" name="[X].[Week].&amp;[33]"/>
            <x15:cachedUniqueName index="33" name="[X].[Week].&amp;[34]"/>
            <x15:cachedUniqueName index="34" name="[X].[Week].&amp;[35]"/>
            <x15:cachedUniqueName index="35" name="[X].[Week].&amp;[36]"/>
            <x15:cachedUniqueName index="36" name="[X].[Week].&amp;[37]"/>
            <x15:cachedUniqueName index="37" name="[X].[Week].&amp;[38]"/>
            <x15:cachedUniqueName index="38" name="[X].[Week].&amp;[39]"/>
            <x15:cachedUniqueName index="39" name="[X].[Week].&amp;[40]"/>
            <x15:cachedUniqueName index="40" name="[X].[Week].&amp;[41]"/>
            <x15:cachedUniqueName index="41" name="[X].[Week].&amp;[42]"/>
            <x15:cachedUniqueName index="42" name="[X].[Week].&amp;[43]"/>
            <x15:cachedUniqueName index="43" name="[X].[Week].&amp;[44]"/>
            <x15:cachedUniqueName index="44" name="[X].[Week].&amp;[45]"/>
            <x15:cachedUniqueName index="45" name="[X].[Week].&amp;[46]"/>
            <x15:cachedUniqueName index="46" name="[X].[Week].&amp;[47]"/>
            <x15:cachedUniqueName index="47" name="[X].[Week].&amp;[48]"/>
            <x15:cachedUniqueName index="48" name="[X].[Week].&amp;[49]"/>
            <x15:cachedUniqueName index="49" name="[X].[Week].&amp;[50]"/>
            <x15:cachedUniqueName index="50" name="[X].[Week].&amp;[51]"/>
            <x15:cachedUniqueName index="51" name="[X].[Week].&amp;[52]"/>
          </x15:cachedUniqueNames>
        </ext>
      </extLst>
    </cacheField>
    <cacheField name="[Measures].[Sum of Audience Growth Rate 4]" caption="Sum of Audience Growth Rate 4" numFmtId="0" hierarchy="38" level="32767"/>
  </cacheFields>
  <cacheHierarchies count="45">
    <cacheHierarchy uniqueName="[Facebook].[Week]" caption="Week" attribute="1" defaultMemberUniqueName="[Facebook].[Week].[All]" allUniqueName="[Facebook].[Week].[All]" dimensionUniqueName="[Facebook]" displayFolder="" count="0" memberValueDatatype="20" unbalanced="0"/>
    <cacheHierarchy uniqueName="[Facebook].[Impressions]" caption="Impressions" attribute="1" defaultMemberUniqueName="[Facebook].[Impressions].[All]" allUniqueName="[Facebook].[Impressions].[All]" dimensionUniqueName="[Facebook]" displayFolder="" count="0" memberValueDatatype="20" unbalanced="0"/>
    <cacheHierarchy uniqueName="[Facebook].[Engagement Rate]" caption="Engagement Rate" attribute="1" defaultMemberUniqueName="[Facebook].[Engagement Rate].[All]" allUniqueName="[Facebook].[Engagement Rate].[All]" dimensionUniqueName="[Facebook]" displayFolder="" count="0" memberValueDatatype="5" unbalanced="0"/>
    <cacheHierarchy uniqueName="[Facebook].[Audience Growth Rate]" caption="Audience Growth Rate" attribute="1" defaultMemberUniqueName="[Facebook].[Audience Growth Rate].[All]" allUniqueName="[Facebook].[Audience Growth Rate].[All]" dimensionUniqueName="[Facebook]" displayFolder="" count="0" memberValueDatatype="20" unbalanced="0"/>
    <cacheHierarchy uniqueName="[Facebook].[Response Rate]" caption="Response Rate" attribute="1" defaultMemberUniqueName="[Facebook].[Response Rate].[All]" allUniqueName="[Facebook].[Response Rate].[All]" dimensionUniqueName="[Facebook]" displayFolder="" count="0" memberValueDatatype="5" unbalanced="0"/>
    <cacheHierarchy uniqueName="[Facebook].[Post Reach]" caption="Post Reach" attribute="1" defaultMemberUniqueName="[Facebook].[Post Reach].[All]" allUniqueName="[Facebook].[Post Reach].[All]" dimensionUniqueName="[Facebook]" displayFolder="" count="0" memberValueDatatype="20" unbalanced="0"/>
    <cacheHierarchy uniqueName="[Facebook].[Likes]" caption="Likes" attribute="1" defaultMemberUniqueName="[Facebook].[Likes].[All]" allUniqueName="[Facebook].[Likes].[All]" dimensionUniqueName="[Facebook]" displayFolder="" count="0" memberValueDatatype="20" unbalanced="0"/>
    <cacheHierarchy uniqueName="[Instagram].[Week]" caption="Week" attribute="1" defaultMemberUniqueName="[Instagram].[Week].[All]" allUniqueName="[Instagram].[Week].[All]" dimensionUniqueName="[Instagram]" displayFolder="" count="0" memberValueDatatype="20" unbalanced="0"/>
    <cacheHierarchy uniqueName="[Instagram].[Impressions]" caption="Impressions" attribute="1" defaultMemberUniqueName="[Instagram].[Impressions].[All]" allUniqueName="[Instagram].[Impressions].[All]" dimensionUniqueName="[Instagram]" displayFolder="" count="0" memberValueDatatype="20" unbalanced="0"/>
    <cacheHierarchy uniqueName="[Instagram].[Engagement Rate]" caption="Engagement Rate" attribute="1" defaultMemberUniqueName="[Instagram].[Engagement Rate].[All]" allUniqueName="[Instagram].[Engagement Rate].[All]" dimensionUniqueName="[Instagram]" displayFolder="" count="0" memberValueDatatype="5" unbalanced="0"/>
    <cacheHierarchy uniqueName="[Instagram].[Audience Growth Rate]" caption="Audience Growth Rate" attribute="1" defaultMemberUniqueName="[Instagram].[Audience Growth Rate].[All]" allUniqueName="[Instagram].[Audience Growth Rate].[All]" dimensionUniqueName="[Instagram]" displayFolder="" count="0" memberValueDatatype="20" unbalanced="0"/>
    <cacheHierarchy uniqueName="[Instagram].[Response Rate]" caption="Response Rate" attribute="1" defaultMemberUniqueName="[Instagram].[Response Rate].[All]" allUniqueName="[Instagram].[Response Rate].[All]" dimensionUniqueName="[Instagram]" displayFolder="" count="0" memberValueDatatype="5" unbalanced="0"/>
    <cacheHierarchy uniqueName="[Instagram].[Post Reach]" caption="Post Reach" attribute="1" defaultMemberUniqueName="[Instagram].[Post Reach].[All]" allUniqueName="[Instagram].[Post Reach].[All]" dimensionUniqueName="[Instagram]" displayFolder="" count="0" memberValueDatatype="20" unbalanced="0"/>
    <cacheHierarchy uniqueName="[Instagram].[Likes]" caption="Likes" attribute="1" defaultMemberUniqueName="[Instagram].[Likes].[All]" allUniqueName="[Instagram].[Likes].[All]" dimensionUniqueName="[Instagram]" displayFolder="" count="0" memberValueDatatype="20" unbalanced="0"/>
    <cacheHierarchy uniqueName="[Linkedin].[Week]" caption="Week" attribute="1" defaultMemberUniqueName="[Linkedin].[Week].[All]" allUniqueName="[Linkedin].[Week].[All]" dimensionUniqueName="[Linkedin]" displayFolder="" count="0" memberValueDatatype="20" unbalanced="0"/>
    <cacheHierarchy uniqueName="[Linkedin].[Impressions]" caption="Impressions" attribute="1" defaultMemberUniqueName="[Linkedin].[Impressions].[All]" allUniqueName="[Linkedin].[Impressions].[All]" dimensionUniqueName="[Linkedin]" displayFolder="" count="0" memberValueDatatype="20" unbalanced="0"/>
    <cacheHierarchy uniqueName="[Linkedin].[Engagement Rate]" caption="Engagement Rate" attribute="1" defaultMemberUniqueName="[Linkedin].[Engagement Rate].[All]" allUniqueName="[Linkedin].[Engagement Rate].[All]" dimensionUniqueName="[Linkedin]" displayFolder="" count="0" memberValueDatatype="5" unbalanced="0"/>
    <cacheHierarchy uniqueName="[Linkedin].[Audience Growth Rate]" caption="Audience Growth Rate" attribute="1" defaultMemberUniqueName="[Linkedin].[Audience Growth Rate].[All]" allUniqueName="[Linkedin].[Audience Growth Rate].[All]" dimensionUniqueName="[Linkedin]" displayFolder="" count="0" memberValueDatatype="20" unbalanced="0"/>
    <cacheHierarchy uniqueName="[Linkedin].[Response Rate]" caption="Response Rate" attribute="1" defaultMemberUniqueName="[Linkedin].[Response Rate].[All]" allUniqueName="[Linkedin].[Response Rate].[All]" dimensionUniqueName="[Linkedin]" displayFolder="" count="0" memberValueDatatype="5" unbalanced="0"/>
    <cacheHierarchy uniqueName="[Linkedin].[Post Reach]" caption="Post Reach" attribute="1" defaultMemberUniqueName="[Linkedin].[Post Reach].[All]" allUniqueName="[Linkedin].[Post Reach].[All]" dimensionUniqueName="[Linkedin]" displayFolder="" count="0" memberValueDatatype="20" unbalanced="0"/>
    <cacheHierarchy uniqueName="[Linkedin].[Likes]" caption="Likes" attribute="1" defaultMemberUniqueName="[Linkedin].[Likes].[All]" allUniqueName="[Linkedin].[Likes].[All]" dimensionUniqueName="[Linkedin]" displayFolder="" count="0" memberValueDatatype="20" unbalanced="0"/>
    <cacheHierarchy uniqueName="[X].[Week]" caption="Week" attribute="1" defaultMemberUniqueName="[X].[Week].[All]" allUniqueName="[X].[Week].[All]" dimensionUniqueName="[X]" displayFolder="" count="2" memberValueDatatype="20" unbalanced="0">
      <fieldsUsage count="2">
        <fieldUsage x="-1"/>
        <fieldUsage x="0"/>
      </fieldsUsage>
    </cacheHierarchy>
    <cacheHierarchy uniqueName="[X].[Impressions]" caption="Impressions" attribute="1" defaultMemberUniqueName="[X].[Impressions].[All]" allUniqueName="[X].[Impressions].[All]" dimensionUniqueName="[X]" displayFolder="" count="0" memberValueDatatype="20" unbalanced="0"/>
    <cacheHierarchy uniqueName="[X].[Engagement Rate]" caption="Engagement Rate" attribute="1" defaultMemberUniqueName="[X].[Engagement Rate].[All]" allUniqueName="[X].[Engagement Rate].[All]" dimensionUniqueName="[X]" displayFolder="" count="0" memberValueDatatype="5" unbalanced="0"/>
    <cacheHierarchy uniqueName="[X].[Audience Growth Rate]" caption="Audience Growth Rate" attribute="1" defaultMemberUniqueName="[X].[Audience Growth Rate].[All]" allUniqueName="[X].[Audience Growth Rate].[All]" dimensionUniqueName="[X]" displayFolder="" count="0" memberValueDatatype="20" unbalanced="0"/>
    <cacheHierarchy uniqueName="[X].[Response Rate]" caption="Response Rate" attribute="1" defaultMemberUniqueName="[X].[Response Rate].[All]" allUniqueName="[X].[Response Rate].[All]" dimensionUniqueName="[X]" displayFolder="" count="0" memberValueDatatype="5" unbalanced="0"/>
    <cacheHierarchy uniqueName="[X].[Post Reach]" caption="Post Reach" attribute="1" defaultMemberUniqueName="[X].[Post Reach].[All]" allUniqueName="[X].[Post Reach].[All]" dimensionUniqueName="[X]" displayFolder="" count="0" memberValueDatatype="20" unbalanced="0"/>
    <cacheHierarchy uniqueName="[X].[Likes]" caption="Likes" attribute="1" defaultMemberUniqueName="[X].[Likes].[All]" allUniqueName="[X].[Likes].[All]" dimensionUniqueName="[X]" displayFolder="" count="0" memberValueDatatype="20" unbalanced="0"/>
    <cacheHierarchy uniqueName="[Measures].[__XL_Count Facebook]" caption="__XL_Count Facebook" measure="1" displayFolder="" measureGroup="Facebook" count="0" hidden="1"/>
    <cacheHierarchy uniqueName="[Measures].[__XL_Count Instagram]" caption="__XL_Count Instagram" measure="1" displayFolder="" measureGroup="Instagram" count="0" hidden="1"/>
    <cacheHierarchy uniqueName="[Measures].[__XL_Count Linkedin]" caption="__XL_Count Linkedin" measure="1" displayFolder="" measureGroup="Linkedin" count="0" hidden="1"/>
    <cacheHierarchy uniqueName="[Measures].[__XL_Count X]" caption="__XL_Count X" measure="1" displayFolder="" measureGroup="X" count="0" hidden="1"/>
    <cacheHierarchy uniqueName="[Measures].[__No measures defined]" caption="__No measures defined" measure="1" displayFolder="" count="0" hidden="1"/>
    <cacheHierarchy uniqueName="[Measures].[Sum of Audience Growth Rate]" caption="Sum of Audience Growth Rate" measure="1" displayFolder="" measureGroup="Facebook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Week]" caption="Sum of Week" measure="1" displayFolder="" measureGroup="Instagra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udience Growth Rate 2]" caption="Sum of Audience Growth Rate 2" measure="1" displayFolder="" measureGroup="Instagram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Week 2]" caption="Sum of Week 2" measure="1" displayFolder="" measureGroup="Linkedi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udience Growth Rate 3]" caption="Sum of Audience Growth Rate 3" measure="1" displayFolder="" measureGroup="Linkedi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udience Growth Rate 4]" caption="Sum of Audience Growth Rate 4" measure="1" displayFolder="" measureGroup="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Impressions]" caption="Sum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mpressions 2]" caption="Sum of Impressions 2" measure="1" displayFolder="" measureGroup="Instagram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mpressions 3]" caption="Sum of Impressions 3" measure="1" displayFolder="" measureGroup="Linkedi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mpressions 4]" caption="Sum of Impressions 4" measure="1" displayFolder="" measureGroup="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Impressions]" caption="Count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eek 3]" caption="Sum of Week 3" measure="1" displayFolder="" measureGroup="Facebook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name="Facebook" uniqueName="[Facebook]" caption="Facebook"/>
    <dimension name="Instagram" uniqueName="[Instagram]" caption="Instagram"/>
    <dimension name="Linkedin" uniqueName="[Linkedin]" caption="Linkedin"/>
    <dimension measure="1" name="Measures" uniqueName="[Measures]" caption="Measures"/>
    <dimension name="X" uniqueName="[X]" caption="X"/>
  </dimensions>
  <measureGroups count="4">
    <measureGroup name="Facebook" caption="Facebook"/>
    <measureGroup name="Instagram" caption="Instagram"/>
    <measureGroup name="Linkedin" caption="Linkedin"/>
    <measureGroup name="X" caption="X"/>
  </measureGroups>
  <maps count="7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 ." refreshedDate="45519.309150578702" backgroundQuery="1" createdVersion="8" refreshedVersion="8" minRefreshableVersion="3" recordCount="0" supportSubquery="1" supportAdvancedDrill="1" xr:uid="{2C4210FA-215B-4EC7-AE4E-B146B523A6CB}">
  <cacheSource type="external" connectionId="1"/>
  <cacheFields count="2">
    <cacheField name="[Measures].[Sum of Audience Growth Rate]" caption="Sum of Audience Growth Rate" numFmtId="0" hierarchy="33" level="32767"/>
    <cacheField name="[Facebook].[Week].[Week]" caption="Week" numFmtId="0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Facebook].[Week].&amp;[1]"/>
            <x15:cachedUniqueName index="1" name="[Facebook].[Week].&amp;[2]"/>
            <x15:cachedUniqueName index="2" name="[Facebook].[Week].&amp;[3]"/>
            <x15:cachedUniqueName index="3" name="[Facebook].[Week].&amp;[4]"/>
            <x15:cachedUniqueName index="4" name="[Facebook].[Week].&amp;[5]"/>
            <x15:cachedUniqueName index="5" name="[Facebook].[Week].&amp;[6]"/>
            <x15:cachedUniqueName index="6" name="[Facebook].[Week].&amp;[7]"/>
            <x15:cachedUniqueName index="7" name="[Facebook].[Week].&amp;[8]"/>
            <x15:cachedUniqueName index="8" name="[Facebook].[Week].&amp;[9]"/>
            <x15:cachedUniqueName index="9" name="[Facebook].[Week].&amp;[10]"/>
            <x15:cachedUniqueName index="10" name="[Facebook].[Week].&amp;[11]"/>
            <x15:cachedUniqueName index="11" name="[Facebook].[Week].&amp;[12]"/>
            <x15:cachedUniqueName index="12" name="[Facebook].[Week].&amp;[13]"/>
            <x15:cachedUniqueName index="13" name="[Facebook].[Week].&amp;[14]"/>
            <x15:cachedUniqueName index="14" name="[Facebook].[Week].&amp;[15]"/>
            <x15:cachedUniqueName index="15" name="[Facebook].[Week].&amp;[16]"/>
            <x15:cachedUniqueName index="16" name="[Facebook].[Week].&amp;[17]"/>
            <x15:cachedUniqueName index="17" name="[Facebook].[Week].&amp;[18]"/>
            <x15:cachedUniqueName index="18" name="[Facebook].[Week].&amp;[19]"/>
            <x15:cachedUniqueName index="19" name="[Facebook].[Week].&amp;[20]"/>
            <x15:cachedUniqueName index="20" name="[Facebook].[Week].&amp;[21]"/>
            <x15:cachedUniqueName index="21" name="[Facebook].[Week].&amp;[22]"/>
            <x15:cachedUniqueName index="22" name="[Facebook].[Week].&amp;[23]"/>
            <x15:cachedUniqueName index="23" name="[Facebook].[Week].&amp;[24]"/>
            <x15:cachedUniqueName index="24" name="[Facebook].[Week].&amp;[25]"/>
            <x15:cachedUniqueName index="25" name="[Facebook].[Week].&amp;[26]"/>
            <x15:cachedUniqueName index="26" name="[Facebook].[Week].&amp;[27]"/>
            <x15:cachedUniqueName index="27" name="[Facebook].[Week].&amp;[28]"/>
            <x15:cachedUniqueName index="28" name="[Facebook].[Week].&amp;[29]"/>
            <x15:cachedUniqueName index="29" name="[Facebook].[Week].&amp;[30]"/>
            <x15:cachedUniqueName index="30" name="[Facebook].[Week].&amp;[31]"/>
            <x15:cachedUniqueName index="31" name="[Facebook].[Week].&amp;[32]"/>
            <x15:cachedUniqueName index="32" name="[Facebook].[Week].&amp;[33]"/>
            <x15:cachedUniqueName index="33" name="[Facebook].[Week].&amp;[34]"/>
            <x15:cachedUniqueName index="34" name="[Facebook].[Week].&amp;[35]"/>
            <x15:cachedUniqueName index="35" name="[Facebook].[Week].&amp;[36]"/>
            <x15:cachedUniqueName index="36" name="[Facebook].[Week].&amp;[37]"/>
            <x15:cachedUniqueName index="37" name="[Facebook].[Week].&amp;[38]"/>
            <x15:cachedUniqueName index="38" name="[Facebook].[Week].&amp;[39]"/>
            <x15:cachedUniqueName index="39" name="[Facebook].[Week].&amp;[40]"/>
            <x15:cachedUniqueName index="40" name="[Facebook].[Week].&amp;[41]"/>
            <x15:cachedUniqueName index="41" name="[Facebook].[Week].&amp;[42]"/>
            <x15:cachedUniqueName index="42" name="[Facebook].[Week].&amp;[43]"/>
            <x15:cachedUniqueName index="43" name="[Facebook].[Week].&amp;[44]"/>
            <x15:cachedUniqueName index="44" name="[Facebook].[Week].&amp;[45]"/>
            <x15:cachedUniqueName index="45" name="[Facebook].[Week].&amp;[46]"/>
            <x15:cachedUniqueName index="46" name="[Facebook].[Week].&amp;[47]"/>
            <x15:cachedUniqueName index="47" name="[Facebook].[Week].&amp;[48]"/>
            <x15:cachedUniqueName index="48" name="[Facebook].[Week].&amp;[49]"/>
            <x15:cachedUniqueName index="49" name="[Facebook].[Week].&amp;[50]"/>
            <x15:cachedUniqueName index="50" name="[Facebook].[Week].&amp;[51]"/>
            <x15:cachedUniqueName index="51" name="[Facebook].[Week].&amp;[52]"/>
          </x15:cachedUniqueNames>
        </ext>
      </extLst>
    </cacheField>
  </cacheFields>
  <cacheHierarchies count="45">
    <cacheHierarchy uniqueName="[Facebook].[Week]" caption="Week" attribute="1" defaultMemberUniqueName="[Facebook].[Week].[All]" allUniqueName="[Facebook].[Week].[All]" dimensionUniqueName="[Facebook]" displayFolder="" count="2" memberValueDatatype="20" unbalanced="0">
      <fieldsUsage count="2">
        <fieldUsage x="-1"/>
        <fieldUsage x="1"/>
      </fieldsUsage>
    </cacheHierarchy>
    <cacheHierarchy uniqueName="[Facebook].[Impressions]" caption="Impressions" attribute="1" defaultMemberUniqueName="[Facebook].[Impressions].[All]" allUniqueName="[Facebook].[Impressions].[All]" dimensionUniqueName="[Facebook]" displayFolder="" count="0" memberValueDatatype="20" unbalanced="0"/>
    <cacheHierarchy uniqueName="[Facebook].[Engagement Rate]" caption="Engagement Rate" attribute="1" defaultMemberUniqueName="[Facebook].[Engagement Rate].[All]" allUniqueName="[Facebook].[Engagement Rate].[All]" dimensionUniqueName="[Facebook]" displayFolder="" count="0" memberValueDatatype="5" unbalanced="0"/>
    <cacheHierarchy uniqueName="[Facebook].[Audience Growth Rate]" caption="Audience Growth Rate" attribute="1" defaultMemberUniqueName="[Facebook].[Audience Growth Rate].[All]" allUniqueName="[Facebook].[Audience Growth Rate].[All]" dimensionUniqueName="[Facebook]" displayFolder="" count="0" memberValueDatatype="20" unbalanced="0"/>
    <cacheHierarchy uniqueName="[Facebook].[Response Rate]" caption="Response Rate" attribute="1" defaultMemberUniqueName="[Facebook].[Response Rate].[All]" allUniqueName="[Facebook].[Response Rate].[All]" dimensionUniqueName="[Facebook]" displayFolder="" count="0" memberValueDatatype="5" unbalanced="0"/>
    <cacheHierarchy uniqueName="[Facebook].[Post Reach]" caption="Post Reach" attribute="1" defaultMemberUniqueName="[Facebook].[Post Reach].[All]" allUniqueName="[Facebook].[Post Reach].[All]" dimensionUniqueName="[Facebook]" displayFolder="" count="0" memberValueDatatype="20" unbalanced="0"/>
    <cacheHierarchy uniqueName="[Facebook].[Likes]" caption="Likes" attribute="1" defaultMemberUniqueName="[Facebook].[Likes].[All]" allUniqueName="[Facebook].[Likes].[All]" dimensionUniqueName="[Facebook]" displayFolder="" count="0" memberValueDatatype="20" unbalanced="0"/>
    <cacheHierarchy uniqueName="[Instagram].[Week]" caption="Week" attribute="1" defaultMemberUniqueName="[Instagram].[Week].[All]" allUniqueName="[Instagram].[Week].[All]" dimensionUniqueName="[Instagram]" displayFolder="" count="0" memberValueDatatype="20" unbalanced="0"/>
    <cacheHierarchy uniqueName="[Instagram].[Impressions]" caption="Impressions" attribute="1" defaultMemberUniqueName="[Instagram].[Impressions].[All]" allUniqueName="[Instagram].[Impressions].[All]" dimensionUniqueName="[Instagram]" displayFolder="" count="0" memberValueDatatype="20" unbalanced="0"/>
    <cacheHierarchy uniqueName="[Instagram].[Engagement Rate]" caption="Engagement Rate" attribute="1" defaultMemberUniqueName="[Instagram].[Engagement Rate].[All]" allUniqueName="[Instagram].[Engagement Rate].[All]" dimensionUniqueName="[Instagram]" displayFolder="" count="0" memberValueDatatype="5" unbalanced="0"/>
    <cacheHierarchy uniqueName="[Instagram].[Audience Growth Rate]" caption="Audience Growth Rate" attribute="1" defaultMemberUniqueName="[Instagram].[Audience Growth Rate].[All]" allUniqueName="[Instagram].[Audience Growth Rate].[All]" dimensionUniqueName="[Instagram]" displayFolder="" count="0" memberValueDatatype="20" unbalanced="0"/>
    <cacheHierarchy uniqueName="[Instagram].[Response Rate]" caption="Response Rate" attribute="1" defaultMemberUniqueName="[Instagram].[Response Rate].[All]" allUniqueName="[Instagram].[Response Rate].[All]" dimensionUniqueName="[Instagram]" displayFolder="" count="0" memberValueDatatype="5" unbalanced="0"/>
    <cacheHierarchy uniqueName="[Instagram].[Post Reach]" caption="Post Reach" attribute="1" defaultMemberUniqueName="[Instagram].[Post Reach].[All]" allUniqueName="[Instagram].[Post Reach].[All]" dimensionUniqueName="[Instagram]" displayFolder="" count="0" memberValueDatatype="20" unbalanced="0"/>
    <cacheHierarchy uniqueName="[Instagram].[Likes]" caption="Likes" attribute="1" defaultMemberUniqueName="[Instagram].[Likes].[All]" allUniqueName="[Instagram].[Likes].[All]" dimensionUniqueName="[Instagram]" displayFolder="" count="0" memberValueDatatype="20" unbalanced="0"/>
    <cacheHierarchy uniqueName="[Linkedin].[Week]" caption="Week" attribute="1" defaultMemberUniqueName="[Linkedin].[Week].[All]" allUniqueName="[Linkedin].[Week].[All]" dimensionUniqueName="[Linkedin]" displayFolder="" count="0" memberValueDatatype="20" unbalanced="0"/>
    <cacheHierarchy uniqueName="[Linkedin].[Impressions]" caption="Impressions" attribute="1" defaultMemberUniqueName="[Linkedin].[Impressions].[All]" allUniqueName="[Linkedin].[Impressions].[All]" dimensionUniqueName="[Linkedin]" displayFolder="" count="0" memberValueDatatype="20" unbalanced="0"/>
    <cacheHierarchy uniqueName="[Linkedin].[Engagement Rate]" caption="Engagement Rate" attribute="1" defaultMemberUniqueName="[Linkedin].[Engagement Rate].[All]" allUniqueName="[Linkedin].[Engagement Rate].[All]" dimensionUniqueName="[Linkedin]" displayFolder="" count="0" memberValueDatatype="5" unbalanced="0"/>
    <cacheHierarchy uniqueName="[Linkedin].[Audience Growth Rate]" caption="Audience Growth Rate" attribute="1" defaultMemberUniqueName="[Linkedin].[Audience Growth Rate].[All]" allUniqueName="[Linkedin].[Audience Growth Rate].[All]" dimensionUniqueName="[Linkedin]" displayFolder="" count="0" memberValueDatatype="20" unbalanced="0"/>
    <cacheHierarchy uniqueName="[Linkedin].[Response Rate]" caption="Response Rate" attribute="1" defaultMemberUniqueName="[Linkedin].[Response Rate].[All]" allUniqueName="[Linkedin].[Response Rate].[All]" dimensionUniqueName="[Linkedin]" displayFolder="" count="0" memberValueDatatype="5" unbalanced="0"/>
    <cacheHierarchy uniqueName="[Linkedin].[Post Reach]" caption="Post Reach" attribute="1" defaultMemberUniqueName="[Linkedin].[Post Reach].[All]" allUniqueName="[Linkedin].[Post Reach].[All]" dimensionUniqueName="[Linkedin]" displayFolder="" count="0" memberValueDatatype="20" unbalanced="0"/>
    <cacheHierarchy uniqueName="[Linkedin].[Likes]" caption="Likes" attribute="1" defaultMemberUniqueName="[Linkedin].[Likes].[All]" allUniqueName="[Linkedin].[Likes].[All]" dimensionUniqueName="[Linkedin]" displayFolder="" count="0" memberValueDatatype="20" unbalanced="0"/>
    <cacheHierarchy uniqueName="[X].[Week]" caption="Week" attribute="1" defaultMemberUniqueName="[X].[Week].[All]" allUniqueName="[X].[Week].[All]" dimensionUniqueName="[X]" displayFolder="" count="0" memberValueDatatype="20" unbalanced="0"/>
    <cacheHierarchy uniqueName="[X].[Impressions]" caption="Impressions" attribute="1" defaultMemberUniqueName="[X].[Impressions].[All]" allUniqueName="[X].[Impressions].[All]" dimensionUniqueName="[X]" displayFolder="" count="0" memberValueDatatype="20" unbalanced="0"/>
    <cacheHierarchy uniqueName="[X].[Engagement Rate]" caption="Engagement Rate" attribute="1" defaultMemberUniqueName="[X].[Engagement Rate].[All]" allUniqueName="[X].[Engagement Rate].[All]" dimensionUniqueName="[X]" displayFolder="" count="0" memberValueDatatype="5" unbalanced="0"/>
    <cacheHierarchy uniqueName="[X].[Audience Growth Rate]" caption="Audience Growth Rate" attribute="1" defaultMemberUniqueName="[X].[Audience Growth Rate].[All]" allUniqueName="[X].[Audience Growth Rate].[All]" dimensionUniqueName="[X]" displayFolder="" count="0" memberValueDatatype="20" unbalanced="0"/>
    <cacheHierarchy uniqueName="[X].[Response Rate]" caption="Response Rate" attribute="1" defaultMemberUniqueName="[X].[Response Rate].[All]" allUniqueName="[X].[Response Rate].[All]" dimensionUniqueName="[X]" displayFolder="" count="0" memberValueDatatype="5" unbalanced="0"/>
    <cacheHierarchy uniqueName="[X].[Post Reach]" caption="Post Reach" attribute="1" defaultMemberUniqueName="[X].[Post Reach].[All]" allUniqueName="[X].[Post Reach].[All]" dimensionUniqueName="[X]" displayFolder="" count="0" memberValueDatatype="20" unbalanced="0"/>
    <cacheHierarchy uniqueName="[X].[Likes]" caption="Likes" attribute="1" defaultMemberUniqueName="[X].[Likes].[All]" allUniqueName="[X].[Likes].[All]" dimensionUniqueName="[X]" displayFolder="" count="0" memberValueDatatype="20" unbalanced="0"/>
    <cacheHierarchy uniqueName="[Measures].[__XL_Count Facebook]" caption="__XL_Count Facebook" measure="1" displayFolder="" measureGroup="Facebook" count="0" hidden="1"/>
    <cacheHierarchy uniqueName="[Measures].[__XL_Count Instagram]" caption="__XL_Count Instagram" measure="1" displayFolder="" measureGroup="Instagram" count="0" hidden="1"/>
    <cacheHierarchy uniqueName="[Measures].[__XL_Count Linkedin]" caption="__XL_Count Linkedin" measure="1" displayFolder="" measureGroup="Linkedin" count="0" hidden="1"/>
    <cacheHierarchy uniqueName="[Measures].[__XL_Count X]" caption="__XL_Count X" measure="1" displayFolder="" measureGroup="X" count="0" hidden="1"/>
    <cacheHierarchy uniqueName="[Measures].[__No measures defined]" caption="__No measures defined" measure="1" displayFolder="" count="0" hidden="1"/>
    <cacheHierarchy uniqueName="[Measures].[Sum of Audience Growth Rate]" caption="Sum of Audience Growth Rate" measure="1" displayFolder="" measureGroup="Facebook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Week]" caption="Sum of Week" measure="1" displayFolder="" measureGroup="Instagra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udience Growth Rate 2]" caption="Sum of Audience Growth Rate 2" measure="1" displayFolder="" measureGroup="Instagram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Week 2]" caption="Sum of Week 2" measure="1" displayFolder="" measureGroup="Linkedi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udience Growth Rate 3]" caption="Sum of Audience Growth Rate 3" measure="1" displayFolder="" measureGroup="Linkedi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udience Growth Rate 4]" caption="Sum of Audience Growth Rate 4" measure="1" displayFolder="" measureGroup="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Impressions]" caption="Sum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mpressions 2]" caption="Sum of Impressions 2" measure="1" displayFolder="" measureGroup="Instagram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mpressions 3]" caption="Sum of Impressions 3" measure="1" displayFolder="" measureGroup="Linkedi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mpressions 4]" caption="Sum of Impressions 4" measure="1" displayFolder="" measureGroup="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Impressions]" caption="Count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eek 3]" caption="Sum of Week 3" measure="1" displayFolder="" measureGroup="Facebook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name="Facebook" uniqueName="[Facebook]" caption="Facebook"/>
    <dimension name="Instagram" uniqueName="[Instagram]" caption="Instagram"/>
    <dimension name="Linkedin" uniqueName="[Linkedin]" caption="Linkedin"/>
    <dimension measure="1" name="Measures" uniqueName="[Measures]" caption="Measures"/>
    <dimension name="X" uniqueName="[X]" caption="X"/>
  </dimensions>
  <measureGroups count="4">
    <measureGroup name="Facebook" caption="Facebook"/>
    <measureGroup name="Instagram" caption="Instagram"/>
    <measureGroup name="Linkedin" caption="Linkedin"/>
    <measureGroup name="X" caption="X"/>
  </measureGroups>
  <maps count="7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 ." refreshedDate="45519.309153009257" backgroundQuery="1" createdVersion="8" refreshedVersion="8" minRefreshableVersion="3" recordCount="0" supportSubquery="1" supportAdvancedDrill="1" xr:uid="{BA8AC697-0D3E-46D5-9670-DF29272242B5}">
  <cacheSource type="external" connectionId="1"/>
  <cacheFields count="2">
    <cacheField name="[Linkedin].[Week].[Week]" caption="Week" numFmtId="0" hierarchy="14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Linkedin].[Week].&amp;[1]"/>
            <x15:cachedUniqueName index="1" name="[Linkedin].[Week].&amp;[2]"/>
            <x15:cachedUniqueName index="2" name="[Linkedin].[Week].&amp;[3]"/>
            <x15:cachedUniqueName index="3" name="[Linkedin].[Week].&amp;[4]"/>
            <x15:cachedUniqueName index="4" name="[Linkedin].[Week].&amp;[5]"/>
            <x15:cachedUniqueName index="5" name="[Linkedin].[Week].&amp;[6]"/>
            <x15:cachedUniqueName index="6" name="[Linkedin].[Week].&amp;[7]"/>
            <x15:cachedUniqueName index="7" name="[Linkedin].[Week].&amp;[8]"/>
            <x15:cachedUniqueName index="8" name="[Linkedin].[Week].&amp;[9]"/>
            <x15:cachedUniqueName index="9" name="[Linkedin].[Week].&amp;[10]"/>
            <x15:cachedUniqueName index="10" name="[Linkedin].[Week].&amp;[11]"/>
            <x15:cachedUniqueName index="11" name="[Linkedin].[Week].&amp;[12]"/>
            <x15:cachedUniqueName index="12" name="[Linkedin].[Week].&amp;[13]"/>
            <x15:cachedUniqueName index="13" name="[Linkedin].[Week].&amp;[14]"/>
            <x15:cachedUniqueName index="14" name="[Linkedin].[Week].&amp;[15]"/>
            <x15:cachedUniqueName index="15" name="[Linkedin].[Week].&amp;[16]"/>
            <x15:cachedUniqueName index="16" name="[Linkedin].[Week].&amp;[17]"/>
            <x15:cachedUniqueName index="17" name="[Linkedin].[Week].&amp;[18]"/>
            <x15:cachedUniqueName index="18" name="[Linkedin].[Week].&amp;[19]"/>
            <x15:cachedUniqueName index="19" name="[Linkedin].[Week].&amp;[20]"/>
            <x15:cachedUniqueName index="20" name="[Linkedin].[Week].&amp;[21]"/>
            <x15:cachedUniqueName index="21" name="[Linkedin].[Week].&amp;[22]"/>
            <x15:cachedUniqueName index="22" name="[Linkedin].[Week].&amp;[23]"/>
            <x15:cachedUniqueName index="23" name="[Linkedin].[Week].&amp;[24]"/>
            <x15:cachedUniqueName index="24" name="[Linkedin].[Week].&amp;[25]"/>
            <x15:cachedUniqueName index="25" name="[Linkedin].[Week].&amp;[26]"/>
            <x15:cachedUniqueName index="26" name="[Linkedin].[Week].&amp;[27]"/>
            <x15:cachedUniqueName index="27" name="[Linkedin].[Week].&amp;[28]"/>
            <x15:cachedUniqueName index="28" name="[Linkedin].[Week].&amp;[29]"/>
            <x15:cachedUniqueName index="29" name="[Linkedin].[Week].&amp;[30]"/>
            <x15:cachedUniqueName index="30" name="[Linkedin].[Week].&amp;[31]"/>
            <x15:cachedUniqueName index="31" name="[Linkedin].[Week].&amp;[32]"/>
            <x15:cachedUniqueName index="32" name="[Linkedin].[Week].&amp;[33]"/>
            <x15:cachedUniqueName index="33" name="[Linkedin].[Week].&amp;[34]"/>
            <x15:cachedUniqueName index="34" name="[Linkedin].[Week].&amp;[35]"/>
            <x15:cachedUniqueName index="35" name="[Linkedin].[Week].&amp;[36]"/>
            <x15:cachedUniqueName index="36" name="[Linkedin].[Week].&amp;[37]"/>
            <x15:cachedUniqueName index="37" name="[Linkedin].[Week].&amp;[38]"/>
            <x15:cachedUniqueName index="38" name="[Linkedin].[Week].&amp;[39]"/>
            <x15:cachedUniqueName index="39" name="[Linkedin].[Week].&amp;[40]"/>
            <x15:cachedUniqueName index="40" name="[Linkedin].[Week].&amp;[41]"/>
            <x15:cachedUniqueName index="41" name="[Linkedin].[Week].&amp;[42]"/>
            <x15:cachedUniqueName index="42" name="[Linkedin].[Week].&amp;[43]"/>
            <x15:cachedUniqueName index="43" name="[Linkedin].[Week].&amp;[44]"/>
            <x15:cachedUniqueName index="44" name="[Linkedin].[Week].&amp;[45]"/>
            <x15:cachedUniqueName index="45" name="[Linkedin].[Week].&amp;[46]"/>
            <x15:cachedUniqueName index="46" name="[Linkedin].[Week].&amp;[47]"/>
            <x15:cachedUniqueName index="47" name="[Linkedin].[Week].&amp;[48]"/>
            <x15:cachedUniqueName index="48" name="[Linkedin].[Week].&amp;[49]"/>
            <x15:cachedUniqueName index="49" name="[Linkedin].[Week].&amp;[50]"/>
            <x15:cachedUniqueName index="50" name="[Linkedin].[Week].&amp;[51]"/>
            <x15:cachedUniqueName index="51" name="[Linkedin].[Week].&amp;[52]"/>
          </x15:cachedUniqueNames>
        </ext>
      </extLst>
    </cacheField>
    <cacheField name="[Measures].[Sum of Audience Growth Rate 3]" caption="Sum of Audience Growth Rate 3" numFmtId="0" hierarchy="37" level="32767"/>
  </cacheFields>
  <cacheHierarchies count="45">
    <cacheHierarchy uniqueName="[Facebook].[Week]" caption="Week" attribute="1" defaultMemberUniqueName="[Facebook].[Week].[All]" allUniqueName="[Facebook].[Week].[All]" dimensionUniqueName="[Facebook]" displayFolder="" count="0" memberValueDatatype="20" unbalanced="0"/>
    <cacheHierarchy uniqueName="[Facebook].[Impressions]" caption="Impressions" attribute="1" defaultMemberUniqueName="[Facebook].[Impressions].[All]" allUniqueName="[Facebook].[Impressions].[All]" dimensionUniqueName="[Facebook]" displayFolder="" count="0" memberValueDatatype="20" unbalanced="0"/>
    <cacheHierarchy uniqueName="[Facebook].[Engagement Rate]" caption="Engagement Rate" attribute="1" defaultMemberUniqueName="[Facebook].[Engagement Rate].[All]" allUniqueName="[Facebook].[Engagement Rate].[All]" dimensionUniqueName="[Facebook]" displayFolder="" count="0" memberValueDatatype="5" unbalanced="0"/>
    <cacheHierarchy uniqueName="[Facebook].[Audience Growth Rate]" caption="Audience Growth Rate" attribute="1" defaultMemberUniqueName="[Facebook].[Audience Growth Rate].[All]" allUniqueName="[Facebook].[Audience Growth Rate].[All]" dimensionUniqueName="[Facebook]" displayFolder="" count="0" memberValueDatatype="20" unbalanced="0"/>
    <cacheHierarchy uniqueName="[Facebook].[Response Rate]" caption="Response Rate" attribute="1" defaultMemberUniqueName="[Facebook].[Response Rate].[All]" allUniqueName="[Facebook].[Response Rate].[All]" dimensionUniqueName="[Facebook]" displayFolder="" count="0" memberValueDatatype="5" unbalanced="0"/>
    <cacheHierarchy uniqueName="[Facebook].[Post Reach]" caption="Post Reach" attribute="1" defaultMemberUniqueName="[Facebook].[Post Reach].[All]" allUniqueName="[Facebook].[Post Reach].[All]" dimensionUniqueName="[Facebook]" displayFolder="" count="0" memberValueDatatype="20" unbalanced="0"/>
    <cacheHierarchy uniqueName="[Facebook].[Likes]" caption="Likes" attribute="1" defaultMemberUniqueName="[Facebook].[Likes].[All]" allUniqueName="[Facebook].[Likes].[All]" dimensionUniqueName="[Facebook]" displayFolder="" count="0" memberValueDatatype="20" unbalanced="0"/>
    <cacheHierarchy uniqueName="[Instagram].[Week]" caption="Week" attribute="1" defaultMemberUniqueName="[Instagram].[Week].[All]" allUniqueName="[Instagram].[Week].[All]" dimensionUniqueName="[Instagram]" displayFolder="" count="0" memberValueDatatype="20" unbalanced="0"/>
    <cacheHierarchy uniqueName="[Instagram].[Impressions]" caption="Impressions" attribute="1" defaultMemberUniqueName="[Instagram].[Impressions].[All]" allUniqueName="[Instagram].[Impressions].[All]" dimensionUniqueName="[Instagram]" displayFolder="" count="0" memberValueDatatype="20" unbalanced="0"/>
    <cacheHierarchy uniqueName="[Instagram].[Engagement Rate]" caption="Engagement Rate" attribute="1" defaultMemberUniqueName="[Instagram].[Engagement Rate].[All]" allUniqueName="[Instagram].[Engagement Rate].[All]" dimensionUniqueName="[Instagram]" displayFolder="" count="0" memberValueDatatype="5" unbalanced="0"/>
    <cacheHierarchy uniqueName="[Instagram].[Audience Growth Rate]" caption="Audience Growth Rate" attribute="1" defaultMemberUniqueName="[Instagram].[Audience Growth Rate].[All]" allUniqueName="[Instagram].[Audience Growth Rate].[All]" dimensionUniqueName="[Instagram]" displayFolder="" count="0" memberValueDatatype="20" unbalanced="0"/>
    <cacheHierarchy uniqueName="[Instagram].[Response Rate]" caption="Response Rate" attribute="1" defaultMemberUniqueName="[Instagram].[Response Rate].[All]" allUniqueName="[Instagram].[Response Rate].[All]" dimensionUniqueName="[Instagram]" displayFolder="" count="0" memberValueDatatype="5" unbalanced="0"/>
    <cacheHierarchy uniqueName="[Instagram].[Post Reach]" caption="Post Reach" attribute="1" defaultMemberUniqueName="[Instagram].[Post Reach].[All]" allUniqueName="[Instagram].[Post Reach].[All]" dimensionUniqueName="[Instagram]" displayFolder="" count="0" memberValueDatatype="20" unbalanced="0"/>
    <cacheHierarchy uniqueName="[Instagram].[Likes]" caption="Likes" attribute="1" defaultMemberUniqueName="[Instagram].[Likes].[All]" allUniqueName="[Instagram].[Likes].[All]" dimensionUniqueName="[Instagram]" displayFolder="" count="0" memberValueDatatype="20" unbalanced="0"/>
    <cacheHierarchy uniqueName="[Linkedin].[Week]" caption="Week" attribute="1" defaultMemberUniqueName="[Linkedin].[Week].[All]" allUniqueName="[Linkedin].[Week].[All]" dimensionUniqueName="[Linkedin]" displayFolder="" count="2" memberValueDatatype="20" unbalanced="0">
      <fieldsUsage count="2">
        <fieldUsage x="-1"/>
        <fieldUsage x="0"/>
      </fieldsUsage>
    </cacheHierarchy>
    <cacheHierarchy uniqueName="[Linkedin].[Impressions]" caption="Impressions" attribute="1" defaultMemberUniqueName="[Linkedin].[Impressions].[All]" allUniqueName="[Linkedin].[Impressions].[All]" dimensionUniqueName="[Linkedin]" displayFolder="" count="0" memberValueDatatype="20" unbalanced="0"/>
    <cacheHierarchy uniqueName="[Linkedin].[Engagement Rate]" caption="Engagement Rate" attribute="1" defaultMemberUniqueName="[Linkedin].[Engagement Rate].[All]" allUniqueName="[Linkedin].[Engagement Rate].[All]" dimensionUniqueName="[Linkedin]" displayFolder="" count="0" memberValueDatatype="5" unbalanced="0"/>
    <cacheHierarchy uniqueName="[Linkedin].[Audience Growth Rate]" caption="Audience Growth Rate" attribute="1" defaultMemberUniqueName="[Linkedin].[Audience Growth Rate].[All]" allUniqueName="[Linkedin].[Audience Growth Rate].[All]" dimensionUniqueName="[Linkedin]" displayFolder="" count="0" memberValueDatatype="20" unbalanced="0"/>
    <cacheHierarchy uniqueName="[Linkedin].[Response Rate]" caption="Response Rate" attribute="1" defaultMemberUniqueName="[Linkedin].[Response Rate].[All]" allUniqueName="[Linkedin].[Response Rate].[All]" dimensionUniqueName="[Linkedin]" displayFolder="" count="0" memberValueDatatype="5" unbalanced="0"/>
    <cacheHierarchy uniqueName="[Linkedin].[Post Reach]" caption="Post Reach" attribute="1" defaultMemberUniqueName="[Linkedin].[Post Reach].[All]" allUniqueName="[Linkedin].[Post Reach].[All]" dimensionUniqueName="[Linkedin]" displayFolder="" count="0" memberValueDatatype="20" unbalanced="0"/>
    <cacheHierarchy uniqueName="[Linkedin].[Likes]" caption="Likes" attribute="1" defaultMemberUniqueName="[Linkedin].[Likes].[All]" allUniqueName="[Linkedin].[Likes].[All]" dimensionUniqueName="[Linkedin]" displayFolder="" count="0" memberValueDatatype="20" unbalanced="0"/>
    <cacheHierarchy uniqueName="[X].[Week]" caption="Week" attribute="1" defaultMemberUniqueName="[X].[Week].[All]" allUniqueName="[X].[Week].[All]" dimensionUniqueName="[X]" displayFolder="" count="0" memberValueDatatype="20" unbalanced="0"/>
    <cacheHierarchy uniqueName="[X].[Impressions]" caption="Impressions" attribute="1" defaultMemberUniqueName="[X].[Impressions].[All]" allUniqueName="[X].[Impressions].[All]" dimensionUniqueName="[X]" displayFolder="" count="0" memberValueDatatype="20" unbalanced="0"/>
    <cacheHierarchy uniqueName="[X].[Engagement Rate]" caption="Engagement Rate" attribute="1" defaultMemberUniqueName="[X].[Engagement Rate].[All]" allUniqueName="[X].[Engagement Rate].[All]" dimensionUniqueName="[X]" displayFolder="" count="0" memberValueDatatype="5" unbalanced="0"/>
    <cacheHierarchy uniqueName="[X].[Audience Growth Rate]" caption="Audience Growth Rate" attribute="1" defaultMemberUniqueName="[X].[Audience Growth Rate].[All]" allUniqueName="[X].[Audience Growth Rate].[All]" dimensionUniqueName="[X]" displayFolder="" count="0" memberValueDatatype="20" unbalanced="0"/>
    <cacheHierarchy uniqueName="[X].[Response Rate]" caption="Response Rate" attribute="1" defaultMemberUniqueName="[X].[Response Rate].[All]" allUniqueName="[X].[Response Rate].[All]" dimensionUniqueName="[X]" displayFolder="" count="0" memberValueDatatype="5" unbalanced="0"/>
    <cacheHierarchy uniqueName="[X].[Post Reach]" caption="Post Reach" attribute="1" defaultMemberUniqueName="[X].[Post Reach].[All]" allUniqueName="[X].[Post Reach].[All]" dimensionUniqueName="[X]" displayFolder="" count="0" memberValueDatatype="20" unbalanced="0"/>
    <cacheHierarchy uniqueName="[X].[Likes]" caption="Likes" attribute="1" defaultMemberUniqueName="[X].[Likes].[All]" allUniqueName="[X].[Likes].[All]" dimensionUniqueName="[X]" displayFolder="" count="0" memberValueDatatype="20" unbalanced="0"/>
    <cacheHierarchy uniqueName="[Measures].[__XL_Count Facebook]" caption="__XL_Count Facebook" measure="1" displayFolder="" measureGroup="Facebook" count="0" hidden="1"/>
    <cacheHierarchy uniqueName="[Measures].[__XL_Count Instagram]" caption="__XL_Count Instagram" measure="1" displayFolder="" measureGroup="Instagram" count="0" hidden="1"/>
    <cacheHierarchy uniqueName="[Measures].[__XL_Count Linkedin]" caption="__XL_Count Linkedin" measure="1" displayFolder="" measureGroup="Linkedin" count="0" hidden="1"/>
    <cacheHierarchy uniqueName="[Measures].[__XL_Count X]" caption="__XL_Count X" measure="1" displayFolder="" measureGroup="X" count="0" hidden="1"/>
    <cacheHierarchy uniqueName="[Measures].[__No measures defined]" caption="__No measures defined" measure="1" displayFolder="" count="0" hidden="1"/>
    <cacheHierarchy uniqueName="[Measures].[Sum of Audience Growth Rate]" caption="Sum of Audience Growth Rate" measure="1" displayFolder="" measureGroup="Facebook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Week]" caption="Sum of Week" measure="1" displayFolder="" measureGroup="Instagra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udience Growth Rate 2]" caption="Sum of Audience Growth Rate 2" measure="1" displayFolder="" measureGroup="Instagram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Week 2]" caption="Sum of Week 2" measure="1" displayFolder="" measureGroup="Linkedi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udience Growth Rate 3]" caption="Sum of Audience Growth Rate 3" measure="1" displayFolder="" measureGroup="Linkedi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udience Growth Rate 4]" caption="Sum of Audience Growth Rate 4" measure="1" displayFolder="" measureGroup="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Impressions]" caption="Sum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mpressions 2]" caption="Sum of Impressions 2" measure="1" displayFolder="" measureGroup="Instagram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mpressions 3]" caption="Sum of Impressions 3" measure="1" displayFolder="" measureGroup="Linkedi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mpressions 4]" caption="Sum of Impressions 4" measure="1" displayFolder="" measureGroup="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Impressions]" caption="Count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eek 3]" caption="Sum of Week 3" measure="1" displayFolder="" measureGroup="Facebook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name="Facebook" uniqueName="[Facebook]" caption="Facebook"/>
    <dimension name="Instagram" uniqueName="[Instagram]" caption="Instagram"/>
    <dimension name="Linkedin" uniqueName="[Linkedin]" caption="Linkedin"/>
    <dimension measure="1" name="Measures" uniqueName="[Measures]" caption="Measures"/>
    <dimension name="X" uniqueName="[X]" caption="X"/>
  </dimensions>
  <measureGroups count="4">
    <measureGroup name="Facebook" caption="Facebook"/>
    <measureGroup name="Instagram" caption="Instagram"/>
    <measureGroup name="Linkedin" caption="Linkedin"/>
    <measureGroup name="X" caption="X"/>
  </measureGroups>
  <maps count="7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 ." refreshedDate="45519.309154282404" backgroundQuery="1" createdVersion="8" refreshedVersion="8" minRefreshableVersion="3" recordCount="0" supportSubquery="1" supportAdvancedDrill="1" xr:uid="{38E7E4AD-03D8-4835-A7F3-4FD72044903C}">
  <cacheSource type="external" connectionId="1"/>
  <cacheFields count="2">
    <cacheField name="[Instagram].[Week].[Week]" caption="Week" numFmtId="0" hierarchy="7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Instagram].[Week].&amp;[1]"/>
            <x15:cachedUniqueName index="1" name="[Instagram].[Week].&amp;[2]"/>
            <x15:cachedUniqueName index="2" name="[Instagram].[Week].&amp;[3]"/>
            <x15:cachedUniqueName index="3" name="[Instagram].[Week].&amp;[4]"/>
            <x15:cachedUniqueName index="4" name="[Instagram].[Week].&amp;[5]"/>
            <x15:cachedUniqueName index="5" name="[Instagram].[Week].&amp;[6]"/>
            <x15:cachedUniqueName index="6" name="[Instagram].[Week].&amp;[7]"/>
            <x15:cachedUniqueName index="7" name="[Instagram].[Week].&amp;[8]"/>
            <x15:cachedUniqueName index="8" name="[Instagram].[Week].&amp;[9]"/>
            <x15:cachedUniqueName index="9" name="[Instagram].[Week].&amp;[10]"/>
            <x15:cachedUniqueName index="10" name="[Instagram].[Week].&amp;[11]"/>
            <x15:cachedUniqueName index="11" name="[Instagram].[Week].&amp;[12]"/>
            <x15:cachedUniqueName index="12" name="[Instagram].[Week].&amp;[13]"/>
            <x15:cachedUniqueName index="13" name="[Instagram].[Week].&amp;[14]"/>
            <x15:cachedUniqueName index="14" name="[Instagram].[Week].&amp;[15]"/>
            <x15:cachedUniqueName index="15" name="[Instagram].[Week].&amp;[16]"/>
            <x15:cachedUniqueName index="16" name="[Instagram].[Week].&amp;[17]"/>
            <x15:cachedUniqueName index="17" name="[Instagram].[Week].&amp;[18]"/>
            <x15:cachedUniqueName index="18" name="[Instagram].[Week].&amp;[19]"/>
            <x15:cachedUniqueName index="19" name="[Instagram].[Week].&amp;[20]"/>
            <x15:cachedUniqueName index="20" name="[Instagram].[Week].&amp;[21]"/>
            <x15:cachedUniqueName index="21" name="[Instagram].[Week].&amp;[22]"/>
            <x15:cachedUniqueName index="22" name="[Instagram].[Week].&amp;[23]"/>
            <x15:cachedUniqueName index="23" name="[Instagram].[Week].&amp;[24]"/>
            <x15:cachedUniqueName index="24" name="[Instagram].[Week].&amp;[25]"/>
            <x15:cachedUniqueName index="25" name="[Instagram].[Week].&amp;[26]"/>
            <x15:cachedUniqueName index="26" name="[Instagram].[Week].&amp;[27]"/>
            <x15:cachedUniqueName index="27" name="[Instagram].[Week].&amp;[28]"/>
            <x15:cachedUniqueName index="28" name="[Instagram].[Week].&amp;[29]"/>
            <x15:cachedUniqueName index="29" name="[Instagram].[Week].&amp;[30]"/>
            <x15:cachedUniqueName index="30" name="[Instagram].[Week].&amp;[31]"/>
            <x15:cachedUniqueName index="31" name="[Instagram].[Week].&amp;[32]"/>
            <x15:cachedUniqueName index="32" name="[Instagram].[Week].&amp;[33]"/>
            <x15:cachedUniqueName index="33" name="[Instagram].[Week].&amp;[34]"/>
            <x15:cachedUniqueName index="34" name="[Instagram].[Week].&amp;[35]"/>
            <x15:cachedUniqueName index="35" name="[Instagram].[Week].&amp;[36]"/>
            <x15:cachedUniqueName index="36" name="[Instagram].[Week].&amp;[37]"/>
            <x15:cachedUniqueName index="37" name="[Instagram].[Week].&amp;[38]"/>
            <x15:cachedUniqueName index="38" name="[Instagram].[Week].&amp;[39]"/>
            <x15:cachedUniqueName index="39" name="[Instagram].[Week].&amp;[40]"/>
            <x15:cachedUniqueName index="40" name="[Instagram].[Week].&amp;[41]"/>
            <x15:cachedUniqueName index="41" name="[Instagram].[Week].&amp;[42]"/>
            <x15:cachedUniqueName index="42" name="[Instagram].[Week].&amp;[43]"/>
            <x15:cachedUniqueName index="43" name="[Instagram].[Week].&amp;[44]"/>
            <x15:cachedUniqueName index="44" name="[Instagram].[Week].&amp;[45]"/>
            <x15:cachedUniqueName index="45" name="[Instagram].[Week].&amp;[46]"/>
            <x15:cachedUniqueName index="46" name="[Instagram].[Week].&amp;[47]"/>
            <x15:cachedUniqueName index="47" name="[Instagram].[Week].&amp;[48]"/>
            <x15:cachedUniqueName index="48" name="[Instagram].[Week].&amp;[49]"/>
            <x15:cachedUniqueName index="49" name="[Instagram].[Week].&amp;[50]"/>
            <x15:cachedUniqueName index="50" name="[Instagram].[Week].&amp;[51]"/>
            <x15:cachedUniqueName index="51" name="[Instagram].[Week].&amp;[52]"/>
          </x15:cachedUniqueNames>
        </ext>
      </extLst>
    </cacheField>
    <cacheField name="[Measures].[Sum of Audience Growth Rate 2]" caption="Sum of Audience Growth Rate 2" numFmtId="0" hierarchy="35" level="32767"/>
  </cacheFields>
  <cacheHierarchies count="45">
    <cacheHierarchy uniqueName="[Facebook].[Week]" caption="Week" attribute="1" defaultMemberUniqueName="[Facebook].[Week].[All]" allUniqueName="[Facebook].[Week].[All]" dimensionUniqueName="[Facebook]" displayFolder="" count="0" memberValueDatatype="20" unbalanced="0"/>
    <cacheHierarchy uniqueName="[Facebook].[Impressions]" caption="Impressions" attribute="1" defaultMemberUniqueName="[Facebook].[Impressions].[All]" allUniqueName="[Facebook].[Impressions].[All]" dimensionUniqueName="[Facebook]" displayFolder="" count="0" memberValueDatatype="20" unbalanced="0"/>
    <cacheHierarchy uniqueName="[Facebook].[Engagement Rate]" caption="Engagement Rate" attribute="1" defaultMemberUniqueName="[Facebook].[Engagement Rate].[All]" allUniqueName="[Facebook].[Engagement Rate].[All]" dimensionUniqueName="[Facebook]" displayFolder="" count="0" memberValueDatatype="5" unbalanced="0"/>
    <cacheHierarchy uniqueName="[Facebook].[Audience Growth Rate]" caption="Audience Growth Rate" attribute="1" defaultMemberUniqueName="[Facebook].[Audience Growth Rate].[All]" allUniqueName="[Facebook].[Audience Growth Rate].[All]" dimensionUniqueName="[Facebook]" displayFolder="" count="0" memberValueDatatype="20" unbalanced="0"/>
    <cacheHierarchy uniqueName="[Facebook].[Response Rate]" caption="Response Rate" attribute="1" defaultMemberUniqueName="[Facebook].[Response Rate].[All]" allUniqueName="[Facebook].[Response Rate].[All]" dimensionUniqueName="[Facebook]" displayFolder="" count="0" memberValueDatatype="5" unbalanced="0"/>
    <cacheHierarchy uniqueName="[Facebook].[Post Reach]" caption="Post Reach" attribute="1" defaultMemberUniqueName="[Facebook].[Post Reach].[All]" allUniqueName="[Facebook].[Post Reach].[All]" dimensionUniqueName="[Facebook]" displayFolder="" count="0" memberValueDatatype="20" unbalanced="0"/>
    <cacheHierarchy uniqueName="[Facebook].[Likes]" caption="Likes" attribute="1" defaultMemberUniqueName="[Facebook].[Likes].[All]" allUniqueName="[Facebook].[Likes].[All]" dimensionUniqueName="[Facebook]" displayFolder="" count="0" memberValueDatatype="20" unbalanced="0"/>
    <cacheHierarchy uniqueName="[Instagram].[Week]" caption="Week" attribute="1" defaultMemberUniqueName="[Instagram].[Week].[All]" allUniqueName="[Instagram].[Week].[All]" dimensionUniqueName="[Instagram]" displayFolder="" count="2" memberValueDatatype="20" unbalanced="0">
      <fieldsUsage count="2">
        <fieldUsage x="-1"/>
        <fieldUsage x="0"/>
      </fieldsUsage>
    </cacheHierarchy>
    <cacheHierarchy uniqueName="[Instagram].[Impressions]" caption="Impressions" attribute="1" defaultMemberUniqueName="[Instagram].[Impressions].[All]" allUniqueName="[Instagram].[Impressions].[All]" dimensionUniqueName="[Instagram]" displayFolder="" count="0" memberValueDatatype="20" unbalanced="0"/>
    <cacheHierarchy uniqueName="[Instagram].[Engagement Rate]" caption="Engagement Rate" attribute="1" defaultMemberUniqueName="[Instagram].[Engagement Rate].[All]" allUniqueName="[Instagram].[Engagement Rate].[All]" dimensionUniqueName="[Instagram]" displayFolder="" count="0" memberValueDatatype="5" unbalanced="0"/>
    <cacheHierarchy uniqueName="[Instagram].[Audience Growth Rate]" caption="Audience Growth Rate" attribute="1" defaultMemberUniqueName="[Instagram].[Audience Growth Rate].[All]" allUniqueName="[Instagram].[Audience Growth Rate].[All]" dimensionUniqueName="[Instagram]" displayFolder="" count="0" memberValueDatatype="20" unbalanced="0"/>
    <cacheHierarchy uniqueName="[Instagram].[Response Rate]" caption="Response Rate" attribute="1" defaultMemberUniqueName="[Instagram].[Response Rate].[All]" allUniqueName="[Instagram].[Response Rate].[All]" dimensionUniqueName="[Instagram]" displayFolder="" count="0" memberValueDatatype="5" unbalanced="0"/>
    <cacheHierarchy uniqueName="[Instagram].[Post Reach]" caption="Post Reach" attribute="1" defaultMemberUniqueName="[Instagram].[Post Reach].[All]" allUniqueName="[Instagram].[Post Reach].[All]" dimensionUniqueName="[Instagram]" displayFolder="" count="0" memberValueDatatype="20" unbalanced="0"/>
    <cacheHierarchy uniqueName="[Instagram].[Likes]" caption="Likes" attribute="1" defaultMemberUniqueName="[Instagram].[Likes].[All]" allUniqueName="[Instagram].[Likes].[All]" dimensionUniqueName="[Instagram]" displayFolder="" count="0" memberValueDatatype="20" unbalanced="0"/>
    <cacheHierarchy uniqueName="[Linkedin].[Week]" caption="Week" attribute="1" defaultMemberUniqueName="[Linkedin].[Week].[All]" allUniqueName="[Linkedin].[Week].[All]" dimensionUniqueName="[Linkedin]" displayFolder="" count="0" memberValueDatatype="20" unbalanced="0"/>
    <cacheHierarchy uniqueName="[Linkedin].[Impressions]" caption="Impressions" attribute="1" defaultMemberUniqueName="[Linkedin].[Impressions].[All]" allUniqueName="[Linkedin].[Impressions].[All]" dimensionUniqueName="[Linkedin]" displayFolder="" count="0" memberValueDatatype="20" unbalanced="0"/>
    <cacheHierarchy uniqueName="[Linkedin].[Engagement Rate]" caption="Engagement Rate" attribute="1" defaultMemberUniqueName="[Linkedin].[Engagement Rate].[All]" allUniqueName="[Linkedin].[Engagement Rate].[All]" dimensionUniqueName="[Linkedin]" displayFolder="" count="0" memberValueDatatype="5" unbalanced="0"/>
    <cacheHierarchy uniqueName="[Linkedin].[Audience Growth Rate]" caption="Audience Growth Rate" attribute="1" defaultMemberUniqueName="[Linkedin].[Audience Growth Rate].[All]" allUniqueName="[Linkedin].[Audience Growth Rate].[All]" dimensionUniqueName="[Linkedin]" displayFolder="" count="0" memberValueDatatype="20" unbalanced="0"/>
    <cacheHierarchy uniqueName="[Linkedin].[Response Rate]" caption="Response Rate" attribute="1" defaultMemberUniqueName="[Linkedin].[Response Rate].[All]" allUniqueName="[Linkedin].[Response Rate].[All]" dimensionUniqueName="[Linkedin]" displayFolder="" count="0" memberValueDatatype="5" unbalanced="0"/>
    <cacheHierarchy uniqueName="[Linkedin].[Post Reach]" caption="Post Reach" attribute="1" defaultMemberUniqueName="[Linkedin].[Post Reach].[All]" allUniqueName="[Linkedin].[Post Reach].[All]" dimensionUniqueName="[Linkedin]" displayFolder="" count="0" memberValueDatatype="20" unbalanced="0"/>
    <cacheHierarchy uniqueName="[Linkedin].[Likes]" caption="Likes" attribute="1" defaultMemberUniqueName="[Linkedin].[Likes].[All]" allUniqueName="[Linkedin].[Likes].[All]" dimensionUniqueName="[Linkedin]" displayFolder="" count="0" memberValueDatatype="20" unbalanced="0"/>
    <cacheHierarchy uniqueName="[X].[Week]" caption="Week" attribute="1" defaultMemberUniqueName="[X].[Week].[All]" allUniqueName="[X].[Week].[All]" dimensionUniqueName="[X]" displayFolder="" count="0" memberValueDatatype="20" unbalanced="0"/>
    <cacheHierarchy uniqueName="[X].[Impressions]" caption="Impressions" attribute="1" defaultMemberUniqueName="[X].[Impressions].[All]" allUniqueName="[X].[Impressions].[All]" dimensionUniqueName="[X]" displayFolder="" count="0" memberValueDatatype="20" unbalanced="0"/>
    <cacheHierarchy uniqueName="[X].[Engagement Rate]" caption="Engagement Rate" attribute="1" defaultMemberUniqueName="[X].[Engagement Rate].[All]" allUniqueName="[X].[Engagement Rate].[All]" dimensionUniqueName="[X]" displayFolder="" count="0" memberValueDatatype="5" unbalanced="0"/>
    <cacheHierarchy uniqueName="[X].[Audience Growth Rate]" caption="Audience Growth Rate" attribute="1" defaultMemberUniqueName="[X].[Audience Growth Rate].[All]" allUniqueName="[X].[Audience Growth Rate].[All]" dimensionUniqueName="[X]" displayFolder="" count="0" memberValueDatatype="20" unbalanced="0"/>
    <cacheHierarchy uniqueName="[X].[Response Rate]" caption="Response Rate" attribute="1" defaultMemberUniqueName="[X].[Response Rate].[All]" allUniqueName="[X].[Response Rate].[All]" dimensionUniqueName="[X]" displayFolder="" count="0" memberValueDatatype="5" unbalanced="0"/>
    <cacheHierarchy uniqueName="[X].[Post Reach]" caption="Post Reach" attribute="1" defaultMemberUniqueName="[X].[Post Reach].[All]" allUniqueName="[X].[Post Reach].[All]" dimensionUniqueName="[X]" displayFolder="" count="0" memberValueDatatype="20" unbalanced="0"/>
    <cacheHierarchy uniqueName="[X].[Likes]" caption="Likes" attribute="1" defaultMemberUniqueName="[X].[Likes].[All]" allUniqueName="[X].[Likes].[All]" dimensionUniqueName="[X]" displayFolder="" count="0" memberValueDatatype="20" unbalanced="0"/>
    <cacheHierarchy uniqueName="[Measures].[__XL_Count Facebook]" caption="__XL_Count Facebook" measure="1" displayFolder="" measureGroup="Facebook" count="0" hidden="1"/>
    <cacheHierarchy uniqueName="[Measures].[__XL_Count Instagram]" caption="__XL_Count Instagram" measure="1" displayFolder="" measureGroup="Instagram" count="0" hidden="1"/>
    <cacheHierarchy uniqueName="[Measures].[__XL_Count Linkedin]" caption="__XL_Count Linkedin" measure="1" displayFolder="" measureGroup="Linkedin" count="0" hidden="1"/>
    <cacheHierarchy uniqueName="[Measures].[__XL_Count X]" caption="__XL_Count X" measure="1" displayFolder="" measureGroup="X" count="0" hidden="1"/>
    <cacheHierarchy uniqueName="[Measures].[__No measures defined]" caption="__No measures defined" measure="1" displayFolder="" count="0" hidden="1"/>
    <cacheHierarchy uniqueName="[Measures].[Sum of Audience Growth Rate]" caption="Sum of Audience Growth Rate" measure="1" displayFolder="" measureGroup="Facebook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Week]" caption="Sum of Week" measure="1" displayFolder="" measureGroup="Instagra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udience Growth Rate 2]" caption="Sum of Audience Growth Rate 2" measure="1" displayFolder="" measureGroup="Instagra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Week 2]" caption="Sum of Week 2" measure="1" displayFolder="" measureGroup="Linkedi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udience Growth Rate 3]" caption="Sum of Audience Growth Rate 3" measure="1" displayFolder="" measureGroup="Linkedi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udience Growth Rate 4]" caption="Sum of Audience Growth Rate 4" measure="1" displayFolder="" measureGroup="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Impressions]" caption="Sum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mpressions 2]" caption="Sum of Impressions 2" measure="1" displayFolder="" measureGroup="Instagram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mpressions 3]" caption="Sum of Impressions 3" measure="1" displayFolder="" measureGroup="Linkedi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mpressions 4]" caption="Sum of Impressions 4" measure="1" displayFolder="" measureGroup="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Impressions]" caption="Count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eek 3]" caption="Sum of Week 3" measure="1" displayFolder="" measureGroup="Facebook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name="Facebook" uniqueName="[Facebook]" caption="Facebook"/>
    <dimension name="Instagram" uniqueName="[Instagram]" caption="Instagram"/>
    <dimension name="Linkedin" uniqueName="[Linkedin]" caption="Linkedin"/>
    <dimension measure="1" name="Measures" uniqueName="[Measures]" caption="Measures"/>
    <dimension name="X" uniqueName="[X]" caption="X"/>
  </dimensions>
  <measureGroups count="4">
    <measureGroup name="Facebook" caption="Facebook"/>
    <measureGroup name="Instagram" caption="Instagram"/>
    <measureGroup name="Linkedin" caption="Linkedin"/>
    <measureGroup name="X" caption="X"/>
  </measureGroups>
  <maps count="7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B7DDA-66F6-490F-A375-33999387DF2D}" name="Linkedin Audience Growth Rate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Week">
  <location ref="L5:M58" firstHeaderRow="1" firstDataRow="1" firstDataCol="1"/>
  <pivotFields count="2"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dataField="1" subtotalTop="0" showAll="0" defaultSubtota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Audience Growth Rate" fld="1" baseField="0" baseItem="0"/>
  </dataFields>
  <formats count="8">
    <format dxfId="55">
      <pivotArea field="0" type="button" dataOnly="0" labelOnly="1" outline="0" axis="axisRow" fieldPosition="0"/>
    </format>
    <format dxfId="54">
      <pivotArea dataOnly="0" labelOnly="1" outline="0" axis="axisValues" fieldPosition="0"/>
    </format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grandRow="1" outline="0" fieldPosition="0"/>
    </format>
    <format dxfId="50">
      <pivotArea grandRow="1" outline="0" collapsedLevelsAreSubtotals="1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udience Growth Rat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ebook]"/>
        <x15:activeTabTopLevelEntity name="[Instagram]"/>
        <x15:activeTabTopLevelEntity name="[Linked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D9048-6A4C-4E4D-8206-CA5BAA55AB91}" name="Instagram Audience Growth Rate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Week">
  <location ref="G5:H58" firstHeaderRow="1" firstDataRow="1" firstDataCol="1"/>
  <pivotFields count="2"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dataField="1" subtotalTop="0" showAll="0" defaultSubtota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Audience Growth Rate" fld="1" baseField="0" baseItem="0"/>
  </dataFields>
  <formats count="12">
    <format dxfId="67">
      <pivotArea field="0" type="button" dataOnly="0" labelOnly="1" outline="0" axis="axisRow" fieldPosition="0"/>
    </format>
    <format dxfId="66">
      <pivotArea dataOnly="0" labelOnly="1" outline="0" axis="axisValues" fieldPosition="0"/>
    </format>
    <format dxfId="65">
      <pivotArea field="0" type="button" dataOnly="0" labelOnly="1" outline="0" axis="axisRow" fieldPosition="0"/>
    </format>
    <format dxfId="64">
      <pivotArea dataOnly="0" labelOnly="1" outline="0" axis="axisValues" fieldPosition="0"/>
    </format>
    <format dxfId="63">
      <pivotArea field="0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grandRow="1" outline="0" fieldPosition="0"/>
    </format>
    <format dxfId="60">
      <pivotArea grandRow="1" outline="0" collapsedLevelsAreSubtotals="1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udience Growth Ra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ebook]"/>
        <x15:activeTabTopLevelEntity name="[Instagra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A1F3B-1503-457F-A335-6C8CB34B90D3}" name="Facebook Audience Growth Rate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6" rowHeaderCaption="Week">
  <location ref="B5:C58" firstHeaderRow="1" firstDataRow="1" firstDataCol="1"/>
  <pivotFields count="2">
    <pivotField dataField="1" subtotalTop="0" showAll="0" defaultSubtotal="0"/>
    <pivotField axis="axisRow" allDrilled="1" showAll="0" dataSourceSort="1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Audience Growth Rate" fld="0" baseField="1" baseItem="0"/>
  </dataFields>
  <formats count="7">
    <format dxfId="74">
      <pivotArea field="1" type="button" dataOnly="0" labelOnly="1" outline="0" axis="axisRow" fieldPosition="0"/>
    </format>
    <format dxfId="73">
      <pivotArea dataOnly="0" labelOnly="1" outline="0" axis="axisValues" fieldPosition="0"/>
    </format>
    <format dxfId="72">
      <pivotArea field="1" type="button" dataOnly="0" labelOnly="1" outline="0" axis="axisRow" fieldPosition="0"/>
    </format>
    <format dxfId="71">
      <pivotArea dataOnly="0" labelOnly="1" outline="0" axis="axisValues" fieldPosition="0"/>
    </format>
    <format dxfId="70">
      <pivotArea field="1" dataOnly="0" grandRow="1" axis="axisRow" fieldPosition="0">
        <references count="1">
          <reference field="1" count="1">
            <x v="51"/>
          </reference>
        </references>
      </pivotArea>
    </format>
    <format dxfId="69">
      <pivotArea grandRow="1" outline="0" collapsedLevelsAreSubtotals="1" fieldPosition="0"/>
    </format>
    <format dxfId="68">
      <pivotArea dataOnly="0" labelOnly="1" fieldPosition="0">
        <references count="1">
          <reference field="1" count="1">
            <x v="51"/>
          </reference>
        </references>
      </pivotArea>
    </format>
  </formats>
  <chartFormats count="4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udience Growth Ra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py of Social-Media-Metrics-Dashboard(1).xlsx!Facebook">
        <x15:activeTabTopLevelEntity name="[Faceboo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2AAF3-1803-43C2-8B76-57B36BE9A92F}" name="X Audience Growth Rate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Week">
  <location ref="Q5:R58" firstHeaderRow="1" firstDataRow="1" firstDataCol="1"/>
  <pivotFields count="2">
    <pivotField axis="axisRow" allDrilled="1" subtotalTop="0" showAll="0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dataField="1" subtotalTop="0" showAll="0" defaultSubtota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Audience Growth Rate" fld="1" baseField="0" baseItem="0"/>
  </dataFields>
  <formats count="16">
    <format dxfId="99">
      <pivotArea field="0" type="button" dataOnly="0" labelOnly="1" outline="0" axis="axisRow" fieldPosition="0"/>
    </format>
    <format dxfId="98">
      <pivotArea dataOnly="0" labelOnly="1" outline="0" axis="axisValues" fieldPosition="0"/>
    </format>
    <format dxfId="97">
      <pivotArea field="0" type="button" dataOnly="0" labelOnly="1" outline="0" axis="axisRow" fieldPosition="0"/>
    </format>
    <format dxfId="96">
      <pivotArea dataOnly="0" labelOnly="1" outline="0" axis="axisValues" fieldPosition="0"/>
    </format>
    <format dxfId="95">
      <pivotArea grandRow="1" outline="0" collapsedLevelsAreSubtotals="1" fieldPosition="0"/>
    </format>
    <format dxfId="94">
      <pivotArea grandRow="1" outline="0" collapsedLevelsAreSubtotals="1" fieldPosition="0"/>
    </format>
    <format dxfId="93">
      <pivotArea dataOnly="0" labelOnly="1" grandRow="1" outline="0" fieldPosition="0"/>
    </format>
    <format dxfId="92">
      <pivotArea dataOnly="0" labelOnly="1" grandRow="1" outline="0" fieldPosition="0"/>
    </format>
    <format dxfId="91">
      <pivotArea grandRow="1" outline="0" collapsedLevelsAreSubtotals="1" fieldPosition="0"/>
    </format>
    <format dxfId="90">
      <pivotArea dataOnly="0" labelOnly="1" grandRow="1" outline="0" fieldPosition="0"/>
    </format>
    <format dxfId="89">
      <pivotArea field="0" type="button" dataOnly="0" labelOnly="1" outline="0" axis="axisRow" fieldPosition="0"/>
    </format>
    <format dxfId="88">
      <pivotArea dataOnly="0" labelOnly="1" outline="0" axis="axisValues" fieldPosition="0"/>
    </format>
    <format dxfId="87">
      <pivotArea collapsedLevelsAreSubtotals="1" fieldPosition="0">
        <references count="1">
          <reference field="0" count="5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8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5">
      <pivotArea dataOnly="0" labelOnly="1" fieldPosition="0">
        <references count="1">
          <reference field="0" count="1">
            <x v="50"/>
          </reference>
        </references>
      </pivotArea>
    </format>
    <format dxfId="84">
      <pivotArea dataOnly="0" labelOnly="1" fieldPosition="0">
        <references count="1">
          <reference field="0" count="1">
            <x v="0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udience Growth Rat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ebook]"/>
        <x15:activeTabTopLevelEntity name="[Instagram]"/>
        <x15:activeTabTopLevelEntity name="[Linkedin]"/>
        <x15:activeTabTopLevelEntity name="[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C2512-C38D-4B1C-8944-D571546A9AFD}" name="Facebook" displayName="Facebook" ref="B11:H63" totalsRowShown="0" headerRowDxfId="142" dataDxfId="141">
  <tableColumns count="7">
    <tableColumn id="1" xr3:uid="{25D70E68-5107-4DDD-890E-48A69B0904A3}" name="Week" dataDxfId="140"/>
    <tableColumn id="2" xr3:uid="{F22DE97A-D59C-48F0-81B7-D38414419E7D}" name="Impressions" dataDxfId="139"/>
    <tableColumn id="3" xr3:uid="{2BE37DF8-0ED9-42A8-B6D7-DB55359B89DF}" name="Engagement Rate" dataDxfId="138"/>
    <tableColumn id="4" xr3:uid="{F236E609-3241-4A8E-91ED-0A1B0C671630}" name="Audience Growth Rate" dataDxfId="137"/>
    <tableColumn id="5" xr3:uid="{1B209FFD-2BAA-4216-A680-A05B0324A8AD}" name="Response Rate" dataDxfId="136"/>
    <tableColumn id="7" xr3:uid="{D112648D-8006-4945-A9BD-B36125BA153A}" name="Post Reach" dataDxfId="135"/>
    <tableColumn id="8" xr3:uid="{85432E2E-C6D4-4339-81F6-1DA84874227D}" name="Likes" dataDxfId="1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42AA1-C196-4D78-BD39-4C938BBEB25D}" name="Linkedin" displayName="Linkedin" ref="J11:P63" totalsRowShown="0" headerRowDxfId="133" dataDxfId="132">
  <tableColumns count="7">
    <tableColumn id="1" xr3:uid="{07785C78-ECA8-401F-855F-AEFF741B03A2}" name="Week" dataDxfId="131"/>
    <tableColumn id="2" xr3:uid="{8443A1CA-CBDE-46BC-9EAC-FF67BB4CE3DD}" name="Impressions" dataDxfId="130"/>
    <tableColumn id="3" xr3:uid="{92E5CC0A-E82E-45F3-8B41-5A6E8465AE44}" name="Engagement Rate" dataDxfId="129"/>
    <tableColumn id="4" xr3:uid="{BE16DAC0-32D3-46F5-872B-5A2A5074E789}" name="Audience Growth Rate" dataDxfId="128"/>
    <tableColumn id="5" xr3:uid="{ED394459-7585-4136-BFBB-2444F2B434E9}" name="Response Rate" dataDxfId="127"/>
    <tableColumn id="7" xr3:uid="{1EC76CE8-A774-447F-BA82-066CE64B1722}" name="Post Reach" dataDxfId="126"/>
    <tableColumn id="8" xr3:uid="{9F006A37-B2C7-4138-BDF7-976D57008615}" name="Likes" dataDxfId="1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A7306-71A3-400F-A0D1-793E610270A1}" name="Instagram" displayName="Instagram" ref="R11:X63" totalsRowShown="0" headerRowDxfId="124" dataDxfId="123">
  <tableColumns count="7">
    <tableColumn id="1" xr3:uid="{ECAB29B2-2AE1-40E2-A65D-EB63AA845F8C}" name="Week" dataDxfId="122"/>
    <tableColumn id="2" xr3:uid="{A63A424A-1A15-4D4B-AE5C-A4A8AE18615B}" name="Impressions" dataDxfId="121"/>
    <tableColumn id="3" xr3:uid="{D98CADC7-CE85-4FDE-873C-B4E969E0F279}" name="Engagement Rate" dataDxfId="120"/>
    <tableColumn id="4" xr3:uid="{68E2357B-84CE-46C0-A846-6EA90CC086C6}" name="Audience Growth Rate" dataDxfId="119"/>
    <tableColumn id="5" xr3:uid="{E38DCFD5-9CEF-45EF-8000-9A593F59C3E0}" name="Response Rate" dataDxfId="118"/>
    <tableColumn id="7" xr3:uid="{EAB5218D-C2E3-4B31-8AAE-25F1C6437781}" name="Post Reach" dataDxfId="117"/>
    <tableColumn id="8" xr3:uid="{F75A9176-ED52-41A1-9EB8-46E08A9827B1}" name="Likes" dataDxfId="1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D0A93-5BD0-4B52-8182-AE2B24E7209E}" name="X" displayName="X" ref="Z11:AF63" totalsRowShown="0" headerRowDxfId="115" dataDxfId="114">
  <tableColumns count="7">
    <tableColumn id="1" xr3:uid="{4343BD06-6156-4C3F-9855-F128033584A7}" name="Week" dataDxfId="113"/>
    <tableColumn id="2" xr3:uid="{5FED86A0-FD98-4FBF-BDEB-351F2DF2D683}" name="Impressions" dataDxfId="112"/>
    <tableColumn id="3" xr3:uid="{9799D154-B5D1-4FDD-8117-F6DF61A25491}" name="Engagement Rate" dataDxfId="111"/>
    <tableColumn id="4" xr3:uid="{767F97DA-220F-4F41-B31E-4116A2691DDB}" name="Audience Growth Rate" dataDxfId="110"/>
    <tableColumn id="5" xr3:uid="{EADC66EF-5A13-4C51-A8C4-804340CED61E}" name="Response Rate" dataDxfId="109"/>
    <tableColumn id="7" xr3:uid="{D900D829-017E-4C32-9108-742F0DB897AC}" name="Post Reach" dataDxfId="108"/>
    <tableColumn id="8" xr3:uid="{0D7AE255-6F61-4D65-BABF-7453D7572E49}" name="Likes" dataDxfId="1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761EAC-A46A-42F7-8AAD-ACA495E5AFFE}" name="Table8" displayName="Table8" ref="C4:G56" totalsRowShown="0" headerRowDxfId="106" dataDxfId="105">
  <autoFilter ref="C4:G56" xr:uid="{5F761EAC-A46A-42F7-8AAD-ACA495E5AFFE}"/>
  <tableColumns count="5">
    <tableColumn id="1" xr3:uid="{E2FEFFAD-AECF-4F8D-B137-51C5CCE69EF1}" name="Week" dataDxfId="104"/>
    <tableColumn id="2" xr3:uid="{D67B600D-836D-47F4-9997-9CB5186485B8}" name="Facebook Impressions" dataDxfId="103"/>
    <tableColumn id="3" xr3:uid="{725FD082-6AA5-4DDD-8074-FB6DF004D170}" name="Linkedin Impressions" dataDxfId="102"/>
    <tableColumn id="4" xr3:uid="{5008A59E-3182-4D33-B8C5-AD2D5DF94986}" name="Instagram Impressions" dataDxfId="101"/>
    <tableColumn id="5" xr3:uid="{B59F438C-E9DC-4EDA-8338-2FFA5FF10D43}" name="X Impressions" dataDxfId="1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AA5F-C4E0-4974-9045-DDB38BD993C8}">
  <dimension ref="A1:AJ63"/>
  <sheetViews>
    <sheetView zoomScale="104" zoomScaleNormal="85" workbookViewId="0">
      <selection activeCell="P3" sqref="P3"/>
    </sheetView>
  </sheetViews>
  <sheetFormatPr defaultRowHeight="13.2" x14ac:dyDescent="0.25"/>
  <cols>
    <col min="1" max="1" width="8.88671875" style="5"/>
    <col min="2" max="2" width="8.88671875" style="6"/>
    <col min="3" max="3" width="13.6640625" style="6" customWidth="1"/>
    <col min="4" max="4" width="17.77734375" style="6" customWidth="1"/>
    <col min="5" max="5" width="21.5546875" style="6" customWidth="1"/>
    <col min="6" max="6" width="15.5546875" style="6" customWidth="1"/>
    <col min="7" max="7" width="12.44140625" style="6" customWidth="1"/>
    <col min="8" max="8" width="12.88671875" style="6" customWidth="1"/>
    <col min="9" max="9" width="8.88671875" style="5"/>
    <col min="10" max="10" width="8.88671875" style="6"/>
    <col min="11" max="11" width="13.6640625" style="6" customWidth="1"/>
    <col min="12" max="12" width="17.77734375" style="6" customWidth="1"/>
    <col min="13" max="13" width="21.5546875" style="6" customWidth="1"/>
    <col min="14" max="14" width="15.5546875" style="6" customWidth="1"/>
    <col min="15" max="15" width="12.44140625" style="6" customWidth="1"/>
    <col min="16" max="16" width="12.88671875" style="6" customWidth="1"/>
    <col min="17" max="17" width="8.88671875" style="5"/>
    <col min="18" max="18" width="8.88671875" style="6"/>
    <col min="19" max="19" width="13.6640625" style="6" customWidth="1"/>
    <col min="20" max="20" width="17.77734375" style="6" customWidth="1"/>
    <col min="21" max="21" width="21.5546875" style="6" customWidth="1"/>
    <col min="22" max="22" width="15.5546875" style="6" customWidth="1"/>
    <col min="23" max="23" width="12.44140625" style="6" customWidth="1"/>
    <col min="24" max="24" width="12.88671875" style="6" customWidth="1"/>
    <col min="25" max="25" width="8.88671875" style="5"/>
    <col min="26" max="26" width="8.88671875" style="6"/>
    <col min="27" max="27" width="13.6640625" style="6" customWidth="1"/>
    <col min="28" max="28" width="17.77734375" style="6" customWidth="1"/>
    <col min="29" max="29" width="21.5546875" style="6" customWidth="1"/>
    <col min="30" max="30" width="15.5546875" style="6" customWidth="1"/>
    <col min="31" max="31" width="12.44140625" style="6" customWidth="1"/>
    <col min="32" max="32" width="12.88671875" style="6" customWidth="1"/>
    <col min="33" max="35" width="8.88671875" style="5"/>
    <col min="36" max="36" width="16.109375" style="5" customWidth="1"/>
    <col min="37" max="16384" width="8.88671875" style="5"/>
  </cols>
  <sheetData>
    <row r="1" spans="1:36" x14ac:dyDescent="0.25">
      <c r="A1" s="7"/>
      <c r="B1" s="8"/>
      <c r="C1" s="8"/>
      <c r="D1" s="8"/>
      <c r="E1" s="8"/>
      <c r="F1" s="8"/>
      <c r="G1" s="8"/>
      <c r="H1" s="8"/>
      <c r="I1" s="7"/>
      <c r="J1" s="8"/>
      <c r="K1" s="8"/>
      <c r="L1" s="8"/>
      <c r="M1" s="8"/>
      <c r="N1" s="8"/>
      <c r="O1" s="8"/>
      <c r="P1" s="8"/>
      <c r="Q1" s="7"/>
      <c r="R1" s="8"/>
      <c r="S1" s="8"/>
      <c r="T1" s="8"/>
      <c r="U1" s="8"/>
      <c r="V1" s="8"/>
      <c r="W1" s="8"/>
      <c r="X1" s="8"/>
      <c r="Y1" s="7"/>
      <c r="Z1" s="8"/>
      <c r="AA1" s="8"/>
      <c r="AB1" s="8"/>
      <c r="AC1" s="8"/>
      <c r="AD1" s="8"/>
      <c r="AE1" s="8"/>
      <c r="AF1" s="8"/>
      <c r="AG1" s="7"/>
      <c r="AH1" s="9"/>
      <c r="AI1" s="9"/>
      <c r="AJ1" s="9"/>
    </row>
    <row r="2" spans="1:36" ht="14.4" customHeight="1" x14ac:dyDescent="0.25">
      <c r="A2" s="7"/>
      <c r="B2" s="8"/>
      <c r="C2" s="8"/>
      <c r="D2" s="8"/>
      <c r="E2" s="8"/>
      <c r="F2" s="52" t="s">
        <v>7</v>
      </c>
      <c r="G2" s="52"/>
      <c r="H2" s="14">
        <v>25450</v>
      </c>
      <c r="I2" s="15"/>
      <c r="J2" s="8"/>
      <c r="K2" s="8"/>
      <c r="L2" s="8"/>
      <c r="M2" s="8"/>
      <c r="N2" s="52" t="s">
        <v>7</v>
      </c>
      <c r="O2" s="52"/>
      <c r="P2" s="14">
        <v>18500</v>
      </c>
      <c r="Q2" s="15"/>
      <c r="R2" s="8"/>
      <c r="S2" s="8"/>
      <c r="T2" s="8"/>
      <c r="U2" s="8"/>
      <c r="V2" s="52" t="s">
        <v>7</v>
      </c>
      <c r="W2" s="52"/>
      <c r="X2" s="14">
        <v>28500</v>
      </c>
      <c r="Y2" s="15"/>
      <c r="Z2" s="8"/>
      <c r="AA2" s="8"/>
      <c r="AB2" s="8"/>
      <c r="AC2" s="8"/>
      <c r="AD2" s="52" t="s">
        <v>7</v>
      </c>
      <c r="AE2" s="52"/>
      <c r="AF2" s="14">
        <v>35508</v>
      </c>
      <c r="AG2" s="15"/>
      <c r="AH2" s="9"/>
      <c r="AI2" s="9"/>
      <c r="AJ2" s="9"/>
    </row>
    <row r="3" spans="1:36" ht="14.4" customHeight="1" x14ac:dyDescent="0.25">
      <c r="A3" s="7"/>
      <c r="B3" s="8"/>
      <c r="C3" s="8"/>
      <c r="D3" s="8"/>
      <c r="E3" s="8"/>
      <c r="F3" s="52" t="s">
        <v>13</v>
      </c>
      <c r="G3" s="52"/>
      <c r="H3" s="14">
        <f>SUM(Facebook[Audience Growth Rate])</f>
        <v>842</v>
      </c>
      <c r="I3" s="16">
        <f>H3/H2</f>
        <v>3.3084479371316304E-2</v>
      </c>
      <c r="J3" s="8"/>
      <c r="K3" s="8"/>
      <c r="L3" s="8"/>
      <c r="M3" s="8"/>
      <c r="N3" s="52" t="s">
        <v>13</v>
      </c>
      <c r="O3" s="52"/>
      <c r="P3" s="14">
        <f>SUM(Linkedin[Audience Growth Rate])</f>
        <v>850</v>
      </c>
      <c r="Q3" s="16">
        <f>P3/P2</f>
        <v>4.5945945945945948E-2</v>
      </c>
      <c r="R3" s="8"/>
      <c r="S3" s="8"/>
      <c r="T3" s="8"/>
      <c r="U3" s="8"/>
      <c r="V3" s="52" t="s">
        <v>13</v>
      </c>
      <c r="W3" s="52"/>
      <c r="X3" s="14">
        <f>SUM(Instagram[Audience Growth Rate])</f>
        <v>1193</v>
      </c>
      <c r="Y3" s="16">
        <f>X3/X2</f>
        <v>4.185964912280702E-2</v>
      </c>
      <c r="Z3" s="8"/>
      <c r="AA3" s="8"/>
      <c r="AB3" s="8"/>
      <c r="AC3" s="8"/>
      <c r="AD3" s="52" t="s">
        <v>13</v>
      </c>
      <c r="AE3" s="52"/>
      <c r="AF3" s="14">
        <f>SUM(X[Audience Growth Rate])</f>
        <v>1310</v>
      </c>
      <c r="AG3" s="16">
        <f>AF3/AF2</f>
        <v>3.6893094513912358E-2</v>
      </c>
      <c r="AH3" s="9"/>
      <c r="AI3" s="9"/>
      <c r="AJ3" s="9"/>
    </row>
    <row r="4" spans="1:36" ht="14.4" customHeight="1" x14ac:dyDescent="0.25">
      <c r="A4" s="7"/>
      <c r="B4" s="8"/>
      <c r="C4" s="8"/>
      <c r="D4" s="8"/>
      <c r="E4" s="8"/>
      <c r="F4" s="52" t="s">
        <v>12</v>
      </c>
      <c r="G4" s="52"/>
      <c r="H4" s="14">
        <f>SUM(H2,H3)</f>
        <v>26292</v>
      </c>
      <c r="I4" s="15"/>
      <c r="J4" s="8"/>
      <c r="K4" s="8"/>
      <c r="L4" s="8"/>
      <c r="M4" s="8"/>
      <c r="N4" s="52" t="s">
        <v>12</v>
      </c>
      <c r="O4" s="52"/>
      <c r="P4" s="14">
        <f>SUM(P2,P3)</f>
        <v>19350</v>
      </c>
      <c r="Q4" s="15"/>
      <c r="R4" s="8"/>
      <c r="S4" s="8"/>
      <c r="T4" s="8"/>
      <c r="U4" s="8"/>
      <c r="V4" s="52" t="s">
        <v>12</v>
      </c>
      <c r="W4" s="52"/>
      <c r="X4" s="14">
        <f>SUM(X2,X3)</f>
        <v>29693</v>
      </c>
      <c r="Y4" s="15"/>
      <c r="Z4" s="8"/>
      <c r="AA4" s="8"/>
      <c r="AB4" s="8"/>
      <c r="AC4" s="8"/>
      <c r="AD4" s="52" t="s">
        <v>12</v>
      </c>
      <c r="AE4" s="52"/>
      <c r="AF4" s="14">
        <f>SUM(AF2,AF3)</f>
        <v>36818</v>
      </c>
      <c r="AG4" s="15"/>
      <c r="AH4" s="9"/>
      <c r="AI4" s="9"/>
      <c r="AJ4" s="9"/>
    </row>
    <row r="5" spans="1:36" ht="14.4" customHeight="1" x14ac:dyDescent="0.25">
      <c r="A5" s="7"/>
      <c r="B5" s="8"/>
      <c r="C5" s="8"/>
      <c r="D5" s="8"/>
      <c r="E5" s="8"/>
      <c r="F5" s="52" t="s">
        <v>5</v>
      </c>
      <c r="G5" s="52"/>
      <c r="H5" s="14">
        <f>SUM(Facebook[Post Reach])</f>
        <v>414739</v>
      </c>
      <c r="I5" s="15"/>
      <c r="J5" s="8"/>
      <c r="K5" s="8"/>
      <c r="L5" s="8"/>
      <c r="M5" s="8"/>
      <c r="N5" s="52" t="s">
        <v>5</v>
      </c>
      <c r="O5" s="52"/>
      <c r="P5" s="14">
        <f>SUM(Linkedin[Post Reach])</f>
        <v>371601</v>
      </c>
      <c r="Q5" s="15"/>
      <c r="R5" s="8"/>
      <c r="S5" s="8"/>
      <c r="T5" s="8"/>
      <c r="U5" s="8"/>
      <c r="V5" s="52" t="s">
        <v>5</v>
      </c>
      <c r="W5" s="52"/>
      <c r="X5" s="14">
        <f>SUM(Instagram[Post Reach])</f>
        <v>431067</v>
      </c>
      <c r="Y5" s="15"/>
      <c r="Z5" s="8"/>
      <c r="AA5" s="8"/>
      <c r="AB5" s="8"/>
      <c r="AC5" s="8"/>
      <c r="AD5" s="52" t="s">
        <v>5</v>
      </c>
      <c r="AE5" s="52"/>
      <c r="AF5" s="14">
        <f>SUM(X[Post Reach])</f>
        <v>426091</v>
      </c>
      <c r="AG5" s="15"/>
      <c r="AH5" s="9"/>
      <c r="AI5" s="9"/>
      <c r="AJ5" s="9"/>
    </row>
    <row r="6" spans="1:36" ht="14.4" customHeight="1" x14ac:dyDescent="0.25">
      <c r="A6" s="7"/>
      <c r="B6" s="8"/>
      <c r="C6" s="8"/>
      <c r="D6" s="8"/>
      <c r="E6" s="8"/>
      <c r="F6" s="52" t="s">
        <v>9</v>
      </c>
      <c r="G6" s="52"/>
      <c r="H6" s="14">
        <f>SUM(Facebook[Likes])</f>
        <v>23516</v>
      </c>
      <c r="I6" s="15"/>
      <c r="J6" s="8"/>
      <c r="K6" s="8"/>
      <c r="L6" s="8"/>
      <c r="M6" s="8"/>
      <c r="N6" s="52" t="s">
        <v>9</v>
      </c>
      <c r="O6" s="52"/>
      <c r="P6" s="14">
        <f>SUM(Linkedin[Likes])</f>
        <v>54101</v>
      </c>
      <c r="Q6" s="15"/>
      <c r="R6" s="8"/>
      <c r="S6" s="8"/>
      <c r="T6" s="8"/>
      <c r="U6" s="8"/>
      <c r="V6" s="52" t="s">
        <v>9</v>
      </c>
      <c r="W6" s="52"/>
      <c r="X6" s="14">
        <f>SUM(Instagram[Likes])</f>
        <v>62610</v>
      </c>
      <c r="Y6" s="15"/>
      <c r="Z6" s="8"/>
      <c r="AA6" s="8"/>
      <c r="AB6" s="8"/>
      <c r="AC6" s="8"/>
      <c r="AD6" s="52" t="s">
        <v>9</v>
      </c>
      <c r="AE6" s="52"/>
      <c r="AF6" s="14">
        <f>SUM(X[Likes])</f>
        <v>75811</v>
      </c>
      <c r="AG6" s="15"/>
      <c r="AH6" s="9"/>
      <c r="AI6" s="9"/>
      <c r="AJ6" s="9"/>
    </row>
    <row r="7" spans="1:36" ht="14.4" customHeight="1" x14ac:dyDescent="0.25">
      <c r="A7" s="7"/>
      <c r="B7" s="8"/>
      <c r="C7" s="8"/>
      <c r="D7" s="8"/>
      <c r="E7" s="8"/>
      <c r="F7" s="52" t="s">
        <v>14</v>
      </c>
      <c r="G7" s="52"/>
      <c r="H7" s="17">
        <f>AVERAGE(Facebook[Engagement Rate])</f>
        <v>2.2218406593406587E-2</v>
      </c>
      <c r="I7" s="15"/>
      <c r="J7" s="8"/>
      <c r="K7" s="8"/>
      <c r="L7" s="8"/>
      <c r="M7" s="8"/>
      <c r="N7" s="52" t="s">
        <v>14</v>
      </c>
      <c r="O7" s="52"/>
      <c r="P7" s="17">
        <f>AVERAGE(Linkedin[Engagement Rate])</f>
        <v>2.1253846153846154E-2</v>
      </c>
      <c r="Q7" s="15"/>
      <c r="R7" s="8"/>
      <c r="S7" s="8"/>
      <c r="T7" s="8"/>
      <c r="U7" s="8"/>
      <c r="V7" s="52" t="s">
        <v>14</v>
      </c>
      <c r="W7" s="52"/>
      <c r="X7" s="17">
        <f>AVERAGE(Instagram[Engagement Rate])</f>
        <v>2.3603846153846149E-2</v>
      </c>
      <c r="Y7" s="15"/>
      <c r="Z7" s="8"/>
      <c r="AA7" s="8"/>
      <c r="AB7" s="8"/>
      <c r="AC7" s="8"/>
      <c r="AD7" s="52" t="s">
        <v>14</v>
      </c>
      <c r="AE7" s="52"/>
      <c r="AF7" s="17">
        <f>AVERAGE(X[Engagement Rate])</f>
        <v>2.6894230769230767E-2</v>
      </c>
      <c r="AG7" s="15"/>
      <c r="AH7" s="9"/>
      <c r="AI7" s="9"/>
      <c r="AJ7" s="9"/>
    </row>
    <row r="8" spans="1:36" ht="14.4" customHeight="1" x14ac:dyDescent="0.25">
      <c r="A8" s="7"/>
      <c r="B8" s="8"/>
      <c r="C8" s="8"/>
      <c r="D8" s="8"/>
      <c r="E8" s="8"/>
      <c r="F8" s="52" t="s">
        <v>15</v>
      </c>
      <c r="G8" s="52"/>
      <c r="H8" s="17">
        <f>+AVERAGE(Facebook[Response Rate])</f>
        <v>0.84288461538461523</v>
      </c>
      <c r="I8" s="15"/>
      <c r="J8" s="8"/>
      <c r="K8" s="8"/>
      <c r="L8" s="8"/>
      <c r="M8" s="8"/>
      <c r="N8" s="52" t="s">
        <v>15</v>
      </c>
      <c r="O8" s="52"/>
      <c r="P8" s="17">
        <f>AVERAGE(Linkedin[Response Rate])</f>
        <v>0.85057692307692301</v>
      </c>
      <c r="Q8" s="15"/>
      <c r="R8" s="8"/>
      <c r="S8" s="8"/>
      <c r="T8" s="8"/>
      <c r="U8" s="8"/>
      <c r="V8" s="52" t="s">
        <v>15</v>
      </c>
      <c r="W8" s="52"/>
      <c r="X8" s="17">
        <f>AVERAGE(Instagram[Response Rate])</f>
        <v>0.85115384615384615</v>
      </c>
      <c r="Y8" s="15"/>
      <c r="Z8" s="8"/>
      <c r="AA8" s="8"/>
      <c r="AB8" s="8"/>
      <c r="AC8" s="8"/>
      <c r="AD8" s="52" t="s">
        <v>15</v>
      </c>
      <c r="AE8" s="52"/>
      <c r="AF8" s="17">
        <f>AVERAGE(X[Response Rate])</f>
        <v>0.85019230769230769</v>
      </c>
      <c r="AG8" s="15"/>
      <c r="AH8" s="9"/>
      <c r="AI8" s="9"/>
      <c r="AJ8" s="9"/>
    </row>
    <row r="9" spans="1:36" ht="14.4" customHeight="1" x14ac:dyDescent="0.25">
      <c r="A9" s="7"/>
      <c r="B9" s="8"/>
      <c r="C9" s="8"/>
      <c r="D9" s="8"/>
      <c r="E9" s="8"/>
      <c r="F9" s="52" t="s">
        <v>1</v>
      </c>
      <c r="G9" s="52"/>
      <c r="H9" s="14">
        <f>SUM(Facebook[Impressions])</f>
        <v>525047</v>
      </c>
      <c r="I9" s="15"/>
      <c r="J9" s="8"/>
      <c r="K9" s="8"/>
      <c r="L9" s="8"/>
      <c r="M9" s="8"/>
      <c r="N9" s="52" t="s">
        <v>1</v>
      </c>
      <c r="O9" s="52"/>
      <c r="P9" s="14">
        <f>SUM(Linkedin[Impressions])</f>
        <v>466294</v>
      </c>
      <c r="Q9" s="15"/>
      <c r="R9" s="8"/>
      <c r="S9" s="8"/>
      <c r="T9" s="8"/>
      <c r="U9" s="8"/>
      <c r="V9" s="52" t="s">
        <v>1</v>
      </c>
      <c r="W9" s="52"/>
      <c r="X9" s="14">
        <f>SUM(Instagram[Impressions])</f>
        <v>612149</v>
      </c>
      <c r="Y9" s="15"/>
      <c r="Z9" s="8"/>
      <c r="AA9" s="8"/>
      <c r="AB9" s="8"/>
      <c r="AC9" s="8"/>
      <c r="AD9" s="52" t="s">
        <v>1</v>
      </c>
      <c r="AE9" s="52"/>
      <c r="AF9" s="14">
        <f>SUM(X[Impressions])</f>
        <v>737589</v>
      </c>
      <c r="AG9" s="15"/>
      <c r="AH9" s="50" t="s">
        <v>16</v>
      </c>
      <c r="AI9" s="50"/>
      <c r="AJ9" s="18">
        <f>SUM(H9,P9,X9,AF9)</f>
        <v>2341079</v>
      </c>
    </row>
    <row r="10" spans="1:36" ht="40.200000000000003" customHeight="1" x14ac:dyDescent="0.25">
      <c r="A10" s="7"/>
      <c r="B10" s="8"/>
      <c r="C10" s="53" t="s">
        <v>6</v>
      </c>
      <c r="D10" s="53"/>
      <c r="E10" s="53"/>
      <c r="F10" s="53"/>
      <c r="G10" s="53"/>
      <c r="H10" s="53"/>
      <c r="I10" s="7"/>
      <c r="J10" s="8"/>
      <c r="K10" s="53" t="s">
        <v>8</v>
      </c>
      <c r="L10" s="53"/>
      <c r="M10" s="53"/>
      <c r="N10" s="53"/>
      <c r="O10" s="53"/>
      <c r="P10" s="53"/>
      <c r="Q10" s="7"/>
      <c r="R10" s="8"/>
      <c r="S10" s="53" t="s">
        <v>10</v>
      </c>
      <c r="T10" s="53"/>
      <c r="U10" s="53"/>
      <c r="V10" s="53"/>
      <c r="W10" s="53"/>
      <c r="X10" s="53"/>
      <c r="Y10" s="7"/>
      <c r="Z10" s="8"/>
      <c r="AA10" s="53" t="s">
        <v>11</v>
      </c>
      <c r="AB10" s="53"/>
      <c r="AC10" s="53"/>
      <c r="AD10" s="53"/>
      <c r="AE10" s="53"/>
      <c r="AF10" s="53"/>
      <c r="AG10" s="7"/>
      <c r="AH10" s="9"/>
      <c r="AI10" s="9"/>
      <c r="AJ10" s="9"/>
    </row>
    <row r="11" spans="1:36" s="13" customFormat="1" x14ac:dyDescent="0.25">
      <c r="A11" s="10"/>
      <c r="B11" s="11" t="s">
        <v>0</v>
      </c>
      <c r="C11" s="11" t="s">
        <v>1</v>
      </c>
      <c r="D11" s="11" t="s">
        <v>2</v>
      </c>
      <c r="E11" s="11" t="s">
        <v>3</v>
      </c>
      <c r="F11" s="11" t="s">
        <v>4</v>
      </c>
      <c r="G11" s="11" t="s">
        <v>5</v>
      </c>
      <c r="H11" s="11" t="s">
        <v>9</v>
      </c>
      <c r="I11" s="10"/>
      <c r="J11" s="11" t="s">
        <v>0</v>
      </c>
      <c r="K11" s="11" t="s">
        <v>1</v>
      </c>
      <c r="L11" s="11" t="s">
        <v>2</v>
      </c>
      <c r="M11" s="11" t="s">
        <v>3</v>
      </c>
      <c r="N11" s="11" t="s">
        <v>4</v>
      </c>
      <c r="O11" s="11" t="s">
        <v>5</v>
      </c>
      <c r="P11" s="11" t="s">
        <v>9</v>
      </c>
      <c r="Q11" s="10"/>
      <c r="R11" s="11" t="s">
        <v>0</v>
      </c>
      <c r="S11" s="11" t="s">
        <v>1</v>
      </c>
      <c r="T11" s="11" t="s">
        <v>2</v>
      </c>
      <c r="U11" s="11" t="s">
        <v>3</v>
      </c>
      <c r="V11" s="11" t="s">
        <v>4</v>
      </c>
      <c r="W11" s="11" t="s">
        <v>5</v>
      </c>
      <c r="X11" s="11" t="s">
        <v>9</v>
      </c>
      <c r="Y11" s="10"/>
      <c r="Z11" s="11" t="s">
        <v>0</v>
      </c>
      <c r="AA11" s="11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9</v>
      </c>
      <c r="AG11" s="10"/>
      <c r="AH11" s="12"/>
      <c r="AI11" s="12"/>
      <c r="AJ11" s="12"/>
    </row>
    <row r="12" spans="1:36" x14ac:dyDescent="0.25">
      <c r="A12" s="7"/>
      <c r="B12" s="1">
        <v>1</v>
      </c>
      <c r="C12" s="2">
        <v>10645</v>
      </c>
      <c r="D12" s="4">
        <v>3.7499999999999999E-2</v>
      </c>
      <c r="E12" s="2">
        <v>18</v>
      </c>
      <c r="F12" s="3">
        <v>0.82</v>
      </c>
      <c r="G12" s="2">
        <v>8942</v>
      </c>
      <c r="H12" s="2">
        <v>596</v>
      </c>
      <c r="I12" s="7"/>
      <c r="J12" s="1">
        <v>1</v>
      </c>
      <c r="K12" s="2">
        <v>10200</v>
      </c>
      <c r="L12" s="4">
        <v>3.49E-2</v>
      </c>
      <c r="M12" s="2">
        <v>17</v>
      </c>
      <c r="N12" s="3">
        <v>0.82</v>
      </c>
      <c r="O12" s="2">
        <v>8584</v>
      </c>
      <c r="P12" s="2">
        <v>944</v>
      </c>
      <c r="Q12" s="7"/>
      <c r="R12" s="1">
        <v>1</v>
      </c>
      <c r="S12" s="2">
        <v>12138</v>
      </c>
      <c r="T12" s="4">
        <v>3.9100000000000003E-2</v>
      </c>
      <c r="U12" s="2">
        <v>23</v>
      </c>
      <c r="V12" s="3">
        <v>0.82</v>
      </c>
      <c r="W12" s="2">
        <v>10387</v>
      </c>
      <c r="X12" s="2">
        <v>1150</v>
      </c>
      <c r="Y12" s="7"/>
      <c r="Z12" s="1">
        <v>1</v>
      </c>
      <c r="AA12" s="2">
        <v>14808</v>
      </c>
      <c r="AB12" s="4">
        <v>0.04</v>
      </c>
      <c r="AC12" s="2">
        <v>27</v>
      </c>
      <c r="AD12" s="3">
        <v>0.82</v>
      </c>
      <c r="AE12" s="2">
        <v>9660</v>
      </c>
      <c r="AF12" s="2">
        <v>1449</v>
      </c>
      <c r="AG12" s="7"/>
      <c r="AH12" s="9"/>
      <c r="AI12" s="9"/>
      <c r="AJ12" s="9"/>
    </row>
    <row r="13" spans="1:36" x14ac:dyDescent="0.25">
      <c r="A13" s="7"/>
      <c r="B13" s="1">
        <v>2</v>
      </c>
      <c r="C13" s="2">
        <v>10667</v>
      </c>
      <c r="D13" s="4">
        <v>2.2499999999999999E-2</v>
      </c>
      <c r="E13" s="2">
        <v>20</v>
      </c>
      <c r="F13" s="3">
        <v>0.79</v>
      </c>
      <c r="G13" s="2">
        <v>8854</v>
      </c>
      <c r="H13" s="2">
        <v>422</v>
      </c>
      <c r="I13" s="7"/>
      <c r="J13" s="1">
        <v>2</v>
      </c>
      <c r="K13" s="2">
        <v>9174</v>
      </c>
      <c r="L13" s="4">
        <v>2.2499999999999999E-2</v>
      </c>
      <c r="M13" s="2">
        <v>19</v>
      </c>
      <c r="N13" s="3">
        <v>0.79</v>
      </c>
      <c r="O13" s="2">
        <v>8234</v>
      </c>
      <c r="P13" s="2">
        <v>1564</v>
      </c>
      <c r="Q13" s="7"/>
      <c r="R13" s="1">
        <v>2</v>
      </c>
      <c r="S13" s="2">
        <v>10642</v>
      </c>
      <c r="T13" s="4">
        <v>2.52E-2</v>
      </c>
      <c r="U13" s="2">
        <v>30</v>
      </c>
      <c r="V13" s="3">
        <v>0.91</v>
      </c>
      <c r="W13" s="2">
        <v>9551</v>
      </c>
      <c r="X13" s="2">
        <v>1439</v>
      </c>
      <c r="Y13" s="7"/>
      <c r="Z13" s="1">
        <v>2</v>
      </c>
      <c r="AA13" s="2">
        <v>12451</v>
      </c>
      <c r="AB13" s="4">
        <v>2.52E-2</v>
      </c>
      <c r="AC13" s="2">
        <v>33</v>
      </c>
      <c r="AD13" s="3">
        <v>0.79</v>
      </c>
      <c r="AE13" s="2">
        <v>9933</v>
      </c>
      <c r="AF13" s="2">
        <v>1482</v>
      </c>
      <c r="AG13" s="7"/>
      <c r="AH13" s="9"/>
      <c r="AI13" s="9"/>
      <c r="AJ13" s="9"/>
    </row>
    <row r="14" spans="1:36" x14ac:dyDescent="0.25">
      <c r="A14" s="7"/>
      <c r="B14" s="1">
        <v>3</v>
      </c>
      <c r="C14" s="2">
        <v>8972</v>
      </c>
      <c r="D14" s="4">
        <v>0.01</v>
      </c>
      <c r="E14" s="2">
        <v>12</v>
      </c>
      <c r="F14" s="3">
        <v>0.8</v>
      </c>
      <c r="G14" s="2">
        <v>7178</v>
      </c>
      <c r="H14" s="2">
        <v>342</v>
      </c>
      <c r="I14" s="7"/>
      <c r="J14" s="1">
        <v>3</v>
      </c>
      <c r="K14" s="2">
        <v>8165</v>
      </c>
      <c r="L14" s="4">
        <v>9.9000000000000008E-3</v>
      </c>
      <c r="M14" s="2">
        <v>11</v>
      </c>
      <c r="N14" s="3">
        <v>0.8</v>
      </c>
      <c r="O14" s="2">
        <v>6532</v>
      </c>
      <c r="P14" s="2">
        <v>1110</v>
      </c>
      <c r="Q14" s="7"/>
      <c r="R14" s="1">
        <v>3</v>
      </c>
      <c r="S14" s="2">
        <v>12250</v>
      </c>
      <c r="T14" s="4">
        <v>1.0999999999999999E-2</v>
      </c>
      <c r="U14" s="2">
        <v>15</v>
      </c>
      <c r="V14" s="3">
        <v>0.8</v>
      </c>
      <c r="W14" s="2">
        <v>7838</v>
      </c>
      <c r="X14" s="2">
        <v>1232</v>
      </c>
      <c r="Y14" s="7"/>
      <c r="Z14" s="1">
        <v>3</v>
      </c>
      <c r="AA14" s="2">
        <v>14945</v>
      </c>
      <c r="AB14" s="4">
        <v>2.8000000000000001E-2</v>
      </c>
      <c r="AC14" s="2">
        <v>18</v>
      </c>
      <c r="AD14" s="3">
        <v>0.8</v>
      </c>
      <c r="AE14" s="2">
        <v>8073</v>
      </c>
      <c r="AF14" s="2">
        <v>1725</v>
      </c>
      <c r="AG14" s="7"/>
      <c r="AH14" s="9"/>
      <c r="AI14" s="9"/>
      <c r="AJ14" s="9"/>
    </row>
    <row r="15" spans="1:36" x14ac:dyDescent="0.25">
      <c r="A15" s="7"/>
      <c r="B15" s="1">
        <v>4</v>
      </c>
      <c r="C15" s="2">
        <v>9958</v>
      </c>
      <c r="D15" s="4">
        <v>0.03</v>
      </c>
      <c r="E15" s="2">
        <v>12</v>
      </c>
      <c r="F15" s="3">
        <v>0.83</v>
      </c>
      <c r="G15" s="2">
        <v>7966</v>
      </c>
      <c r="H15" s="2">
        <v>469</v>
      </c>
      <c r="I15" s="7"/>
      <c r="J15" s="1">
        <v>4</v>
      </c>
      <c r="K15" s="2">
        <v>9520</v>
      </c>
      <c r="L15" s="4">
        <v>3.1199999999999999E-2</v>
      </c>
      <c r="M15" s="2">
        <v>11</v>
      </c>
      <c r="N15" s="3">
        <v>0.83</v>
      </c>
      <c r="O15" s="2">
        <v>7090</v>
      </c>
      <c r="P15" s="2">
        <v>1064</v>
      </c>
      <c r="Q15" s="7"/>
      <c r="R15" s="1">
        <v>4</v>
      </c>
      <c r="S15" s="2">
        <v>12090</v>
      </c>
      <c r="T15" s="4">
        <v>3.4599999999999999E-2</v>
      </c>
      <c r="U15" s="2">
        <v>14</v>
      </c>
      <c r="V15" s="3">
        <v>0.83</v>
      </c>
      <c r="W15" s="2">
        <v>8224</v>
      </c>
      <c r="X15" s="2">
        <v>1032</v>
      </c>
      <c r="Y15" s="7"/>
      <c r="Z15" s="1">
        <v>4</v>
      </c>
      <c r="AA15" s="2">
        <v>12695</v>
      </c>
      <c r="AB15" s="4">
        <v>3.4599999999999999E-2</v>
      </c>
      <c r="AC15" s="2">
        <v>14</v>
      </c>
      <c r="AD15" s="3">
        <v>0.83</v>
      </c>
      <c r="AE15" s="2">
        <v>8471</v>
      </c>
      <c r="AF15" s="2">
        <v>1362</v>
      </c>
      <c r="AG15" s="7"/>
      <c r="AH15" s="9"/>
      <c r="AI15" s="9"/>
      <c r="AJ15" s="9"/>
    </row>
    <row r="16" spans="1:36" x14ac:dyDescent="0.25">
      <c r="A16" s="7"/>
      <c r="B16" s="1">
        <v>5</v>
      </c>
      <c r="C16" s="2">
        <v>9636</v>
      </c>
      <c r="D16" s="4">
        <v>2.2857142857142857E-2</v>
      </c>
      <c r="E16" s="2">
        <v>10</v>
      </c>
      <c r="F16" s="3">
        <v>0.88</v>
      </c>
      <c r="G16" s="2">
        <v>7805</v>
      </c>
      <c r="H16" s="2">
        <v>520</v>
      </c>
      <c r="I16" s="7"/>
      <c r="J16" s="1">
        <v>5</v>
      </c>
      <c r="K16" s="2">
        <v>8672</v>
      </c>
      <c r="L16" s="4">
        <v>2.1700000000000001E-2</v>
      </c>
      <c r="M16" s="2">
        <v>10</v>
      </c>
      <c r="N16" s="3">
        <v>0.88</v>
      </c>
      <c r="O16" s="2">
        <v>7337</v>
      </c>
      <c r="P16" s="2">
        <v>1101</v>
      </c>
      <c r="Q16" s="7"/>
      <c r="R16" s="1">
        <v>5</v>
      </c>
      <c r="S16" s="2">
        <v>10840</v>
      </c>
      <c r="T16" s="4">
        <v>2.41E-2</v>
      </c>
      <c r="U16" s="2">
        <v>12</v>
      </c>
      <c r="V16" s="3">
        <v>0.88</v>
      </c>
      <c r="W16" s="2">
        <v>8951</v>
      </c>
      <c r="X16" s="2">
        <v>1387</v>
      </c>
      <c r="Y16" s="7"/>
      <c r="Z16" s="1">
        <v>5</v>
      </c>
      <c r="AA16" s="2">
        <v>12032</v>
      </c>
      <c r="AB16" s="4">
        <v>2.41E-2</v>
      </c>
      <c r="AC16" s="2">
        <v>14</v>
      </c>
      <c r="AD16" s="3">
        <v>0.88</v>
      </c>
      <c r="AE16" s="2">
        <v>8593</v>
      </c>
      <c r="AF16" s="2">
        <v>1748</v>
      </c>
      <c r="AG16" s="7"/>
      <c r="AH16" s="9"/>
      <c r="AI16" s="9"/>
      <c r="AJ16" s="9"/>
    </row>
    <row r="17" spans="1:36" x14ac:dyDescent="0.25">
      <c r="A17" s="7"/>
      <c r="B17" s="1">
        <v>6</v>
      </c>
      <c r="C17" s="2">
        <v>10054</v>
      </c>
      <c r="D17" s="4">
        <v>2.2499999999999999E-2</v>
      </c>
      <c r="E17" s="2">
        <v>23</v>
      </c>
      <c r="F17" s="3">
        <v>0.78</v>
      </c>
      <c r="G17" s="2">
        <v>8043</v>
      </c>
      <c r="H17" s="2">
        <v>447</v>
      </c>
      <c r="I17" s="7"/>
      <c r="J17" s="1">
        <v>6</v>
      </c>
      <c r="K17" s="2">
        <v>9149</v>
      </c>
      <c r="L17" s="4">
        <v>0.02</v>
      </c>
      <c r="M17" s="2">
        <v>21</v>
      </c>
      <c r="N17" s="3">
        <v>0.78</v>
      </c>
      <c r="O17" s="2">
        <v>7078</v>
      </c>
      <c r="P17" s="2">
        <v>849</v>
      </c>
      <c r="Q17" s="7"/>
      <c r="R17" s="1">
        <v>6</v>
      </c>
      <c r="S17" s="2">
        <v>11802</v>
      </c>
      <c r="T17" s="4">
        <v>2.1999999999999999E-2</v>
      </c>
      <c r="U17" s="2">
        <v>34</v>
      </c>
      <c r="V17" s="3">
        <v>0.78</v>
      </c>
      <c r="W17" s="2">
        <v>7998</v>
      </c>
      <c r="X17" s="2">
        <v>1044</v>
      </c>
      <c r="Y17" s="7"/>
      <c r="Z17" s="1">
        <v>6</v>
      </c>
      <c r="AA17" s="2">
        <v>14871</v>
      </c>
      <c r="AB17" s="4">
        <v>2.1999999999999999E-2</v>
      </c>
      <c r="AC17" s="2">
        <v>35</v>
      </c>
      <c r="AD17" s="3">
        <v>0.78</v>
      </c>
      <c r="AE17" s="2">
        <v>8078</v>
      </c>
      <c r="AF17" s="2">
        <v>1378</v>
      </c>
      <c r="AG17" s="7"/>
      <c r="AH17" s="9"/>
      <c r="AI17" s="9"/>
      <c r="AJ17" s="9"/>
    </row>
    <row r="18" spans="1:36" x14ac:dyDescent="0.25">
      <c r="A18" s="7"/>
      <c r="B18" s="1">
        <v>7</v>
      </c>
      <c r="C18" s="2">
        <v>9386</v>
      </c>
      <c r="D18" s="4">
        <v>2.2499999999999999E-2</v>
      </c>
      <c r="E18" s="2">
        <v>11</v>
      </c>
      <c r="F18" s="3">
        <v>0.78</v>
      </c>
      <c r="G18" s="2">
        <v>7697</v>
      </c>
      <c r="H18" s="2">
        <v>385</v>
      </c>
      <c r="I18" s="7"/>
      <c r="J18" s="1">
        <v>7</v>
      </c>
      <c r="K18" s="2">
        <v>8000</v>
      </c>
      <c r="L18" s="4">
        <v>2.18E-2</v>
      </c>
      <c r="M18" s="2">
        <v>12</v>
      </c>
      <c r="N18" s="3">
        <v>0.78</v>
      </c>
      <c r="O18" s="2">
        <v>7620</v>
      </c>
      <c r="P18" s="2">
        <v>914</v>
      </c>
      <c r="Q18" s="7"/>
      <c r="R18" s="1">
        <v>7</v>
      </c>
      <c r="S18" s="2">
        <v>9120</v>
      </c>
      <c r="T18" s="4">
        <v>2.4400000000000002E-2</v>
      </c>
      <c r="U18" s="2">
        <v>18</v>
      </c>
      <c r="V18" s="3">
        <v>0.82</v>
      </c>
      <c r="W18" s="2">
        <v>8077</v>
      </c>
      <c r="X18" s="2">
        <v>1197</v>
      </c>
      <c r="Y18" s="7"/>
      <c r="Z18" s="1">
        <v>7</v>
      </c>
      <c r="AA18" s="2">
        <v>11400</v>
      </c>
      <c r="AB18" s="4">
        <v>2.4400000000000002E-2</v>
      </c>
      <c r="AC18" s="2">
        <v>21</v>
      </c>
      <c r="AD18" s="3">
        <v>0.82</v>
      </c>
      <c r="AE18" s="2">
        <v>7350</v>
      </c>
      <c r="AF18" s="2">
        <v>1424</v>
      </c>
      <c r="AG18" s="7"/>
      <c r="AH18" s="9"/>
      <c r="AI18" s="9"/>
      <c r="AJ18" s="9"/>
    </row>
    <row r="19" spans="1:36" x14ac:dyDescent="0.25">
      <c r="A19" s="7"/>
      <c r="B19" s="1">
        <v>8</v>
      </c>
      <c r="C19" s="2">
        <v>10231</v>
      </c>
      <c r="D19" s="4">
        <v>1.714285714285714E-2</v>
      </c>
      <c r="E19" s="2">
        <v>11</v>
      </c>
      <c r="F19" s="3">
        <v>0.79</v>
      </c>
      <c r="G19" s="2">
        <v>8696</v>
      </c>
      <c r="H19" s="2">
        <v>458</v>
      </c>
      <c r="I19" s="7"/>
      <c r="J19" s="1">
        <v>8</v>
      </c>
      <c r="K19" s="2">
        <v>8185</v>
      </c>
      <c r="L19" s="4">
        <v>1.8200000000000001E-2</v>
      </c>
      <c r="M19" s="2">
        <v>10</v>
      </c>
      <c r="N19" s="3">
        <v>0.79</v>
      </c>
      <c r="O19" s="2">
        <v>7739</v>
      </c>
      <c r="P19" s="2">
        <v>851</v>
      </c>
      <c r="Q19" s="7"/>
      <c r="R19" s="1">
        <v>8</v>
      </c>
      <c r="S19" s="2">
        <v>14520</v>
      </c>
      <c r="T19" s="4">
        <v>2.0199999999999999E-2</v>
      </c>
      <c r="U19" s="2">
        <v>15</v>
      </c>
      <c r="V19" s="3">
        <v>0.79</v>
      </c>
      <c r="W19" s="2">
        <v>8126</v>
      </c>
      <c r="X19" s="2">
        <v>800</v>
      </c>
      <c r="Y19" s="7"/>
      <c r="Z19" s="1">
        <v>8</v>
      </c>
      <c r="AA19" s="2">
        <v>17714</v>
      </c>
      <c r="AB19" s="4">
        <v>2.0199999999999999E-2</v>
      </c>
      <c r="AC19" s="2">
        <v>16</v>
      </c>
      <c r="AD19" s="3">
        <v>0.79</v>
      </c>
      <c r="AE19" s="2">
        <v>8695</v>
      </c>
      <c r="AF19" s="2">
        <v>832</v>
      </c>
      <c r="AG19" s="7"/>
      <c r="AH19" s="9"/>
      <c r="AI19" s="9"/>
      <c r="AJ19" s="9"/>
    </row>
    <row r="20" spans="1:36" x14ac:dyDescent="0.25">
      <c r="A20" s="7"/>
      <c r="B20" s="1">
        <v>9</v>
      </c>
      <c r="C20" s="2">
        <v>9921</v>
      </c>
      <c r="D20" s="4">
        <v>2.571428571428571E-2</v>
      </c>
      <c r="E20" s="2">
        <v>18</v>
      </c>
      <c r="F20" s="3">
        <v>0.78</v>
      </c>
      <c r="G20" s="2">
        <v>8433</v>
      </c>
      <c r="H20" s="2">
        <v>562</v>
      </c>
      <c r="I20" s="7"/>
      <c r="J20" s="1">
        <v>9</v>
      </c>
      <c r="K20" s="2">
        <v>8532</v>
      </c>
      <c r="L20" s="4">
        <v>2.5700000000000001E-2</v>
      </c>
      <c r="M20" s="2">
        <v>17</v>
      </c>
      <c r="N20" s="3">
        <v>0.78</v>
      </c>
      <c r="O20" s="2">
        <v>7927</v>
      </c>
      <c r="P20" s="2">
        <v>1110</v>
      </c>
      <c r="Q20" s="7"/>
      <c r="R20" s="1">
        <v>9</v>
      </c>
      <c r="S20" s="2">
        <v>10324</v>
      </c>
      <c r="T20" s="4">
        <v>2.8299999999999999E-2</v>
      </c>
      <c r="U20" s="2">
        <v>27</v>
      </c>
      <c r="V20" s="3">
        <v>0.92</v>
      </c>
      <c r="W20" s="2">
        <v>8878</v>
      </c>
      <c r="X20" s="2">
        <v>1421</v>
      </c>
      <c r="Y20" s="7"/>
      <c r="Z20" s="1">
        <v>9</v>
      </c>
      <c r="AA20" s="2">
        <v>12389</v>
      </c>
      <c r="AB20" s="4">
        <v>2.8299999999999999E-2</v>
      </c>
      <c r="AC20" s="2">
        <v>28</v>
      </c>
      <c r="AD20" s="3">
        <v>0.78</v>
      </c>
      <c r="AE20" s="2">
        <v>8345</v>
      </c>
      <c r="AF20" s="2">
        <v>1705</v>
      </c>
      <c r="AG20" s="7"/>
      <c r="AH20" s="9"/>
      <c r="AI20" s="9"/>
      <c r="AJ20" s="9"/>
    </row>
    <row r="21" spans="1:36" x14ac:dyDescent="0.25">
      <c r="A21" s="7"/>
      <c r="B21" s="1">
        <v>10</v>
      </c>
      <c r="C21" s="2">
        <v>9000</v>
      </c>
      <c r="D21" s="4">
        <v>2.2857142857142857E-2</v>
      </c>
      <c r="E21" s="2">
        <v>15</v>
      </c>
      <c r="F21" s="3">
        <v>0.79</v>
      </c>
      <c r="G21" s="2">
        <v>7380</v>
      </c>
      <c r="H21" s="2">
        <v>388</v>
      </c>
      <c r="I21" s="7"/>
      <c r="J21" s="1">
        <v>10</v>
      </c>
      <c r="K21" s="2">
        <v>8190</v>
      </c>
      <c r="L21" s="4">
        <v>2.0799999999999999E-2</v>
      </c>
      <c r="M21" s="2">
        <v>14</v>
      </c>
      <c r="N21" s="3">
        <v>0.85</v>
      </c>
      <c r="O21" s="2">
        <v>6790</v>
      </c>
      <c r="P21" s="2">
        <v>815</v>
      </c>
      <c r="Q21" s="7"/>
      <c r="R21" s="1">
        <v>10</v>
      </c>
      <c r="S21" s="2">
        <v>13580</v>
      </c>
      <c r="T21" s="4">
        <v>2.3300000000000001E-2</v>
      </c>
      <c r="U21" s="2">
        <v>18</v>
      </c>
      <c r="V21" s="3">
        <v>0.79</v>
      </c>
      <c r="W21" s="2">
        <v>7537</v>
      </c>
      <c r="X21" s="2">
        <v>1000</v>
      </c>
      <c r="Y21" s="7"/>
      <c r="Z21" s="1">
        <v>10</v>
      </c>
      <c r="AA21" s="2">
        <v>17247</v>
      </c>
      <c r="AB21" s="4">
        <v>2.3300000000000001E-2</v>
      </c>
      <c r="AC21" s="2">
        <v>19</v>
      </c>
      <c r="AD21" s="3">
        <v>0.79</v>
      </c>
      <c r="AE21" s="2">
        <v>7688</v>
      </c>
      <c r="AF21" s="2">
        <v>1030</v>
      </c>
      <c r="AG21" s="7"/>
      <c r="AH21" s="9"/>
      <c r="AI21" s="9"/>
      <c r="AJ21" s="9"/>
    </row>
    <row r="22" spans="1:36" x14ac:dyDescent="0.25">
      <c r="A22" s="7"/>
      <c r="B22" s="1">
        <v>11</v>
      </c>
      <c r="C22" s="2">
        <v>9413</v>
      </c>
      <c r="D22" s="4">
        <v>7.4999999999999997E-3</v>
      </c>
      <c r="E22" s="2">
        <v>24</v>
      </c>
      <c r="F22" s="3">
        <v>0.82</v>
      </c>
      <c r="G22" s="2">
        <v>7625</v>
      </c>
      <c r="H22" s="2">
        <v>449</v>
      </c>
      <c r="I22" s="7"/>
      <c r="J22" s="1">
        <v>11</v>
      </c>
      <c r="K22" s="2">
        <v>7813</v>
      </c>
      <c r="L22" s="4">
        <v>7.4000000000000003E-3</v>
      </c>
      <c r="M22" s="2">
        <v>23</v>
      </c>
      <c r="N22" s="3">
        <v>0.82</v>
      </c>
      <c r="O22" s="2">
        <v>7320</v>
      </c>
      <c r="P22" s="2">
        <v>1098</v>
      </c>
      <c r="Q22" s="7"/>
      <c r="R22" s="1">
        <v>11</v>
      </c>
      <c r="S22" s="2">
        <v>9923</v>
      </c>
      <c r="T22" s="4">
        <v>8.0999999999999996E-3</v>
      </c>
      <c r="U22" s="2">
        <v>35</v>
      </c>
      <c r="V22" s="3">
        <v>0.82</v>
      </c>
      <c r="W22" s="2">
        <v>7832</v>
      </c>
      <c r="X22" s="2">
        <v>1318</v>
      </c>
      <c r="Y22" s="7"/>
      <c r="Z22" s="1">
        <v>11</v>
      </c>
      <c r="AA22" s="2">
        <v>10419</v>
      </c>
      <c r="AB22" s="4">
        <v>2.1000000000000001E-2</v>
      </c>
      <c r="AC22" s="2">
        <v>35</v>
      </c>
      <c r="AD22" s="3">
        <v>0.82</v>
      </c>
      <c r="AE22" s="2">
        <v>8459</v>
      </c>
      <c r="AF22" s="2">
        <v>1582</v>
      </c>
      <c r="AG22" s="7"/>
      <c r="AH22" s="9"/>
      <c r="AI22" s="9"/>
      <c r="AJ22" s="9"/>
    </row>
    <row r="23" spans="1:36" x14ac:dyDescent="0.25">
      <c r="A23" s="7"/>
      <c r="B23" s="1">
        <v>12</v>
      </c>
      <c r="C23" s="2">
        <v>10737</v>
      </c>
      <c r="D23" s="4">
        <v>2.1428571428571429E-2</v>
      </c>
      <c r="E23" s="2">
        <v>20</v>
      </c>
      <c r="F23" s="3">
        <v>0.8</v>
      </c>
      <c r="G23" s="2">
        <v>8697</v>
      </c>
      <c r="H23" s="2">
        <v>580</v>
      </c>
      <c r="I23" s="7"/>
      <c r="J23" s="1">
        <v>12</v>
      </c>
      <c r="K23" s="2">
        <v>9341</v>
      </c>
      <c r="L23" s="4">
        <v>1.9900000000000001E-2</v>
      </c>
      <c r="M23" s="2">
        <v>21</v>
      </c>
      <c r="N23" s="3">
        <v>0.8</v>
      </c>
      <c r="O23" s="2">
        <v>8175</v>
      </c>
      <c r="P23" s="2">
        <v>981</v>
      </c>
      <c r="Q23" s="7"/>
      <c r="R23" s="1">
        <v>12</v>
      </c>
      <c r="S23" s="2">
        <v>10742</v>
      </c>
      <c r="T23" s="4">
        <v>2.2100000000000002E-2</v>
      </c>
      <c r="U23" s="2">
        <v>33</v>
      </c>
      <c r="V23" s="3">
        <v>0.8</v>
      </c>
      <c r="W23" s="2">
        <v>9974</v>
      </c>
      <c r="X23" s="2">
        <v>1177</v>
      </c>
      <c r="Y23" s="7"/>
      <c r="Z23" s="1">
        <v>12</v>
      </c>
      <c r="AA23" s="2">
        <v>12246</v>
      </c>
      <c r="AB23" s="4">
        <v>2.2100000000000002E-2</v>
      </c>
      <c r="AC23" s="2">
        <v>36</v>
      </c>
      <c r="AD23" s="3">
        <v>0.8</v>
      </c>
      <c r="AE23" s="2">
        <v>9974</v>
      </c>
      <c r="AF23" s="2">
        <v>1542</v>
      </c>
      <c r="AG23" s="7"/>
      <c r="AH23" s="9"/>
      <c r="AI23" s="51"/>
      <c r="AJ23" s="51"/>
    </row>
    <row r="24" spans="1:36" x14ac:dyDescent="0.25">
      <c r="A24" s="7"/>
      <c r="B24" s="1">
        <v>13</v>
      </c>
      <c r="C24" s="2">
        <v>10889</v>
      </c>
      <c r="D24" s="4">
        <v>2.571428571428571E-2</v>
      </c>
      <c r="E24" s="2">
        <v>16</v>
      </c>
      <c r="F24" s="3">
        <v>0.85</v>
      </c>
      <c r="G24" s="2">
        <v>9038</v>
      </c>
      <c r="H24" s="2">
        <v>452</v>
      </c>
      <c r="I24" s="7"/>
      <c r="J24" s="1">
        <v>13</v>
      </c>
      <c r="K24" s="2">
        <v>8711</v>
      </c>
      <c r="L24" s="4">
        <v>2.52E-2</v>
      </c>
      <c r="M24" s="2">
        <v>15</v>
      </c>
      <c r="N24" s="3">
        <v>0.85</v>
      </c>
      <c r="O24" s="2">
        <v>9219</v>
      </c>
      <c r="P24" s="2">
        <v>1659</v>
      </c>
      <c r="Q24" s="7"/>
      <c r="R24" s="1">
        <v>13</v>
      </c>
      <c r="S24" s="2">
        <v>11150</v>
      </c>
      <c r="T24" s="4">
        <v>2.8199999999999999E-2</v>
      </c>
      <c r="U24" s="2">
        <v>24</v>
      </c>
      <c r="V24" s="3">
        <v>0.85</v>
      </c>
      <c r="W24" s="2">
        <v>11155</v>
      </c>
      <c r="X24" s="2">
        <v>1576</v>
      </c>
      <c r="Y24" s="7"/>
      <c r="Z24" s="1">
        <v>13</v>
      </c>
      <c r="AA24" s="2">
        <v>13380</v>
      </c>
      <c r="AB24" s="4">
        <v>2.8199999999999999E-2</v>
      </c>
      <c r="AC24" s="2">
        <v>25</v>
      </c>
      <c r="AD24" s="3">
        <v>0.85</v>
      </c>
      <c r="AE24" s="2">
        <v>10597</v>
      </c>
      <c r="AF24" s="2">
        <v>1608</v>
      </c>
      <c r="AG24" s="7"/>
      <c r="AH24" s="9"/>
      <c r="AI24" s="51"/>
      <c r="AJ24" s="51"/>
    </row>
    <row r="25" spans="1:36" x14ac:dyDescent="0.25">
      <c r="A25" s="7"/>
      <c r="B25" s="1">
        <v>14</v>
      </c>
      <c r="C25" s="2">
        <v>10845</v>
      </c>
      <c r="D25" s="4">
        <v>3.428571428571428E-2</v>
      </c>
      <c r="E25" s="2">
        <v>23</v>
      </c>
      <c r="F25" s="3">
        <v>0.86</v>
      </c>
      <c r="G25" s="2">
        <v>8893</v>
      </c>
      <c r="H25" s="2">
        <v>445</v>
      </c>
      <c r="I25" s="7"/>
      <c r="J25" s="1">
        <v>14</v>
      </c>
      <c r="K25" s="2">
        <v>9544</v>
      </c>
      <c r="L25" s="4">
        <v>3.0499999999999999E-2</v>
      </c>
      <c r="M25" s="2">
        <v>22</v>
      </c>
      <c r="N25" s="3">
        <v>0.91</v>
      </c>
      <c r="O25" s="2">
        <v>7025</v>
      </c>
      <c r="P25" s="2">
        <v>984</v>
      </c>
      <c r="Q25" s="7"/>
      <c r="R25" s="1">
        <v>14</v>
      </c>
      <c r="S25" s="2">
        <v>11453</v>
      </c>
      <c r="T25" s="4">
        <v>3.39E-2</v>
      </c>
      <c r="U25" s="2">
        <v>26</v>
      </c>
      <c r="V25" s="3">
        <v>0.88</v>
      </c>
      <c r="W25" s="2">
        <v>7306</v>
      </c>
      <c r="X25" s="2">
        <v>1191</v>
      </c>
      <c r="Y25" s="7"/>
      <c r="Z25" s="1">
        <v>14</v>
      </c>
      <c r="AA25" s="2">
        <v>14774</v>
      </c>
      <c r="AB25" s="4">
        <v>3.39E-2</v>
      </c>
      <c r="AC25" s="2">
        <v>31</v>
      </c>
      <c r="AD25" s="3">
        <v>0.88</v>
      </c>
      <c r="AE25" s="2">
        <v>6722</v>
      </c>
      <c r="AF25" s="2">
        <v>1167</v>
      </c>
      <c r="AG25" s="7"/>
      <c r="AH25" s="9"/>
      <c r="AI25" s="51"/>
      <c r="AJ25" s="51"/>
    </row>
    <row r="26" spans="1:36" x14ac:dyDescent="0.25">
      <c r="A26" s="7"/>
      <c r="B26" s="1">
        <v>15</v>
      </c>
      <c r="C26" s="2">
        <v>8995</v>
      </c>
      <c r="D26" s="4">
        <v>1.714285714285714E-2</v>
      </c>
      <c r="E26" s="2">
        <v>10</v>
      </c>
      <c r="F26" s="3">
        <v>0.87</v>
      </c>
      <c r="G26" s="2">
        <v>7196</v>
      </c>
      <c r="H26" s="2">
        <v>379</v>
      </c>
      <c r="I26" s="7"/>
      <c r="J26" s="1">
        <v>15</v>
      </c>
      <c r="K26" s="2">
        <v>7466</v>
      </c>
      <c r="L26" s="4">
        <v>1.6299999999999999E-2</v>
      </c>
      <c r="M26" s="2">
        <v>11</v>
      </c>
      <c r="N26" s="3">
        <v>0.87</v>
      </c>
      <c r="O26" s="2">
        <v>5613</v>
      </c>
      <c r="P26" s="2">
        <v>1010</v>
      </c>
      <c r="Q26" s="7"/>
      <c r="R26" s="1">
        <v>15</v>
      </c>
      <c r="S26" s="2">
        <v>8437</v>
      </c>
      <c r="T26" s="4">
        <v>1.7899999999999999E-2</v>
      </c>
      <c r="U26" s="2">
        <v>17</v>
      </c>
      <c r="V26" s="3">
        <v>0.87</v>
      </c>
      <c r="W26" s="2">
        <v>6455</v>
      </c>
      <c r="X26" s="2">
        <v>1212</v>
      </c>
      <c r="Y26" s="7"/>
      <c r="Z26" s="1">
        <v>15</v>
      </c>
      <c r="AA26" s="2">
        <v>10520</v>
      </c>
      <c r="AB26" s="4">
        <v>3.5999999999999997E-2</v>
      </c>
      <c r="AC26" s="2">
        <v>18</v>
      </c>
      <c r="AD26" s="3">
        <v>0.87</v>
      </c>
      <c r="AE26" s="2">
        <v>6455</v>
      </c>
      <c r="AF26" s="2">
        <v>1418</v>
      </c>
      <c r="AG26" s="7"/>
      <c r="AH26" s="9"/>
      <c r="AI26" s="9"/>
      <c r="AJ26" s="9"/>
    </row>
    <row r="27" spans="1:36" x14ac:dyDescent="0.25">
      <c r="A27" s="7"/>
      <c r="B27" s="1">
        <v>16</v>
      </c>
      <c r="C27" s="2">
        <v>8781</v>
      </c>
      <c r="D27" s="4">
        <v>2.571428571428571E-2</v>
      </c>
      <c r="E27" s="2">
        <v>24</v>
      </c>
      <c r="F27" s="3">
        <v>0.78</v>
      </c>
      <c r="G27" s="2">
        <v>7113</v>
      </c>
      <c r="H27" s="2">
        <v>374</v>
      </c>
      <c r="I27" s="7"/>
      <c r="J27" s="1">
        <v>16</v>
      </c>
      <c r="K27" s="2">
        <v>7464</v>
      </c>
      <c r="L27" s="4">
        <v>2.29E-2</v>
      </c>
      <c r="M27" s="2">
        <v>25</v>
      </c>
      <c r="N27" s="3">
        <v>0.81</v>
      </c>
      <c r="O27" s="2">
        <v>6971</v>
      </c>
      <c r="P27" s="2">
        <v>837</v>
      </c>
      <c r="Q27" s="7"/>
      <c r="R27" s="1">
        <v>16</v>
      </c>
      <c r="S27" s="2">
        <v>10226</v>
      </c>
      <c r="T27" s="4">
        <v>2.52E-2</v>
      </c>
      <c r="U27" s="2">
        <v>37</v>
      </c>
      <c r="V27" s="3">
        <v>0.78</v>
      </c>
      <c r="W27" s="2">
        <v>7529</v>
      </c>
      <c r="X27" s="2">
        <v>1096</v>
      </c>
      <c r="Y27" s="7"/>
      <c r="Z27" s="1">
        <v>16</v>
      </c>
      <c r="AA27" s="2">
        <v>13498</v>
      </c>
      <c r="AB27" s="4">
        <v>2.52E-2</v>
      </c>
      <c r="AC27" s="2">
        <v>37</v>
      </c>
      <c r="AD27" s="3">
        <v>0.78</v>
      </c>
      <c r="AE27" s="2">
        <v>6776</v>
      </c>
      <c r="AF27" s="2">
        <v>1260</v>
      </c>
      <c r="AG27" s="7"/>
      <c r="AH27" s="9"/>
      <c r="AI27" s="9"/>
      <c r="AJ27" s="9"/>
    </row>
    <row r="28" spans="1:36" x14ac:dyDescent="0.25">
      <c r="A28" s="7"/>
      <c r="B28" s="1">
        <v>17</v>
      </c>
      <c r="C28" s="2">
        <v>10117</v>
      </c>
      <c r="D28" s="4">
        <v>1.714285714285714E-2</v>
      </c>
      <c r="E28" s="2">
        <v>25</v>
      </c>
      <c r="F28" s="3">
        <v>0.86</v>
      </c>
      <c r="G28" s="2">
        <v>8296</v>
      </c>
      <c r="H28" s="2">
        <v>461</v>
      </c>
      <c r="I28" s="7"/>
      <c r="J28" s="1">
        <v>17</v>
      </c>
      <c r="K28" s="2">
        <v>9308</v>
      </c>
      <c r="L28" s="4">
        <v>1.5900000000000001E-2</v>
      </c>
      <c r="M28" s="2">
        <v>26</v>
      </c>
      <c r="N28" s="3">
        <v>0.86</v>
      </c>
      <c r="O28" s="2">
        <v>6803</v>
      </c>
      <c r="P28" s="2">
        <v>1225</v>
      </c>
      <c r="Q28" s="7"/>
      <c r="R28" s="1">
        <v>17</v>
      </c>
      <c r="S28" s="2">
        <v>10704</v>
      </c>
      <c r="T28" s="4">
        <v>1.7600000000000001E-2</v>
      </c>
      <c r="U28" s="2">
        <v>36</v>
      </c>
      <c r="V28" s="3">
        <v>0.86</v>
      </c>
      <c r="W28" s="2">
        <v>8028</v>
      </c>
      <c r="X28" s="2">
        <v>1335</v>
      </c>
      <c r="Y28" s="7"/>
      <c r="Z28" s="1">
        <v>17</v>
      </c>
      <c r="AA28" s="2">
        <v>13808</v>
      </c>
      <c r="AB28" s="4">
        <v>1.7600000000000001E-2</v>
      </c>
      <c r="AC28" s="2">
        <v>39</v>
      </c>
      <c r="AD28" s="3">
        <v>0.86</v>
      </c>
      <c r="AE28" s="2">
        <v>7305</v>
      </c>
      <c r="AF28" s="2">
        <v>1522</v>
      </c>
      <c r="AG28" s="7"/>
      <c r="AH28" s="9"/>
      <c r="AI28" s="9"/>
      <c r="AJ28" s="9"/>
    </row>
    <row r="29" spans="1:36" x14ac:dyDescent="0.25">
      <c r="A29" s="7"/>
      <c r="B29" s="1">
        <v>18</v>
      </c>
      <c r="C29" s="2">
        <v>9514</v>
      </c>
      <c r="D29" s="4">
        <v>1.2857142857142855E-2</v>
      </c>
      <c r="E29" s="2">
        <v>12</v>
      </c>
      <c r="F29" s="3">
        <v>0.85</v>
      </c>
      <c r="G29" s="2">
        <v>7706</v>
      </c>
      <c r="H29" s="2">
        <v>428</v>
      </c>
      <c r="I29" s="7"/>
      <c r="J29" s="1">
        <v>18</v>
      </c>
      <c r="K29" s="2">
        <v>8372</v>
      </c>
      <c r="L29" s="4">
        <v>1.18E-2</v>
      </c>
      <c r="M29" s="2">
        <v>11</v>
      </c>
      <c r="N29" s="3">
        <v>0.85</v>
      </c>
      <c r="O29" s="2">
        <v>6011</v>
      </c>
      <c r="P29" s="2">
        <v>1022</v>
      </c>
      <c r="Q29" s="7"/>
      <c r="R29" s="1">
        <v>18</v>
      </c>
      <c r="S29" s="2">
        <v>10381</v>
      </c>
      <c r="T29" s="4">
        <v>1.2999999999999999E-2</v>
      </c>
      <c r="U29" s="2">
        <v>15</v>
      </c>
      <c r="V29" s="3">
        <v>0.85</v>
      </c>
      <c r="W29" s="2">
        <v>6312</v>
      </c>
      <c r="X29" s="2">
        <v>1022</v>
      </c>
      <c r="Y29" s="7"/>
      <c r="Z29" s="1">
        <v>18</v>
      </c>
      <c r="AA29" s="2">
        <v>11419</v>
      </c>
      <c r="AB29" s="4">
        <v>0.03</v>
      </c>
      <c r="AC29" s="2">
        <v>15</v>
      </c>
      <c r="AD29" s="3">
        <v>0.85</v>
      </c>
      <c r="AE29" s="2">
        <v>6249</v>
      </c>
      <c r="AF29" s="2">
        <v>1134</v>
      </c>
      <c r="AG29" s="7"/>
      <c r="AH29" s="9"/>
      <c r="AI29" s="9"/>
      <c r="AJ29" s="9"/>
    </row>
    <row r="30" spans="1:36" x14ac:dyDescent="0.25">
      <c r="A30" s="7"/>
      <c r="B30" s="1">
        <v>19</v>
      </c>
      <c r="C30" s="2">
        <v>9714</v>
      </c>
      <c r="D30" s="4">
        <v>3.5714285714285719E-2</v>
      </c>
      <c r="E30" s="2">
        <v>17</v>
      </c>
      <c r="F30" s="3">
        <v>0.87</v>
      </c>
      <c r="G30" s="2">
        <v>8160</v>
      </c>
      <c r="H30" s="2">
        <v>480</v>
      </c>
      <c r="I30" s="7"/>
      <c r="J30" s="1">
        <v>19</v>
      </c>
      <c r="K30" s="2">
        <v>8645</v>
      </c>
      <c r="L30" s="4">
        <v>3.1800000000000002E-2</v>
      </c>
      <c r="M30" s="2">
        <v>16</v>
      </c>
      <c r="N30" s="3">
        <v>0.87</v>
      </c>
      <c r="O30" s="2">
        <v>7670</v>
      </c>
      <c r="P30" s="2">
        <v>920</v>
      </c>
      <c r="Q30" s="7"/>
      <c r="R30" s="1">
        <v>19</v>
      </c>
      <c r="S30" s="2">
        <v>11930</v>
      </c>
      <c r="T30" s="4">
        <v>3.5299999999999998E-2</v>
      </c>
      <c r="U30" s="2">
        <v>22</v>
      </c>
      <c r="V30" s="3">
        <v>0.87</v>
      </c>
      <c r="W30" s="2">
        <v>8514</v>
      </c>
      <c r="X30" s="2">
        <v>1205</v>
      </c>
      <c r="Y30" s="7"/>
      <c r="Z30" s="1">
        <v>19</v>
      </c>
      <c r="AA30" s="2">
        <v>13720</v>
      </c>
      <c r="AB30" s="4">
        <v>3.5299999999999998E-2</v>
      </c>
      <c r="AC30" s="2">
        <v>22</v>
      </c>
      <c r="AD30" s="3">
        <v>0.87</v>
      </c>
      <c r="AE30" s="2">
        <v>8344</v>
      </c>
      <c r="AF30" s="2">
        <v>1687</v>
      </c>
      <c r="AG30" s="7"/>
      <c r="AH30" s="9"/>
      <c r="AI30" s="9"/>
      <c r="AJ30" s="9"/>
    </row>
    <row r="31" spans="1:36" x14ac:dyDescent="0.25">
      <c r="A31" s="7"/>
      <c r="B31" s="1">
        <v>20</v>
      </c>
      <c r="C31" s="2">
        <v>9973</v>
      </c>
      <c r="D31" s="4">
        <v>0.03</v>
      </c>
      <c r="E31" s="2">
        <v>23</v>
      </c>
      <c r="F31" s="3">
        <v>0.78</v>
      </c>
      <c r="G31" s="2">
        <v>8477</v>
      </c>
      <c r="H31" s="2">
        <v>471</v>
      </c>
      <c r="I31" s="7"/>
      <c r="J31" s="1">
        <v>20</v>
      </c>
      <c r="K31" s="2">
        <v>9000</v>
      </c>
      <c r="L31" s="4">
        <v>2.8199999999999999E-2</v>
      </c>
      <c r="M31" s="2">
        <v>22</v>
      </c>
      <c r="N31" s="3">
        <v>0.78</v>
      </c>
      <c r="O31" s="2">
        <v>7205</v>
      </c>
      <c r="P31" s="2">
        <v>1153</v>
      </c>
      <c r="Q31" s="7"/>
      <c r="R31" s="1">
        <v>20</v>
      </c>
      <c r="S31" s="2">
        <v>12510</v>
      </c>
      <c r="T31" s="4">
        <v>3.1300000000000001E-2</v>
      </c>
      <c r="U31" s="2">
        <v>29</v>
      </c>
      <c r="V31" s="3">
        <v>0.78</v>
      </c>
      <c r="W31" s="2">
        <v>7637</v>
      </c>
      <c r="X31" s="2">
        <v>1211</v>
      </c>
      <c r="Y31" s="7"/>
      <c r="Z31" s="1">
        <v>20</v>
      </c>
      <c r="AA31" s="2">
        <v>15638</v>
      </c>
      <c r="AB31" s="4">
        <v>3.1300000000000001E-2</v>
      </c>
      <c r="AC31" s="2">
        <v>35</v>
      </c>
      <c r="AD31" s="3">
        <v>0.78</v>
      </c>
      <c r="AE31" s="2">
        <v>7408</v>
      </c>
      <c r="AF31" s="2">
        <v>1272</v>
      </c>
      <c r="AG31" s="7"/>
      <c r="AH31" s="9"/>
      <c r="AI31" s="9"/>
      <c r="AJ31" s="9"/>
    </row>
    <row r="32" spans="1:36" x14ac:dyDescent="0.25">
      <c r="A32" s="7"/>
      <c r="B32" s="1">
        <v>21</v>
      </c>
      <c r="C32" s="2">
        <v>8518</v>
      </c>
      <c r="D32" s="4">
        <v>1.4999999999999999E-2</v>
      </c>
      <c r="E32" s="2">
        <v>8</v>
      </c>
      <c r="F32" s="3">
        <v>0.88</v>
      </c>
      <c r="G32" s="2">
        <v>7240</v>
      </c>
      <c r="H32" s="2">
        <v>381</v>
      </c>
      <c r="I32" s="7"/>
      <c r="J32" s="1">
        <v>21</v>
      </c>
      <c r="K32" s="2">
        <v>7837</v>
      </c>
      <c r="L32" s="4">
        <v>1.55E-2</v>
      </c>
      <c r="M32" s="2">
        <v>7</v>
      </c>
      <c r="N32" s="3">
        <v>0.88</v>
      </c>
      <c r="O32" s="2">
        <v>6299</v>
      </c>
      <c r="P32" s="2">
        <v>756</v>
      </c>
      <c r="Q32" s="7"/>
      <c r="R32" s="1">
        <v>21</v>
      </c>
      <c r="S32" s="2">
        <v>10815</v>
      </c>
      <c r="T32" s="4">
        <v>1.7399999999999999E-2</v>
      </c>
      <c r="U32" s="2">
        <v>10</v>
      </c>
      <c r="V32" s="3">
        <v>0.86</v>
      </c>
      <c r="W32" s="2">
        <v>7244</v>
      </c>
      <c r="X32" s="2">
        <v>1052</v>
      </c>
      <c r="Y32" s="7"/>
      <c r="Z32" s="1">
        <v>21</v>
      </c>
      <c r="AA32" s="2">
        <v>11572</v>
      </c>
      <c r="AB32" s="4">
        <v>1.7399999999999999E-2</v>
      </c>
      <c r="AC32" s="2">
        <v>12</v>
      </c>
      <c r="AD32" s="3">
        <v>0.86</v>
      </c>
      <c r="AE32" s="2">
        <v>6592</v>
      </c>
      <c r="AF32" s="2">
        <v>1252</v>
      </c>
      <c r="AG32" s="7"/>
      <c r="AH32" s="9"/>
      <c r="AI32" s="9"/>
      <c r="AJ32" s="9"/>
    </row>
    <row r="33" spans="1:36" x14ac:dyDescent="0.25">
      <c r="A33" s="7"/>
      <c r="B33" s="1">
        <v>22</v>
      </c>
      <c r="C33" s="2">
        <v>10499</v>
      </c>
      <c r="D33" s="4">
        <v>4.2857142857142858E-2</v>
      </c>
      <c r="E33" s="2">
        <v>14</v>
      </c>
      <c r="F33" s="3">
        <v>0.81</v>
      </c>
      <c r="G33" s="2">
        <v>8399</v>
      </c>
      <c r="H33" s="2">
        <v>494</v>
      </c>
      <c r="I33" s="7"/>
      <c r="J33" s="1">
        <v>22</v>
      </c>
      <c r="K33" s="2">
        <v>8609</v>
      </c>
      <c r="L33" s="4">
        <v>3.8600000000000002E-2</v>
      </c>
      <c r="M33" s="2">
        <v>13</v>
      </c>
      <c r="N33" s="3">
        <v>0.81</v>
      </c>
      <c r="O33" s="2">
        <v>6971</v>
      </c>
      <c r="P33" s="2">
        <v>837</v>
      </c>
      <c r="Q33" s="7"/>
      <c r="R33" s="1">
        <v>22</v>
      </c>
      <c r="S33" s="2">
        <v>11020</v>
      </c>
      <c r="T33" s="4">
        <v>4.2799999999999998E-2</v>
      </c>
      <c r="U33" s="2">
        <v>18</v>
      </c>
      <c r="V33" s="3">
        <v>0.81</v>
      </c>
      <c r="W33" s="2">
        <v>7598</v>
      </c>
      <c r="X33" s="2">
        <v>1063</v>
      </c>
      <c r="Y33" s="7"/>
      <c r="Z33" s="1">
        <v>22</v>
      </c>
      <c r="AA33" s="2">
        <v>13224</v>
      </c>
      <c r="AB33" s="4">
        <v>4.2799999999999998E-2</v>
      </c>
      <c r="AC33" s="2">
        <v>19</v>
      </c>
      <c r="AD33" s="3">
        <v>0.81</v>
      </c>
      <c r="AE33" s="2">
        <v>7294</v>
      </c>
      <c r="AF33" s="2">
        <v>1212</v>
      </c>
      <c r="AG33" s="7"/>
      <c r="AH33" s="9"/>
      <c r="AI33" s="9"/>
      <c r="AJ33" s="9"/>
    </row>
    <row r="34" spans="1:36" x14ac:dyDescent="0.25">
      <c r="A34" s="7"/>
      <c r="B34" s="1">
        <v>23</v>
      </c>
      <c r="C34" s="2">
        <v>9221</v>
      </c>
      <c r="D34" s="4">
        <v>1.4999999999999999E-2</v>
      </c>
      <c r="E34" s="2">
        <v>24</v>
      </c>
      <c r="F34" s="3">
        <v>0.79</v>
      </c>
      <c r="G34" s="2">
        <v>7561</v>
      </c>
      <c r="H34" s="2">
        <v>398</v>
      </c>
      <c r="I34" s="7"/>
      <c r="J34" s="1">
        <v>23</v>
      </c>
      <c r="K34" s="2">
        <v>8483</v>
      </c>
      <c r="L34" s="4">
        <v>1.46E-2</v>
      </c>
      <c r="M34" s="2">
        <v>23</v>
      </c>
      <c r="N34" s="3">
        <v>0.79</v>
      </c>
      <c r="O34" s="2">
        <v>6049</v>
      </c>
      <c r="P34" s="2">
        <v>665</v>
      </c>
      <c r="Q34" s="7"/>
      <c r="R34" s="1">
        <v>23</v>
      </c>
      <c r="S34" s="2">
        <v>10264</v>
      </c>
      <c r="T34" s="4">
        <v>1.6199999999999999E-2</v>
      </c>
      <c r="U34" s="2">
        <v>32</v>
      </c>
      <c r="V34" s="3">
        <v>0.79</v>
      </c>
      <c r="W34" s="2">
        <v>6896</v>
      </c>
      <c r="X34" s="2">
        <v>685</v>
      </c>
      <c r="Y34" s="7"/>
      <c r="Z34" s="1">
        <v>23</v>
      </c>
      <c r="AA34" s="2">
        <v>11598</v>
      </c>
      <c r="AB34" s="4">
        <v>2.5000000000000001E-2</v>
      </c>
      <c r="AC34" s="2">
        <v>39</v>
      </c>
      <c r="AD34" s="3">
        <v>0.79</v>
      </c>
      <c r="AE34" s="2">
        <v>7172</v>
      </c>
      <c r="AF34" s="2">
        <v>884</v>
      </c>
      <c r="AG34" s="7"/>
      <c r="AH34" s="9"/>
      <c r="AI34" s="9"/>
      <c r="AJ34" s="9"/>
    </row>
    <row r="35" spans="1:36" x14ac:dyDescent="0.25">
      <c r="A35" s="7"/>
      <c r="B35" s="1">
        <v>24</v>
      </c>
      <c r="C35" s="2">
        <v>10547</v>
      </c>
      <c r="D35" s="4">
        <v>3.428571428571428E-2</v>
      </c>
      <c r="E35" s="2">
        <v>19</v>
      </c>
      <c r="F35" s="3">
        <v>0.83</v>
      </c>
      <c r="G35" s="2">
        <v>8543</v>
      </c>
      <c r="H35" s="2">
        <v>450</v>
      </c>
      <c r="I35" s="7"/>
      <c r="J35" s="1">
        <v>24</v>
      </c>
      <c r="K35" s="2">
        <v>9387</v>
      </c>
      <c r="L35" s="4">
        <v>3.1899999999999998E-2</v>
      </c>
      <c r="M35" s="2">
        <v>20</v>
      </c>
      <c r="N35" s="3">
        <v>0.83</v>
      </c>
      <c r="O35" s="2">
        <v>7860</v>
      </c>
      <c r="P35" s="2">
        <v>1415</v>
      </c>
      <c r="Q35" s="7"/>
      <c r="R35" s="1">
        <v>24</v>
      </c>
      <c r="S35" s="2">
        <v>14445</v>
      </c>
      <c r="T35" s="4">
        <v>3.5099999999999999E-2</v>
      </c>
      <c r="U35" s="2">
        <v>24</v>
      </c>
      <c r="V35" s="3">
        <v>0.83</v>
      </c>
      <c r="W35" s="2">
        <v>8174</v>
      </c>
      <c r="X35" s="2">
        <v>1599</v>
      </c>
      <c r="Y35" s="7"/>
      <c r="Z35" s="1">
        <v>24</v>
      </c>
      <c r="AA35" s="2">
        <v>16178</v>
      </c>
      <c r="AB35" s="4">
        <v>3.5099999999999999E-2</v>
      </c>
      <c r="AC35" s="2">
        <v>29</v>
      </c>
      <c r="AD35" s="3">
        <v>0.83</v>
      </c>
      <c r="AE35" s="2">
        <v>7847</v>
      </c>
      <c r="AF35" s="2">
        <v>1855</v>
      </c>
      <c r="AG35" s="7"/>
      <c r="AH35" s="9"/>
      <c r="AI35" s="9"/>
      <c r="AJ35" s="9"/>
    </row>
    <row r="36" spans="1:36" x14ac:dyDescent="0.25">
      <c r="A36" s="7"/>
      <c r="B36" s="1">
        <v>25</v>
      </c>
      <c r="C36" s="2">
        <v>10706</v>
      </c>
      <c r="D36" s="4">
        <v>1.2500000000000001E-2</v>
      </c>
      <c r="E36" s="2">
        <v>12</v>
      </c>
      <c r="F36" s="3">
        <v>0.87</v>
      </c>
      <c r="G36" s="2">
        <v>8672</v>
      </c>
      <c r="H36" s="2">
        <v>456</v>
      </c>
      <c r="I36" s="7"/>
      <c r="J36" s="1">
        <v>25</v>
      </c>
      <c r="K36" s="2">
        <v>9421</v>
      </c>
      <c r="L36" s="4">
        <v>1.18E-2</v>
      </c>
      <c r="M36" s="2">
        <v>12</v>
      </c>
      <c r="N36" s="3">
        <v>0.87</v>
      </c>
      <c r="O36" s="2">
        <v>7978</v>
      </c>
      <c r="P36" s="2">
        <v>1276</v>
      </c>
      <c r="Q36" s="7"/>
      <c r="R36" s="1">
        <v>25</v>
      </c>
      <c r="S36" s="2">
        <v>11965</v>
      </c>
      <c r="T36" s="4">
        <v>1.2999999999999999E-2</v>
      </c>
      <c r="U36" s="2">
        <v>19</v>
      </c>
      <c r="V36" s="3">
        <v>0.87</v>
      </c>
      <c r="W36" s="2">
        <v>8536</v>
      </c>
      <c r="X36" s="2">
        <v>1646</v>
      </c>
      <c r="Y36" s="7"/>
      <c r="Z36" s="1">
        <v>25</v>
      </c>
      <c r="AA36" s="2">
        <v>15794</v>
      </c>
      <c r="AB36" s="4">
        <v>1.2999999999999999E-2</v>
      </c>
      <c r="AC36" s="2">
        <v>20</v>
      </c>
      <c r="AD36" s="3">
        <v>0.87</v>
      </c>
      <c r="AE36" s="2">
        <v>7682</v>
      </c>
      <c r="AF36" s="2">
        <v>2222</v>
      </c>
      <c r="AG36" s="7"/>
      <c r="AH36" s="9"/>
      <c r="AI36" s="9"/>
      <c r="AJ36" s="9"/>
    </row>
    <row r="37" spans="1:36" x14ac:dyDescent="0.25">
      <c r="A37" s="7"/>
      <c r="B37" s="1">
        <v>26</v>
      </c>
      <c r="C37" s="2">
        <v>9980</v>
      </c>
      <c r="D37" s="4">
        <v>3.7499999999999999E-2</v>
      </c>
      <c r="E37" s="2">
        <v>12</v>
      </c>
      <c r="F37" s="3">
        <v>0.8</v>
      </c>
      <c r="G37" s="2">
        <v>7984</v>
      </c>
      <c r="H37" s="2">
        <v>399</v>
      </c>
      <c r="I37" s="7"/>
      <c r="J37" s="1">
        <v>26</v>
      </c>
      <c r="K37" s="2">
        <v>8283</v>
      </c>
      <c r="L37" s="4">
        <v>3.4500000000000003E-2</v>
      </c>
      <c r="M37" s="2">
        <v>12</v>
      </c>
      <c r="N37" s="3">
        <v>0.8</v>
      </c>
      <c r="O37" s="2">
        <v>7665</v>
      </c>
      <c r="P37" s="2">
        <v>1073</v>
      </c>
      <c r="Q37" s="7"/>
      <c r="R37" s="1">
        <v>26</v>
      </c>
      <c r="S37" s="2">
        <v>10519</v>
      </c>
      <c r="T37" s="4">
        <v>3.8600000000000002E-2</v>
      </c>
      <c r="U37" s="2">
        <v>18</v>
      </c>
      <c r="V37" s="3">
        <v>0.8</v>
      </c>
      <c r="W37" s="2">
        <v>8738</v>
      </c>
      <c r="X37" s="2">
        <v>1255</v>
      </c>
      <c r="Y37" s="7"/>
      <c r="Z37" s="1">
        <v>26</v>
      </c>
      <c r="AA37" s="2">
        <v>11361</v>
      </c>
      <c r="AB37" s="4">
        <v>3.8600000000000002E-2</v>
      </c>
      <c r="AC37" s="2">
        <v>20</v>
      </c>
      <c r="AD37" s="3">
        <v>0.8</v>
      </c>
      <c r="AE37" s="2">
        <v>8388</v>
      </c>
      <c r="AF37" s="2">
        <v>1544</v>
      </c>
      <c r="AG37" s="7"/>
      <c r="AH37" s="9"/>
      <c r="AI37" s="9"/>
      <c r="AJ37" s="9"/>
    </row>
    <row r="38" spans="1:36" x14ac:dyDescent="0.25">
      <c r="A38" s="7"/>
      <c r="B38" s="1">
        <v>27</v>
      </c>
      <c r="C38" s="2">
        <v>9598</v>
      </c>
      <c r="D38" s="4">
        <v>0.01</v>
      </c>
      <c r="E38" s="2">
        <v>11</v>
      </c>
      <c r="F38" s="3">
        <v>0.9</v>
      </c>
      <c r="G38" s="2">
        <v>7678</v>
      </c>
      <c r="H38" s="2">
        <v>480</v>
      </c>
      <c r="I38" s="7"/>
      <c r="J38" s="1">
        <v>27</v>
      </c>
      <c r="K38" s="2">
        <v>9520</v>
      </c>
      <c r="L38" s="4">
        <v>9.2999999999999992E-3</v>
      </c>
      <c r="M38" s="2">
        <v>11</v>
      </c>
      <c r="N38" s="3">
        <v>0.9</v>
      </c>
      <c r="O38" s="2">
        <v>7524</v>
      </c>
      <c r="P38" s="2">
        <v>1279</v>
      </c>
      <c r="Q38" s="7"/>
      <c r="R38" s="1">
        <v>27</v>
      </c>
      <c r="S38" s="2">
        <v>10853</v>
      </c>
      <c r="T38" s="4">
        <v>1.03E-2</v>
      </c>
      <c r="U38" s="2">
        <v>16</v>
      </c>
      <c r="V38" s="3">
        <v>0.9</v>
      </c>
      <c r="W38" s="2">
        <v>9179</v>
      </c>
      <c r="X38" s="2">
        <v>1522</v>
      </c>
      <c r="Y38" s="7"/>
      <c r="Z38" s="1">
        <v>27</v>
      </c>
      <c r="AA38" s="2">
        <v>11504</v>
      </c>
      <c r="AB38" s="4">
        <v>0.03</v>
      </c>
      <c r="AC38" s="2">
        <v>19</v>
      </c>
      <c r="AD38" s="3">
        <v>0.9</v>
      </c>
      <c r="AE38" s="2">
        <v>9913</v>
      </c>
      <c r="AF38" s="2">
        <v>1552</v>
      </c>
      <c r="AG38" s="7"/>
      <c r="AH38" s="9"/>
      <c r="AI38" s="9"/>
      <c r="AJ38" s="9"/>
    </row>
    <row r="39" spans="1:36" x14ac:dyDescent="0.25">
      <c r="A39" s="7"/>
      <c r="B39" s="1">
        <v>28</v>
      </c>
      <c r="C39" s="2">
        <v>9572</v>
      </c>
      <c r="D39" s="4">
        <v>2.5000000000000001E-2</v>
      </c>
      <c r="E39" s="2">
        <v>15</v>
      </c>
      <c r="F39" s="3">
        <v>0.93</v>
      </c>
      <c r="G39" s="2">
        <v>8136</v>
      </c>
      <c r="H39" s="2">
        <v>479</v>
      </c>
      <c r="I39" s="7"/>
      <c r="J39" s="1">
        <v>28</v>
      </c>
      <c r="K39" s="2">
        <v>8328</v>
      </c>
      <c r="L39" s="4">
        <v>2.23E-2</v>
      </c>
      <c r="M39" s="2">
        <v>13</v>
      </c>
      <c r="N39" s="3">
        <v>0.93</v>
      </c>
      <c r="O39" s="2">
        <v>6672</v>
      </c>
      <c r="P39" s="2">
        <v>1268</v>
      </c>
      <c r="Q39" s="7"/>
      <c r="R39" s="1">
        <v>28</v>
      </c>
      <c r="S39" s="2">
        <v>9244</v>
      </c>
      <c r="T39" s="4">
        <v>2.5000000000000001E-2</v>
      </c>
      <c r="U39" s="2">
        <v>17</v>
      </c>
      <c r="V39" s="3">
        <v>0.93</v>
      </c>
      <c r="W39" s="2">
        <v>7539</v>
      </c>
      <c r="X39" s="2">
        <v>1572</v>
      </c>
      <c r="Y39" s="7"/>
      <c r="Z39" s="1">
        <v>28</v>
      </c>
      <c r="AA39" s="2">
        <v>11555</v>
      </c>
      <c r="AB39" s="4">
        <v>2.5000000000000001E-2</v>
      </c>
      <c r="AC39" s="2">
        <v>20</v>
      </c>
      <c r="AD39" s="3">
        <v>0.93</v>
      </c>
      <c r="AE39" s="2">
        <v>7237</v>
      </c>
      <c r="AF39" s="2">
        <v>1981</v>
      </c>
      <c r="AG39" s="7"/>
      <c r="AH39" s="9"/>
      <c r="AI39" s="9"/>
      <c r="AJ39" s="9"/>
    </row>
    <row r="40" spans="1:36" x14ac:dyDescent="0.25">
      <c r="A40" s="7"/>
      <c r="B40" s="1">
        <v>29</v>
      </c>
      <c r="C40" s="2">
        <v>8833</v>
      </c>
      <c r="D40" s="4">
        <v>2.1428571428571429E-2</v>
      </c>
      <c r="E40" s="2">
        <v>11</v>
      </c>
      <c r="F40" s="3">
        <v>0.89</v>
      </c>
      <c r="G40" s="2">
        <v>7420</v>
      </c>
      <c r="H40" s="2">
        <v>495</v>
      </c>
      <c r="I40" s="7"/>
      <c r="J40" s="1">
        <v>29</v>
      </c>
      <c r="K40" s="2">
        <v>7950</v>
      </c>
      <c r="L40" s="4">
        <v>2.23E-2</v>
      </c>
      <c r="M40" s="2">
        <v>12</v>
      </c>
      <c r="N40" s="3">
        <v>0.89</v>
      </c>
      <c r="O40" s="2">
        <v>6901</v>
      </c>
      <c r="P40" s="2">
        <v>828</v>
      </c>
      <c r="Q40" s="7"/>
      <c r="R40" s="1">
        <v>29</v>
      </c>
      <c r="S40" s="2">
        <v>12520</v>
      </c>
      <c r="T40" s="4">
        <v>2.4500000000000001E-2</v>
      </c>
      <c r="U40" s="2">
        <v>16</v>
      </c>
      <c r="V40" s="3">
        <v>0.89</v>
      </c>
      <c r="W40" s="2">
        <v>8419</v>
      </c>
      <c r="X40" s="2">
        <v>770</v>
      </c>
      <c r="Y40" s="7"/>
      <c r="Z40" s="1">
        <v>29</v>
      </c>
      <c r="AA40" s="2">
        <v>15274</v>
      </c>
      <c r="AB40" s="4">
        <v>2.4500000000000001E-2</v>
      </c>
      <c r="AC40" s="2">
        <v>20</v>
      </c>
      <c r="AD40" s="3">
        <v>0.89</v>
      </c>
      <c r="AE40" s="2">
        <v>7661</v>
      </c>
      <c r="AF40" s="2">
        <v>978</v>
      </c>
      <c r="AG40" s="7"/>
      <c r="AH40" s="9"/>
      <c r="AI40" s="9"/>
      <c r="AJ40" s="9"/>
    </row>
    <row r="41" spans="1:36" x14ac:dyDescent="0.25">
      <c r="A41" s="7"/>
      <c r="B41" s="1">
        <v>30</v>
      </c>
      <c r="C41" s="2">
        <v>9184</v>
      </c>
      <c r="D41" s="4">
        <v>1.4999999999999999E-2</v>
      </c>
      <c r="E41" s="2">
        <v>8</v>
      </c>
      <c r="F41" s="3">
        <v>0.79</v>
      </c>
      <c r="G41" s="2">
        <v>7806</v>
      </c>
      <c r="H41" s="2">
        <v>390</v>
      </c>
      <c r="I41" s="7"/>
      <c r="J41" s="1">
        <v>30</v>
      </c>
      <c r="K41" s="2">
        <v>7990</v>
      </c>
      <c r="L41" s="4">
        <v>1.44E-2</v>
      </c>
      <c r="M41" s="2">
        <v>7</v>
      </c>
      <c r="N41" s="3">
        <v>0.82</v>
      </c>
      <c r="O41" s="2">
        <v>7572</v>
      </c>
      <c r="P41" s="2">
        <v>1212</v>
      </c>
      <c r="Q41" s="7"/>
      <c r="R41" s="1">
        <v>30</v>
      </c>
      <c r="S41" s="2">
        <v>10467</v>
      </c>
      <c r="T41" s="4">
        <v>1.6E-2</v>
      </c>
      <c r="U41" s="2">
        <v>9</v>
      </c>
      <c r="V41" s="3">
        <v>0.79</v>
      </c>
      <c r="W41" s="2">
        <v>8708</v>
      </c>
      <c r="X41" s="2">
        <v>1442</v>
      </c>
      <c r="Y41" s="7"/>
      <c r="Z41" s="1">
        <v>30</v>
      </c>
      <c r="AA41" s="2">
        <v>13502</v>
      </c>
      <c r="AB41" s="4">
        <v>1.6E-2</v>
      </c>
      <c r="AC41" s="2">
        <v>11</v>
      </c>
      <c r="AD41" s="3">
        <v>0.85</v>
      </c>
      <c r="AE41" s="2">
        <v>8360</v>
      </c>
      <c r="AF41" s="2">
        <v>1413</v>
      </c>
      <c r="AG41" s="7"/>
      <c r="AH41" s="9"/>
      <c r="AI41" s="9"/>
      <c r="AJ41" s="9"/>
    </row>
    <row r="42" spans="1:36" x14ac:dyDescent="0.25">
      <c r="A42" s="7"/>
      <c r="B42" s="1">
        <v>31</v>
      </c>
      <c r="C42" s="2">
        <v>8917</v>
      </c>
      <c r="D42" s="4">
        <v>7.4999999999999997E-3</v>
      </c>
      <c r="E42" s="2">
        <v>23</v>
      </c>
      <c r="F42" s="3">
        <v>0.8</v>
      </c>
      <c r="G42" s="2">
        <v>7401</v>
      </c>
      <c r="H42" s="2">
        <v>463</v>
      </c>
      <c r="I42" s="7"/>
      <c r="J42" s="1">
        <v>31</v>
      </c>
      <c r="K42" s="2">
        <v>7936</v>
      </c>
      <c r="L42" s="4">
        <v>7.7000000000000002E-3</v>
      </c>
      <c r="M42" s="2">
        <v>22</v>
      </c>
      <c r="N42" s="3">
        <v>0.8</v>
      </c>
      <c r="O42" s="2">
        <v>6439</v>
      </c>
      <c r="P42" s="2">
        <v>1159</v>
      </c>
      <c r="Q42" s="7"/>
      <c r="R42" s="1">
        <v>31</v>
      </c>
      <c r="S42" s="2">
        <v>10222</v>
      </c>
      <c r="T42" s="4">
        <v>8.5000000000000006E-3</v>
      </c>
      <c r="U42" s="2">
        <v>34</v>
      </c>
      <c r="V42" s="3">
        <v>0.84</v>
      </c>
      <c r="W42" s="2">
        <v>7340</v>
      </c>
      <c r="X42" s="2">
        <v>1182</v>
      </c>
      <c r="Y42" s="7"/>
      <c r="Z42" s="1">
        <v>31</v>
      </c>
      <c r="AA42" s="2">
        <v>12062</v>
      </c>
      <c r="AB42" s="4">
        <v>0.04</v>
      </c>
      <c r="AC42" s="2">
        <v>35</v>
      </c>
      <c r="AD42" s="3">
        <v>0.8</v>
      </c>
      <c r="AE42" s="2">
        <v>6973</v>
      </c>
      <c r="AF42" s="2">
        <v>1430</v>
      </c>
      <c r="AG42" s="7"/>
      <c r="AH42" s="9"/>
      <c r="AI42" s="9"/>
      <c r="AJ42" s="9"/>
    </row>
    <row r="43" spans="1:36" x14ac:dyDescent="0.25">
      <c r="A43" s="7"/>
      <c r="B43" s="1">
        <v>32</v>
      </c>
      <c r="C43" s="2">
        <v>9426</v>
      </c>
      <c r="D43" s="4">
        <v>1.2500000000000001E-2</v>
      </c>
      <c r="E43" s="2">
        <v>18</v>
      </c>
      <c r="F43" s="3">
        <v>0.93</v>
      </c>
      <c r="G43" s="2">
        <v>7729</v>
      </c>
      <c r="H43" s="2">
        <v>483</v>
      </c>
      <c r="I43" s="7"/>
      <c r="J43" s="1">
        <v>32</v>
      </c>
      <c r="K43" s="2">
        <v>8672</v>
      </c>
      <c r="L43" s="4">
        <v>1.2E-2</v>
      </c>
      <c r="M43" s="2">
        <v>16</v>
      </c>
      <c r="N43" s="3">
        <v>0.93</v>
      </c>
      <c r="O43" s="2">
        <v>6879</v>
      </c>
      <c r="P43" s="2">
        <v>1101</v>
      </c>
      <c r="Q43" s="7"/>
      <c r="R43" s="1">
        <v>32</v>
      </c>
      <c r="S43" s="2">
        <v>11013</v>
      </c>
      <c r="T43" s="4">
        <v>1.34E-2</v>
      </c>
      <c r="U43" s="2">
        <v>23</v>
      </c>
      <c r="V43" s="3">
        <v>0.92</v>
      </c>
      <c r="W43" s="2">
        <v>7154</v>
      </c>
      <c r="X43" s="2">
        <v>1057</v>
      </c>
      <c r="Y43" s="7"/>
      <c r="Z43" s="1">
        <v>32</v>
      </c>
      <c r="AA43" s="2">
        <v>14317</v>
      </c>
      <c r="AB43" s="4">
        <v>2.8000000000000001E-2</v>
      </c>
      <c r="AC43" s="2">
        <v>24</v>
      </c>
      <c r="AD43" s="3">
        <v>0.92</v>
      </c>
      <c r="AE43" s="2">
        <v>7297</v>
      </c>
      <c r="AF43" s="2">
        <v>1194</v>
      </c>
      <c r="AG43" s="7"/>
      <c r="AH43" s="9"/>
      <c r="AI43" s="9"/>
      <c r="AJ43" s="9"/>
    </row>
    <row r="44" spans="1:36" x14ac:dyDescent="0.25">
      <c r="A44" s="7"/>
      <c r="B44" s="1">
        <v>33</v>
      </c>
      <c r="C44" s="2">
        <v>10799</v>
      </c>
      <c r="D44" s="4">
        <v>4.2857142857142858E-2</v>
      </c>
      <c r="E44" s="2">
        <v>21</v>
      </c>
      <c r="F44" s="3">
        <v>0.87</v>
      </c>
      <c r="G44" s="2">
        <v>9179</v>
      </c>
      <c r="H44" s="2">
        <v>612</v>
      </c>
      <c r="I44" s="7"/>
      <c r="J44" s="1">
        <v>33</v>
      </c>
      <c r="K44" s="2">
        <v>8963</v>
      </c>
      <c r="L44" s="4">
        <v>3.9899999999999998E-2</v>
      </c>
      <c r="M44" s="2">
        <v>22</v>
      </c>
      <c r="N44" s="3">
        <v>0.87</v>
      </c>
      <c r="O44" s="2">
        <v>7251</v>
      </c>
      <c r="P44" s="2">
        <v>1378</v>
      </c>
      <c r="Q44" s="7"/>
      <c r="R44" s="1">
        <v>33</v>
      </c>
      <c r="S44" s="2">
        <v>10576</v>
      </c>
      <c r="T44" s="4">
        <v>4.4299999999999999E-2</v>
      </c>
      <c r="U44" s="2">
        <v>29</v>
      </c>
      <c r="V44" s="3">
        <v>0.87</v>
      </c>
      <c r="W44" s="2">
        <v>8484</v>
      </c>
      <c r="X44" s="2">
        <v>1350</v>
      </c>
      <c r="Y44" s="7"/>
      <c r="Z44" s="1">
        <v>33</v>
      </c>
      <c r="AA44" s="2">
        <v>13749</v>
      </c>
      <c r="AB44" s="4">
        <v>4.4299999999999999E-2</v>
      </c>
      <c r="AC44" s="2">
        <v>29</v>
      </c>
      <c r="AD44" s="3">
        <v>0.87</v>
      </c>
      <c r="AE44" s="2">
        <v>7890</v>
      </c>
      <c r="AF44" s="2">
        <v>1323</v>
      </c>
      <c r="AG44" s="7"/>
      <c r="AH44" s="9"/>
      <c r="AI44" s="9"/>
      <c r="AJ44" s="9"/>
    </row>
    <row r="45" spans="1:36" x14ac:dyDescent="0.25">
      <c r="A45" s="7"/>
      <c r="B45" s="1">
        <v>34</v>
      </c>
      <c r="C45" s="2">
        <v>9644</v>
      </c>
      <c r="D45" s="4">
        <v>8.5714285714285701E-3</v>
      </c>
      <c r="E45" s="2">
        <v>11</v>
      </c>
      <c r="F45" s="3">
        <v>0.79</v>
      </c>
      <c r="G45" s="2">
        <v>7908</v>
      </c>
      <c r="H45" s="2">
        <v>377</v>
      </c>
      <c r="I45" s="7"/>
      <c r="J45" s="1">
        <v>34</v>
      </c>
      <c r="K45" s="2">
        <v>8420</v>
      </c>
      <c r="L45" s="4">
        <v>7.7000000000000002E-3</v>
      </c>
      <c r="M45" s="2">
        <v>10</v>
      </c>
      <c r="N45" s="3">
        <v>0.85</v>
      </c>
      <c r="O45" s="2">
        <v>6722</v>
      </c>
      <c r="P45" s="2">
        <v>672</v>
      </c>
      <c r="Q45" s="7"/>
      <c r="R45" s="1">
        <v>34</v>
      </c>
      <c r="S45" s="2">
        <v>10525</v>
      </c>
      <c r="T45" s="4">
        <v>8.5000000000000006E-3</v>
      </c>
      <c r="U45" s="2">
        <v>13</v>
      </c>
      <c r="V45" s="3">
        <v>0.79</v>
      </c>
      <c r="W45" s="2">
        <v>7260</v>
      </c>
      <c r="X45" s="2">
        <v>759</v>
      </c>
      <c r="Y45" s="7"/>
      <c r="Z45" s="1">
        <v>34</v>
      </c>
      <c r="AA45" s="2">
        <v>13472</v>
      </c>
      <c r="AB45" s="4">
        <v>8.5000000000000006E-3</v>
      </c>
      <c r="AC45" s="2">
        <v>16</v>
      </c>
      <c r="AD45" s="3">
        <v>0.79</v>
      </c>
      <c r="AE45" s="2">
        <v>6824</v>
      </c>
      <c r="AF45" s="2">
        <v>1009</v>
      </c>
      <c r="AG45" s="7"/>
      <c r="AH45" s="9"/>
      <c r="AI45" s="9"/>
      <c r="AJ45" s="9"/>
    </row>
    <row r="46" spans="1:36" x14ac:dyDescent="0.25">
      <c r="A46" s="7"/>
      <c r="B46" s="1">
        <v>35</v>
      </c>
      <c r="C46" s="2">
        <v>8655</v>
      </c>
      <c r="D46" s="4">
        <v>1.4285714285714284E-2</v>
      </c>
      <c r="E46" s="2">
        <v>22</v>
      </c>
      <c r="F46" s="3">
        <v>0.87</v>
      </c>
      <c r="G46" s="2">
        <v>7097</v>
      </c>
      <c r="H46" s="2">
        <v>473</v>
      </c>
      <c r="I46" s="7"/>
      <c r="J46" s="1">
        <v>35</v>
      </c>
      <c r="K46" s="2">
        <v>7616</v>
      </c>
      <c r="L46" s="4">
        <v>1.4999999999999999E-2</v>
      </c>
      <c r="M46" s="2">
        <v>20</v>
      </c>
      <c r="N46" s="3">
        <v>0.87</v>
      </c>
      <c r="O46" s="2">
        <v>5678</v>
      </c>
      <c r="P46" s="2">
        <v>681</v>
      </c>
      <c r="Q46" s="7"/>
      <c r="R46" s="1">
        <v>35</v>
      </c>
      <c r="S46" s="2">
        <v>11200</v>
      </c>
      <c r="T46" s="4">
        <v>1.6500000000000001E-2</v>
      </c>
      <c r="U46" s="2">
        <v>26</v>
      </c>
      <c r="V46" s="3">
        <v>0.87</v>
      </c>
      <c r="W46" s="2">
        <v>6075</v>
      </c>
      <c r="X46" s="2">
        <v>1052</v>
      </c>
      <c r="Y46" s="7"/>
      <c r="Z46" s="1">
        <v>35</v>
      </c>
      <c r="AA46" s="2">
        <v>11872</v>
      </c>
      <c r="AB46" s="4">
        <v>1.6500000000000001E-2</v>
      </c>
      <c r="AC46" s="2">
        <v>31</v>
      </c>
      <c r="AD46" s="3">
        <v>0.87</v>
      </c>
      <c r="AE46" s="2">
        <v>5650</v>
      </c>
      <c r="AF46" s="2">
        <v>1326</v>
      </c>
      <c r="AG46" s="7"/>
      <c r="AH46" s="9"/>
      <c r="AI46" s="9"/>
      <c r="AJ46" s="9"/>
    </row>
    <row r="47" spans="1:36" x14ac:dyDescent="0.25">
      <c r="A47" s="7"/>
      <c r="B47" s="1">
        <v>36</v>
      </c>
      <c r="C47" s="2">
        <v>9065</v>
      </c>
      <c r="D47" s="4">
        <v>2.5000000000000001E-2</v>
      </c>
      <c r="E47" s="2">
        <v>15</v>
      </c>
      <c r="F47" s="3">
        <v>0.88</v>
      </c>
      <c r="G47" s="2">
        <v>7343</v>
      </c>
      <c r="H47" s="2">
        <v>367</v>
      </c>
      <c r="I47" s="7"/>
      <c r="J47" s="1">
        <v>36</v>
      </c>
      <c r="K47" s="2">
        <v>7887</v>
      </c>
      <c r="L47" s="4">
        <v>2.5999999999999999E-2</v>
      </c>
      <c r="M47" s="2">
        <v>16</v>
      </c>
      <c r="N47" s="3">
        <v>0.88</v>
      </c>
      <c r="O47" s="2">
        <v>7270</v>
      </c>
      <c r="P47" s="2">
        <v>872</v>
      </c>
      <c r="Q47" s="7"/>
      <c r="R47" s="1">
        <v>36</v>
      </c>
      <c r="S47" s="2">
        <v>11042</v>
      </c>
      <c r="T47" s="4">
        <v>2.86E-2</v>
      </c>
      <c r="U47" s="2">
        <v>22</v>
      </c>
      <c r="V47" s="3">
        <v>0.88</v>
      </c>
      <c r="W47" s="2">
        <v>8651</v>
      </c>
      <c r="X47" s="2">
        <v>811</v>
      </c>
      <c r="Y47" s="7"/>
      <c r="Z47" s="1">
        <v>36</v>
      </c>
      <c r="AA47" s="2">
        <v>13250</v>
      </c>
      <c r="AB47" s="4">
        <v>2.86E-2</v>
      </c>
      <c r="AC47" s="2">
        <v>22</v>
      </c>
      <c r="AD47" s="3">
        <v>0.88</v>
      </c>
      <c r="AE47" s="2">
        <v>8305</v>
      </c>
      <c r="AF47" s="2">
        <v>892</v>
      </c>
      <c r="AG47" s="7"/>
      <c r="AH47" s="9"/>
      <c r="AI47" s="9"/>
      <c r="AJ47" s="9"/>
    </row>
    <row r="48" spans="1:36" x14ac:dyDescent="0.25">
      <c r="A48" s="7"/>
      <c r="B48" s="1">
        <v>37</v>
      </c>
      <c r="C48" s="2">
        <v>10328</v>
      </c>
      <c r="D48" s="4">
        <v>2.571428571428571E-2</v>
      </c>
      <c r="E48" s="2">
        <v>8</v>
      </c>
      <c r="F48" s="3">
        <v>0.86</v>
      </c>
      <c r="G48" s="2">
        <v>8572</v>
      </c>
      <c r="H48" s="2">
        <v>536</v>
      </c>
      <c r="I48" s="7"/>
      <c r="J48" s="1">
        <v>37</v>
      </c>
      <c r="K48" s="2">
        <v>8882</v>
      </c>
      <c r="L48" s="4">
        <v>2.2599999999999999E-2</v>
      </c>
      <c r="M48" s="2">
        <v>8</v>
      </c>
      <c r="N48" s="3">
        <v>0.86</v>
      </c>
      <c r="O48" s="2">
        <v>8229</v>
      </c>
      <c r="P48" s="2">
        <v>987</v>
      </c>
      <c r="Q48" s="7"/>
      <c r="R48" s="1">
        <v>37</v>
      </c>
      <c r="S48" s="2">
        <v>9770</v>
      </c>
      <c r="T48" s="4">
        <v>2.53E-2</v>
      </c>
      <c r="U48" s="2">
        <v>10</v>
      </c>
      <c r="V48" s="3">
        <v>0.86</v>
      </c>
      <c r="W48" s="2">
        <v>9793</v>
      </c>
      <c r="X48" s="2">
        <v>1135</v>
      </c>
      <c r="Y48" s="7"/>
      <c r="Z48" s="1">
        <v>37</v>
      </c>
      <c r="AA48" s="2">
        <v>11138</v>
      </c>
      <c r="AB48" s="4">
        <v>2.53E-2</v>
      </c>
      <c r="AC48" s="2">
        <v>11</v>
      </c>
      <c r="AD48" s="3">
        <v>0.86</v>
      </c>
      <c r="AE48" s="2">
        <v>9597</v>
      </c>
      <c r="AF48" s="2">
        <v>1578</v>
      </c>
      <c r="AG48" s="7"/>
      <c r="AH48" s="9"/>
      <c r="AI48" s="9"/>
      <c r="AJ48" s="9"/>
    </row>
    <row r="49" spans="1:36" x14ac:dyDescent="0.25">
      <c r="A49" s="7"/>
      <c r="B49" s="1">
        <v>38</v>
      </c>
      <c r="C49" s="2">
        <v>9918</v>
      </c>
      <c r="D49" s="4">
        <v>1.714285714285714E-2</v>
      </c>
      <c r="E49" s="2">
        <v>13</v>
      </c>
      <c r="F49" s="3">
        <v>0.86</v>
      </c>
      <c r="G49" s="2">
        <v>7934</v>
      </c>
      <c r="H49" s="2">
        <v>418</v>
      </c>
      <c r="I49" s="7"/>
      <c r="J49" s="1">
        <v>38</v>
      </c>
      <c r="K49" s="2">
        <v>8728</v>
      </c>
      <c r="L49" s="4">
        <v>1.7999999999999999E-2</v>
      </c>
      <c r="M49" s="2">
        <v>13</v>
      </c>
      <c r="N49" s="3">
        <v>0.86</v>
      </c>
      <c r="O49" s="2">
        <v>7061</v>
      </c>
      <c r="P49" s="2">
        <v>777</v>
      </c>
      <c r="Q49" s="7"/>
      <c r="R49" s="1">
        <v>38</v>
      </c>
      <c r="S49" s="2">
        <v>11608</v>
      </c>
      <c r="T49" s="4">
        <v>1.9800000000000002E-2</v>
      </c>
      <c r="U49" s="2">
        <v>16</v>
      </c>
      <c r="V49" s="3">
        <v>0.86</v>
      </c>
      <c r="W49" s="2">
        <v>7626</v>
      </c>
      <c r="X49" s="2">
        <v>870</v>
      </c>
      <c r="Y49" s="7"/>
      <c r="Z49" s="1">
        <v>38</v>
      </c>
      <c r="AA49" s="2">
        <v>14858</v>
      </c>
      <c r="AB49" s="4">
        <v>1.9800000000000002E-2</v>
      </c>
      <c r="AC49" s="2">
        <v>19</v>
      </c>
      <c r="AD49" s="3">
        <v>0.86</v>
      </c>
      <c r="AE49" s="2">
        <v>6863</v>
      </c>
      <c r="AF49" s="2">
        <v>931</v>
      </c>
      <c r="AG49" s="7"/>
      <c r="AH49" s="9"/>
      <c r="AI49" s="9"/>
      <c r="AJ49" s="9"/>
    </row>
    <row r="50" spans="1:36" x14ac:dyDescent="0.25">
      <c r="A50" s="7"/>
      <c r="B50" s="1">
        <v>39</v>
      </c>
      <c r="C50" s="2">
        <v>9705</v>
      </c>
      <c r="D50" s="4">
        <v>0.03</v>
      </c>
      <c r="E50" s="2">
        <v>25</v>
      </c>
      <c r="F50" s="3">
        <v>0.87</v>
      </c>
      <c r="G50" s="2">
        <v>7861</v>
      </c>
      <c r="H50" s="2">
        <v>491</v>
      </c>
      <c r="I50" s="7"/>
      <c r="J50" s="1">
        <v>39</v>
      </c>
      <c r="K50" s="2">
        <v>8735</v>
      </c>
      <c r="L50" s="4">
        <v>3.0300000000000001E-2</v>
      </c>
      <c r="M50" s="2">
        <v>23</v>
      </c>
      <c r="N50" s="3">
        <v>0.87</v>
      </c>
      <c r="O50" s="2">
        <v>7232</v>
      </c>
      <c r="P50" s="2">
        <v>1374</v>
      </c>
      <c r="Q50" s="7"/>
      <c r="R50" s="1">
        <v>39</v>
      </c>
      <c r="S50" s="2">
        <v>9958</v>
      </c>
      <c r="T50" s="4">
        <v>3.39E-2</v>
      </c>
      <c r="U50" s="2">
        <v>29</v>
      </c>
      <c r="V50" s="3">
        <v>0.88</v>
      </c>
      <c r="W50" s="2">
        <v>8823</v>
      </c>
      <c r="X50" s="2">
        <v>1704</v>
      </c>
      <c r="Y50" s="7"/>
      <c r="Z50" s="1">
        <v>39</v>
      </c>
      <c r="AA50" s="2">
        <v>12448</v>
      </c>
      <c r="AB50" s="4">
        <v>3.39E-2</v>
      </c>
      <c r="AC50" s="2">
        <v>34</v>
      </c>
      <c r="AD50" s="3">
        <v>0.88</v>
      </c>
      <c r="AE50" s="2">
        <v>9176</v>
      </c>
      <c r="AF50" s="2">
        <v>2300</v>
      </c>
      <c r="AG50" s="7"/>
      <c r="AH50" s="9"/>
      <c r="AI50" s="9"/>
      <c r="AJ50" s="9"/>
    </row>
    <row r="51" spans="1:36" x14ac:dyDescent="0.25">
      <c r="A51" s="7"/>
      <c r="B51" s="1">
        <v>40</v>
      </c>
      <c r="C51" s="2">
        <v>8669</v>
      </c>
      <c r="D51" s="4">
        <v>2.2857142857142857E-2</v>
      </c>
      <c r="E51" s="2">
        <v>17</v>
      </c>
      <c r="F51" s="3">
        <v>0.9</v>
      </c>
      <c r="G51" s="2">
        <v>7022</v>
      </c>
      <c r="H51" s="2">
        <v>468</v>
      </c>
      <c r="I51" s="7"/>
      <c r="J51" s="1">
        <v>40</v>
      </c>
      <c r="K51" s="2">
        <v>7369</v>
      </c>
      <c r="L51" s="4">
        <v>2.35E-2</v>
      </c>
      <c r="M51" s="2">
        <v>17</v>
      </c>
      <c r="N51" s="3">
        <v>0.9</v>
      </c>
      <c r="O51" s="2">
        <v>6671</v>
      </c>
      <c r="P51" s="2">
        <v>667</v>
      </c>
      <c r="Q51" s="7"/>
      <c r="R51" s="1">
        <v>40</v>
      </c>
      <c r="S51" s="2">
        <v>8253</v>
      </c>
      <c r="T51" s="4">
        <v>2.63E-2</v>
      </c>
      <c r="U51" s="2">
        <v>27</v>
      </c>
      <c r="V51" s="3">
        <v>0.9</v>
      </c>
      <c r="W51" s="2">
        <v>6938</v>
      </c>
      <c r="X51" s="2">
        <v>647</v>
      </c>
      <c r="Y51" s="7"/>
      <c r="Z51" s="1">
        <v>40</v>
      </c>
      <c r="AA51" s="2">
        <v>14500</v>
      </c>
      <c r="AB51" s="4">
        <v>2.63E-2</v>
      </c>
      <c r="AC51" s="2">
        <v>31</v>
      </c>
      <c r="AD51" s="3">
        <v>0.9</v>
      </c>
      <c r="AE51" s="2">
        <v>7077</v>
      </c>
      <c r="AF51" s="2">
        <v>906</v>
      </c>
      <c r="AG51" s="7"/>
      <c r="AH51" s="9"/>
      <c r="AI51" s="9"/>
      <c r="AJ51" s="9"/>
    </row>
    <row r="52" spans="1:36" x14ac:dyDescent="0.25">
      <c r="A52" s="7"/>
      <c r="B52" s="1">
        <v>41</v>
      </c>
      <c r="C52" s="2">
        <v>11300</v>
      </c>
      <c r="D52" s="4">
        <v>1.2857142857142855E-2</v>
      </c>
      <c r="E52" s="2">
        <v>17</v>
      </c>
      <c r="F52" s="3">
        <v>0.84</v>
      </c>
      <c r="G52" s="2">
        <v>8199</v>
      </c>
      <c r="H52" s="2">
        <v>547</v>
      </c>
      <c r="I52" s="7"/>
      <c r="J52" s="1">
        <v>41</v>
      </c>
      <c r="K52" s="2">
        <v>9605</v>
      </c>
      <c r="L52" s="4">
        <v>1.2999999999999999E-2</v>
      </c>
      <c r="M52" s="2">
        <v>17</v>
      </c>
      <c r="N52" s="3">
        <v>0.84</v>
      </c>
      <c r="O52" s="2">
        <v>7379</v>
      </c>
      <c r="P52" s="2">
        <v>1328</v>
      </c>
      <c r="Q52" s="7"/>
      <c r="R52" s="1">
        <v>41</v>
      </c>
      <c r="S52" s="2">
        <v>13255</v>
      </c>
      <c r="T52" s="4">
        <v>1.46E-2</v>
      </c>
      <c r="U52" s="2">
        <v>20</v>
      </c>
      <c r="V52" s="3">
        <v>0.84</v>
      </c>
      <c r="W52" s="2">
        <v>7822</v>
      </c>
      <c r="X52" s="2">
        <v>1248</v>
      </c>
      <c r="Y52" s="7"/>
      <c r="Z52" s="1">
        <v>41</v>
      </c>
      <c r="AA52" s="2">
        <v>15243</v>
      </c>
      <c r="AB52" s="4">
        <v>1.46E-2</v>
      </c>
      <c r="AC52" s="2">
        <v>22</v>
      </c>
      <c r="AD52" s="3">
        <v>0.84</v>
      </c>
      <c r="AE52" s="2">
        <v>7509</v>
      </c>
      <c r="AF52" s="2">
        <v>1560</v>
      </c>
      <c r="AG52" s="7"/>
      <c r="AH52" s="9"/>
      <c r="AI52" s="9"/>
      <c r="AJ52" s="9"/>
    </row>
    <row r="53" spans="1:36" x14ac:dyDescent="0.25">
      <c r="A53" s="7"/>
      <c r="B53" s="1">
        <v>42</v>
      </c>
      <c r="C53" s="2">
        <v>10683</v>
      </c>
      <c r="D53" s="4">
        <v>1.714285714285714E-2</v>
      </c>
      <c r="E53" s="2">
        <v>10</v>
      </c>
      <c r="F53" s="3">
        <v>0.83</v>
      </c>
      <c r="G53" s="2">
        <v>8546</v>
      </c>
      <c r="H53" s="2">
        <v>534</v>
      </c>
      <c r="I53" s="7"/>
      <c r="J53" s="1">
        <v>42</v>
      </c>
      <c r="K53" s="2">
        <v>9187</v>
      </c>
      <c r="L53" s="4">
        <v>1.6299999999999999E-2</v>
      </c>
      <c r="M53" s="2">
        <v>9</v>
      </c>
      <c r="N53" s="3">
        <v>0.83</v>
      </c>
      <c r="O53" s="2">
        <v>7691</v>
      </c>
      <c r="P53" s="2">
        <v>1231</v>
      </c>
      <c r="Q53" s="7"/>
      <c r="R53" s="1">
        <v>42</v>
      </c>
      <c r="S53" s="2">
        <v>11850</v>
      </c>
      <c r="T53" s="4">
        <v>1.83E-2</v>
      </c>
      <c r="U53" s="2">
        <v>12</v>
      </c>
      <c r="V53" s="3">
        <v>0.83</v>
      </c>
      <c r="W53" s="2">
        <v>9075</v>
      </c>
      <c r="X53" s="2">
        <v>1293</v>
      </c>
      <c r="Y53" s="7"/>
      <c r="Z53" s="1">
        <v>42</v>
      </c>
      <c r="AA53" s="2">
        <v>15405</v>
      </c>
      <c r="AB53" s="4">
        <v>1.83E-2</v>
      </c>
      <c r="AC53" s="2">
        <v>13</v>
      </c>
      <c r="AD53" s="3">
        <v>0.83</v>
      </c>
      <c r="AE53" s="2">
        <v>8621</v>
      </c>
      <c r="AF53" s="2">
        <v>1771</v>
      </c>
      <c r="AG53" s="7"/>
      <c r="AH53" s="9"/>
      <c r="AI53" s="9"/>
      <c r="AJ53" s="9"/>
    </row>
    <row r="54" spans="1:36" x14ac:dyDescent="0.25">
      <c r="A54" s="7"/>
      <c r="B54" s="1">
        <v>43</v>
      </c>
      <c r="C54" s="2">
        <v>12150</v>
      </c>
      <c r="D54" s="4">
        <v>2.2857142857142857E-2</v>
      </c>
      <c r="E54" s="2">
        <v>12</v>
      </c>
      <c r="F54" s="3">
        <v>0.87</v>
      </c>
      <c r="G54" s="2">
        <v>7957</v>
      </c>
      <c r="H54" s="2">
        <v>497</v>
      </c>
      <c r="I54" s="7"/>
      <c r="J54" s="1">
        <v>43</v>
      </c>
      <c r="K54" s="2">
        <v>10206</v>
      </c>
      <c r="L54" s="4">
        <v>2.01E-2</v>
      </c>
      <c r="M54" s="2">
        <v>11</v>
      </c>
      <c r="N54" s="3">
        <v>0.93</v>
      </c>
      <c r="O54" s="2">
        <v>7002</v>
      </c>
      <c r="P54" s="2">
        <v>770</v>
      </c>
      <c r="Q54" s="7"/>
      <c r="R54" s="1">
        <v>43</v>
      </c>
      <c r="S54" s="2">
        <v>12962</v>
      </c>
      <c r="T54" s="4">
        <v>2.2100000000000002E-2</v>
      </c>
      <c r="U54" s="2">
        <v>16</v>
      </c>
      <c r="V54" s="3">
        <v>0.87</v>
      </c>
      <c r="W54" s="2">
        <v>7772</v>
      </c>
      <c r="X54" s="2">
        <v>855</v>
      </c>
      <c r="Y54" s="7"/>
      <c r="Z54" s="1">
        <v>43</v>
      </c>
      <c r="AA54" s="2">
        <v>15820</v>
      </c>
      <c r="AB54" s="4">
        <v>2.2100000000000002E-2</v>
      </c>
      <c r="AC54" s="2">
        <v>18</v>
      </c>
      <c r="AD54" s="3">
        <v>0.87</v>
      </c>
      <c r="AE54" s="2">
        <v>8316</v>
      </c>
      <c r="AF54" s="2">
        <v>1350</v>
      </c>
      <c r="AG54" s="7"/>
      <c r="AH54" s="9"/>
      <c r="AI54" s="9"/>
      <c r="AJ54" s="9"/>
    </row>
    <row r="55" spans="1:36" x14ac:dyDescent="0.25">
      <c r="A55" s="7"/>
      <c r="B55" s="1">
        <v>44</v>
      </c>
      <c r="C55" s="2">
        <v>11542</v>
      </c>
      <c r="D55" s="4">
        <v>1.4999999999999999E-2</v>
      </c>
      <c r="E55" s="2">
        <v>18</v>
      </c>
      <c r="F55" s="3">
        <v>0.85</v>
      </c>
      <c r="G55" s="2">
        <v>7842</v>
      </c>
      <c r="H55" s="2">
        <v>523</v>
      </c>
      <c r="I55" s="7"/>
      <c r="J55" s="1">
        <v>44</v>
      </c>
      <c r="K55" s="2">
        <v>10157</v>
      </c>
      <c r="L55" s="4">
        <v>1.47E-2</v>
      </c>
      <c r="M55" s="2">
        <v>18</v>
      </c>
      <c r="N55" s="3">
        <v>0.85</v>
      </c>
      <c r="O55" s="2">
        <v>6666</v>
      </c>
      <c r="P55" s="2">
        <v>1267</v>
      </c>
      <c r="Q55" s="7"/>
      <c r="R55" s="1">
        <v>44</v>
      </c>
      <c r="S55" s="2">
        <v>14118</v>
      </c>
      <c r="T55" s="4">
        <v>1.6299999999999999E-2</v>
      </c>
      <c r="U55" s="2">
        <v>25</v>
      </c>
      <c r="V55" s="3">
        <v>0.85</v>
      </c>
      <c r="W55" s="2">
        <v>7266</v>
      </c>
      <c r="X55" s="2">
        <v>1432</v>
      </c>
      <c r="Y55" s="7"/>
      <c r="Z55" s="1">
        <v>44</v>
      </c>
      <c r="AA55" s="2">
        <v>18777</v>
      </c>
      <c r="AB55" s="4">
        <v>0.02</v>
      </c>
      <c r="AC55" s="2">
        <v>28</v>
      </c>
      <c r="AD55" s="3">
        <v>0.85</v>
      </c>
      <c r="AE55" s="2">
        <v>8400</v>
      </c>
      <c r="AF55" s="2">
        <v>1690</v>
      </c>
      <c r="AG55" s="7"/>
      <c r="AH55" s="9"/>
      <c r="AI55" s="9"/>
      <c r="AJ55" s="9"/>
    </row>
    <row r="56" spans="1:36" x14ac:dyDescent="0.25">
      <c r="A56" s="7"/>
      <c r="B56" s="1">
        <v>45</v>
      </c>
      <c r="C56" s="2">
        <v>11550</v>
      </c>
      <c r="D56" s="4">
        <v>0.03</v>
      </c>
      <c r="E56" s="2">
        <v>9</v>
      </c>
      <c r="F56" s="3">
        <v>0.84</v>
      </c>
      <c r="G56" s="2">
        <v>7550</v>
      </c>
      <c r="H56" s="2">
        <v>360</v>
      </c>
      <c r="I56" s="7"/>
      <c r="J56" s="1">
        <v>45</v>
      </c>
      <c r="K56" s="2">
        <v>10280</v>
      </c>
      <c r="L56" s="4">
        <v>2.7300000000000001E-2</v>
      </c>
      <c r="M56" s="2">
        <v>19</v>
      </c>
      <c r="N56" s="3">
        <v>0.84</v>
      </c>
      <c r="O56" s="2">
        <v>6040</v>
      </c>
      <c r="P56" s="2">
        <v>664</v>
      </c>
      <c r="Q56" s="7"/>
      <c r="R56" s="1">
        <v>45</v>
      </c>
      <c r="S56" s="2">
        <v>13056</v>
      </c>
      <c r="T56" s="4">
        <v>0.03</v>
      </c>
      <c r="U56" s="2">
        <v>25</v>
      </c>
      <c r="V56" s="3">
        <v>0.84</v>
      </c>
      <c r="W56" s="2">
        <v>8580</v>
      </c>
      <c r="X56" s="2">
        <v>1200</v>
      </c>
      <c r="Y56" s="7"/>
      <c r="Z56" s="1">
        <v>45</v>
      </c>
      <c r="AA56" s="2">
        <v>16059</v>
      </c>
      <c r="AB56" s="4">
        <v>0.03</v>
      </c>
      <c r="AC56" s="2">
        <v>27</v>
      </c>
      <c r="AD56" s="3">
        <v>0.84</v>
      </c>
      <c r="AE56" s="2">
        <v>9095</v>
      </c>
      <c r="AF56" s="2">
        <v>1404</v>
      </c>
      <c r="AG56" s="7"/>
      <c r="AH56" s="9"/>
      <c r="AI56" s="9"/>
      <c r="AJ56" s="9"/>
    </row>
    <row r="57" spans="1:36" x14ac:dyDescent="0.25">
      <c r="A57" s="7"/>
      <c r="B57" s="1">
        <v>46</v>
      </c>
      <c r="C57" s="2">
        <v>10140</v>
      </c>
      <c r="D57" s="4">
        <v>3.7499999999999999E-2</v>
      </c>
      <c r="E57" s="2">
        <v>22</v>
      </c>
      <c r="F57" s="3">
        <v>0.78</v>
      </c>
      <c r="G57" s="2">
        <v>8213</v>
      </c>
      <c r="H57" s="2">
        <v>391</v>
      </c>
      <c r="I57" s="7"/>
      <c r="J57" s="1">
        <v>46</v>
      </c>
      <c r="K57" s="2">
        <v>11240</v>
      </c>
      <c r="L57" s="4">
        <v>3.9800000000000002E-2</v>
      </c>
      <c r="M57" s="2">
        <v>21</v>
      </c>
      <c r="N57" s="3">
        <v>0.78</v>
      </c>
      <c r="O57" s="2">
        <v>6981</v>
      </c>
      <c r="P57" s="2">
        <v>698</v>
      </c>
      <c r="Q57" s="7"/>
      <c r="R57" s="1">
        <v>46</v>
      </c>
      <c r="S57" s="2">
        <v>15399</v>
      </c>
      <c r="T57" s="4">
        <v>4.4200000000000003E-2</v>
      </c>
      <c r="U57" s="2">
        <v>33</v>
      </c>
      <c r="V57" s="3">
        <v>0.78</v>
      </c>
      <c r="W57" s="2">
        <v>8307</v>
      </c>
      <c r="X57" s="2">
        <v>1085</v>
      </c>
      <c r="Y57" s="7"/>
      <c r="Z57" s="1">
        <v>46</v>
      </c>
      <c r="AA57" s="2">
        <v>18017</v>
      </c>
      <c r="AB57" s="4">
        <v>4.4200000000000003E-2</v>
      </c>
      <c r="AC57" s="2">
        <v>40</v>
      </c>
      <c r="AD57" s="3">
        <v>0.85</v>
      </c>
      <c r="AE57" s="2">
        <v>9500</v>
      </c>
      <c r="AF57" s="2">
        <v>1350</v>
      </c>
      <c r="AG57" s="7"/>
      <c r="AH57" s="9"/>
      <c r="AI57" s="9"/>
      <c r="AJ57" s="9"/>
    </row>
    <row r="58" spans="1:36" x14ac:dyDescent="0.25">
      <c r="A58" s="7"/>
      <c r="B58" s="1">
        <v>47</v>
      </c>
      <c r="C58" s="2">
        <v>10780</v>
      </c>
      <c r="D58" s="4">
        <v>1.4999999999999999E-2</v>
      </c>
      <c r="E58" s="2">
        <v>18</v>
      </c>
      <c r="F58" s="3">
        <v>0.83</v>
      </c>
      <c r="G58" s="2">
        <v>7658</v>
      </c>
      <c r="H58" s="2">
        <v>365</v>
      </c>
      <c r="I58" s="7"/>
      <c r="J58" s="1">
        <v>47</v>
      </c>
      <c r="K58" s="2">
        <v>10558</v>
      </c>
      <c r="L58" s="4">
        <v>1.37E-2</v>
      </c>
      <c r="M58" s="2">
        <v>23</v>
      </c>
      <c r="N58" s="3">
        <v>0.83</v>
      </c>
      <c r="O58" s="2">
        <v>6892</v>
      </c>
      <c r="P58" s="2">
        <v>1172</v>
      </c>
      <c r="Q58" s="7"/>
      <c r="R58" s="1">
        <v>47</v>
      </c>
      <c r="S58" s="2">
        <v>14359</v>
      </c>
      <c r="T58" s="4">
        <v>1.5299999999999999E-2</v>
      </c>
      <c r="U58" s="2">
        <v>36</v>
      </c>
      <c r="V58" s="3">
        <v>0.78</v>
      </c>
      <c r="W58" s="2">
        <v>9560</v>
      </c>
      <c r="X58" s="2">
        <v>1488</v>
      </c>
      <c r="Y58" s="7"/>
      <c r="Z58" s="1">
        <v>47</v>
      </c>
      <c r="AA58" s="2">
        <v>17231</v>
      </c>
      <c r="AB58" s="4">
        <v>2.3E-2</v>
      </c>
      <c r="AC58" s="2">
        <v>37</v>
      </c>
      <c r="AD58" s="3">
        <v>0.9</v>
      </c>
      <c r="AE58" s="2">
        <v>9082</v>
      </c>
      <c r="AF58" s="2">
        <v>2068</v>
      </c>
      <c r="AG58" s="7"/>
      <c r="AH58" s="9"/>
      <c r="AI58" s="9"/>
      <c r="AJ58" s="9"/>
    </row>
    <row r="59" spans="1:36" x14ac:dyDescent="0.25">
      <c r="A59" s="7"/>
      <c r="B59" s="1">
        <v>48</v>
      </c>
      <c r="C59" s="2">
        <v>11210</v>
      </c>
      <c r="D59" s="4">
        <v>0.03</v>
      </c>
      <c r="E59" s="2">
        <v>22</v>
      </c>
      <c r="F59" s="3">
        <v>0.91</v>
      </c>
      <c r="G59" s="2">
        <v>8543</v>
      </c>
      <c r="H59" s="2">
        <v>503</v>
      </c>
      <c r="I59" s="7"/>
      <c r="J59" s="1">
        <v>48</v>
      </c>
      <c r="K59" s="2">
        <v>10253</v>
      </c>
      <c r="L59" s="4">
        <v>2.9100000000000001E-2</v>
      </c>
      <c r="M59" s="2">
        <v>23</v>
      </c>
      <c r="N59" s="3">
        <v>0.91</v>
      </c>
      <c r="O59" s="2">
        <v>8714</v>
      </c>
      <c r="P59" s="2">
        <v>1656</v>
      </c>
      <c r="Q59" s="7"/>
      <c r="R59" s="1">
        <v>48</v>
      </c>
      <c r="S59" s="2">
        <v>13800</v>
      </c>
      <c r="T59" s="4">
        <v>3.2000000000000001E-2</v>
      </c>
      <c r="U59" s="2">
        <v>34</v>
      </c>
      <c r="V59" s="3">
        <v>0.91</v>
      </c>
      <c r="W59" s="2">
        <v>10631</v>
      </c>
      <c r="X59" s="2">
        <v>1623</v>
      </c>
      <c r="Y59" s="7"/>
      <c r="Z59" s="1">
        <v>48</v>
      </c>
      <c r="AA59" s="2">
        <v>17664</v>
      </c>
      <c r="AB59" s="4">
        <v>3.2000000000000001E-2</v>
      </c>
      <c r="AC59" s="2">
        <v>36</v>
      </c>
      <c r="AD59" s="3">
        <v>0.91</v>
      </c>
      <c r="AE59" s="2">
        <v>9568</v>
      </c>
      <c r="AF59" s="2">
        <v>2094</v>
      </c>
      <c r="AG59" s="7"/>
      <c r="AH59" s="9"/>
      <c r="AI59" s="9"/>
      <c r="AJ59" s="9"/>
    </row>
    <row r="60" spans="1:36" x14ac:dyDescent="0.25">
      <c r="A60" s="7"/>
      <c r="B60" s="1">
        <v>49</v>
      </c>
      <c r="C60" s="2">
        <v>11450</v>
      </c>
      <c r="D60" s="4">
        <v>2.1428571428571429E-2</v>
      </c>
      <c r="E60" s="2">
        <v>20</v>
      </c>
      <c r="F60" s="3">
        <v>0.91</v>
      </c>
      <c r="G60" s="2">
        <v>7818</v>
      </c>
      <c r="H60" s="2">
        <v>460</v>
      </c>
      <c r="I60" s="7"/>
      <c r="J60" s="1">
        <v>49</v>
      </c>
      <c r="K60" s="2">
        <v>10850</v>
      </c>
      <c r="L60" s="4">
        <v>2.2100000000000002E-2</v>
      </c>
      <c r="M60" s="2">
        <v>18</v>
      </c>
      <c r="N60" s="3">
        <v>0.94</v>
      </c>
      <c r="O60" s="2">
        <v>7662</v>
      </c>
      <c r="P60" s="2">
        <v>1149</v>
      </c>
      <c r="Q60" s="7"/>
      <c r="R60" s="1">
        <v>49</v>
      </c>
      <c r="S60" s="2">
        <v>15299</v>
      </c>
      <c r="T60" s="4">
        <v>2.4799999999999999E-2</v>
      </c>
      <c r="U60" s="2">
        <v>23</v>
      </c>
      <c r="V60" s="3">
        <v>0.91</v>
      </c>
      <c r="W60" s="2">
        <v>9520</v>
      </c>
      <c r="X60" s="2">
        <v>1287</v>
      </c>
      <c r="Y60" s="7"/>
      <c r="Z60" s="1">
        <v>49</v>
      </c>
      <c r="AA60" s="2">
        <v>18359</v>
      </c>
      <c r="AB60" s="4">
        <v>2.4799999999999999E-2</v>
      </c>
      <c r="AC60" s="2">
        <v>25</v>
      </c>
      <c r="AD60" s="3">
        <v>0.91</v>
      </c>
      <c r="AE60" s="2">
        <v>10186</v>
      </c>
      <c r="AF60" s="2">
        <v>1493</v>
      </c>
      <c r="AG60" s="7"/>
      <c r="AH60" s="9"/>
      <c r="AI60" s="9"/>
      <c r="AJ60" s="9"/>
    </row>
    <row r="61" spans="1:36" x14ac:dyDescent="0.25">
      <c r="A61" s="7"/>
      <c r="B61" s="1">
        <v>50</v>
      </c>
      <c r="C61" s="2">
        <v>12520</v>
      </c>
      <c r="D61" s="4">
        <v>0.03</v>
      </c>
      <c r="E61" s="2">
        <v>11</v>
      </c>
      <c r="F61" s="3">
        <v>0.93</v>
      </c>
      <c r="G61" s="2">
        <v>7769</v>
      </c>
      <c r="H61" s="2">
        <v>370</v>
      </c>
      <c r="I61" s="7"/>
      <c r="J61" s="1">
        <v>50</v>
      </c>
      <c r="K61" s="2">
        <v>10141</v>
      </c>
      <c r="L61" s="4">
        <v>2.7E-2</v>
      </c>
      <c r="M61" s="2">
        <v>17</v>
      </c>
      <c r="N61" s="3">
        <v>0.93</v>
      </c>
      <c r="O61" s="2">
        <v>6060</v>
      </c>
      <c r="P61" s="2">
        <v>606</v>
      </c>
      <c r="Q61" s="7"/>
      <c r="R61" s="1">
        <v>50</v>
      </c>
      <c r="S61" s="2">
        <v>16520</v>
      </c>
      <c r="T61" s="4">
        <v>3.0200000000000001E-2</v>
      </c>
      <c r="U61" s="2">
        <v>26</v>
      </c>
      <c r="V61" s="3">
        <v>0.93</v>
      </c>
      <c r="W61" s="2">
        <v>9000</v>
      </c>
      <c r="X61" s="2">
        <v>1100</v>
      </c>
      <c r="Y61" s="7"/>
      <c r="Z61" s="1">
        <v>50</v>
      </c>
      <c r="AA61" s="2">
        <v>17200</v>
      </c>
      <c r="AB61" s="4">
        <v>3.0200000000000001E-2</v>
      </c>
      <c r="AC61" s="2">
        <v>31</v>
      </c>
      <c r="AD61" s="3">
        <v>0.93</v>
      </c>
      <c r="AE61" s="2">
        <v>9800</v>
      </c>
      <c r="AF61" s="2">
        <v>1496</v>
      </c>
      <c r="AG61" s="7"/>
      <c r="AH61" s="9"/>
      <c r="AI61" s="9"/>
      <c r="AJ61" s="9"/>
    </row>
    <row r="62" spans="1:36" x14ac:dyDescent="0.25">
      <c r="A62" s="7"/>
      <c r="B62" s="1">
        <v>51</v>
      </c>
      <c r="C62" s="2">
        <v>11240</v>
      </c>
      <c r="D62" s="4">
        <v>1.2500000000000001E-2</v>
      </c>
      <c r="E62" s="2">
        <v>9</v>
      </c>
      <c r="F62" s="3">
        <v>0.82</v>
      </c>
      <c r="G62" s="2">
        <v>7168</v>
      </c>
      <c r="H62" s="2">
        <v>358</v>
      </c>
      <c r="I62" s="7"/>
      <c r="J62" s="1">
        <v>51</v>
      </c>
      <c r="K62" s="2">
        <v>11000</v>
      </c>
      <c r="L62" s="4">
        <v>1.2E-2</v>
      </c>
      <c r="M62" s="2">
        <v>21</v>
      </c>
      <c r="N62" s="3">
        <v>0.9</v>
      </c>
      <c r="O62" s="2">
        <v>6021</v>
      </c>
      <c r="P62" s="2">
        <v>1144</v>
      </c>
      <c r="Q62" s="7"/>
      <c r="R62" s="1">
        <v>51</v>
      </c>
      <c r="S62" s="2">
        <v>15290</v>
      </c>
      <c r="T62" s="4">
        <v>1.3299999999999999E-2</v>
      </c>
      <c r="U62" s="2">
        <v>28</v>
      </c>
      <c r="V62" s="3">
        <v>0.96</v>
      </c>
      <c r="W62" s="2">
        <v>9250</v>
      </c>
      <c r="X62" s="2">
        <v>1361</v>
      </c>
      <c r="Y62" s="7"/>
      <c r="Z62" s="1">
        <v>51</v>
      </c>
      <c r="AA62" s="2">
        <v>18500</v>
      </c>
      <c r="AB62" s="4">
        <v>0.02</v>
      </c>
      <c r="AC62" s="2">
        <v>27</v>
      </c>
      <c r="AD62" s="3">
        <v>0.96</v>
      </c>
      <c r="AE62" s="2">
        <v>9713</v>
      </c>
      <c r="AF62" s="2">
        <v>1552</v>
      </c>
      <c r="AG62" s="7"/>
      <c r="AH62" s="9"/>
      <c r="AI62" s="9"/>
      <c r="AJ62" s="9"/>
    </row>
    <row r="63" spans="1:36" x14ac:dyDescent="0.25">
      <c r="A63" s="7"/>
      <c r="B63" s="1">
        <v>52</v>
      </c>
      <c r="C63" s="2">
        <v>11250</v>
      </c>
      <c r="D63" s="4">
        <v>1.4999999999999999E-2</v>
      </c>
      <c r="E63" s="2">
        <v>23</v>
      </c>
      <c r="F63" s="3">
        <v>0.92</v>
      </c>
      <c r="G63" s="2">
        <v>7796</v>
      </c>
      <c r="H63" s="2">
        <v>390</v>
      </c>
      <c r="I63" s="7"/>
      <c r="J63" s="1">
        <v>52</v>
      </c>
      <c r="K63" s="2">
        <v>10350</v>
      </c>
      <c r="L63" s="4">
        <v>1.5599999999999999E-2</v>
      </c>
      <c r="M63" s="2">
        <v>22</v>
      </c>
      <c r="N63" s="3">
        <v>0.92</v>
      </c>
      <c r="O63" s="2">
        <v>6627</v>
      </c>
      <c r="P63" s="2">
        <v>928</v>
      </c>
      <c r="Q63" s="7"/>
      <c r="R63" s="1">
        <v>52</v>
      </c>
      <c r="S63" s="2">
        <v>15200</v>
      </c>
      <c r="T63" s="4">
        <v>1.7500000000000002E-2</v>
      </c>
      <c r="U63" s="2">
        <v>27</v>
      </c>
      <c r="V63" s="3">
        <v>0.92</v>
      </c>
      <c r="W63" s="2">
        <v>8800</v>
      </c>
      <c r="X63" s="2">
        <v>1420</v>
      </c>
      <c r="Y63" s="7"/>
      <c r="Z63" s="1">
        <v>52</v>
      </c>
      <c r="AA63" s="2">
        <v>16112</v>
      </c>
      <c r="AB63" s="4">
        <v>0.03</v>
      </c>
      <c r="AC63" s="2">
        <v>27</v>
      </c>
      <c r="AD63" s="3">
        <v>0.92</v>
      </c>
      <c r="AE63" s="2">
        <v>9328</v>
      </c>
      <c r="AF63" s="2">
        <v>1874</v>
      </c>
      <c r="AG63" s="7"/>
      <c r="AH63" s="9"/>
      <c r="AI63" s="9"/>
      <c r="AJ63" s="9"/>
    </row>
  </sheetData>
  <mergeCells count="38">
    <mergeCell ref="AD2:AE2"/>
    <mergeCell ref="C10:H10"/>
    <mergeCell ref="F2:G2"/>
    <mergeCell ref="N2:O2"/>
    <mergeCell ref="K10:P10"/>
    <mergeCell ref="V2:W2"/>
    <mergeCell ref="S10:X10"/>
    <mergeCell ref="F4:G4"/>
    <mergeCell ref="F3:G3"/>
    <mergeCell ref="F5:G5"/>
    <mergeCell ref="F6:G6"/>
    <mergeCell ref="F7:G7"/>
    <mergeCell ref="F8:G8"/>
    <mergeCell ref="N3:O3"/>
    <mergeCell ref="N4:O4"/>
    <mergeCell ref="N5:O5"/>
    <mergeCell ref="N6:O6"/>
    <mergeCell ref="N7:O7"/>
    <mergeCell ref="N8:O8"/>
    <mergeCell ref="V3:W3"/>
    <mergeCell ref="V4:W4"/>
    <mergeCell ref="V5:W5"/>
    <mergeCell ref="V6:W6"/>
    <mergeCell ref="V7:W7"/>
    <mergeCell ref="V8:W8"/>
    <mergeCell ref="AD3:AE3"/>
    <mergeCell ref="AD4:AE4"/>
    <mergeCell ref="AD5:AE5"/>
    <mergeCell ref="AD6:AE6"/>
    <mergeCell ref="AD7:AE7"/>
    <mergeCell ref="AH9:AI9"/>
    <mergeCell ref="AI23:AJ25"/>
    <mergeCell ref="AD8:AE8"/>
    <mergeCell ref="F9:G9"/>
    <mergeCell ref="N9:O9"/>
    <mergeCell ref="V9:W9"/>
    <mergeCell ref="AD9:AE9"/>
    <mergeCell ref="AA10:AF10"/>
  </mergeCells>
  <conditionalFormatting sqref="B12:B63">
    <cfRule type="duplicateValues" dxfId="4" priority="4"/>
  </conditionalFormatting>
  <conditionalFormatting sqref="J12:J63">
    <cfRule type="duplicateValues" dxfId="3" priority="3"/>
  </conditionalFormatting>
  <conditionalFormatting sqref="R12:R63">
    <cfRule type="duplicateValues" dxfId="2" priority="2"/>
  </conditionalFormatting>
  <conditionalFormatting sqref="Z12:Z63">
    <cfRule type="duplicateValues" dxfId="1" priority="1"/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2E0C-A5A7-4230-BA50-50FBC4089071}">
  <dimension ref="C1:G56"/>
  <sheetViews>
    <sheetView workbookViewId="0">
      <selection activeCell="F12" sqref="F12"/>
    </sheetView>
  </sheetViews>
  <sheetFormatPr defaultRowHeight="14.4" x14ac:dyDescent="0.3"/>
  <cols>
    <col min="3" max="3" width="24.21875" bestFit="1" customWidth="1"/>
    <col min="4" max="4" width="29.109375" bestFit="1" customWidth="1"/>
    <col min="5" max="5" width="28" bestFit="1" customWidth="1"/>
    <col min="6" max="6" width="29.5546875" bestFit="1" customWidth="1"/>
    <col min="7" max="7" width="20.21875" bestFit="1" customWidth="1"/>
  </cols>
  <sheetData>
    <row r="1" spans="3:7" x14ac:dyDescent="0.3">
      <c r="C1" s="54" t="s">
        <v>16</v>
      </c>
      <c r="D1" s="54"/>
      <c r="E1" s="54"/>
      <c r="F1" s="54"/>
      <c r="G1" s="54"/>
    </row>
    <row r="2" spans="3:7" x14ac:dyDescent="0.3">
      <c r="C2" s="54"/>
      <c r="D2" s="54"/>
      <c r="E2" s="54"/>
      <c r="F2" s="54"/>
      <c r="G2" s="54"/>
    </row>
    <row r="4" spans="3:7" ht="18" x14ac:dyDescent="0.3">
      <c r="C4" s="44" t="s">
        <v>0</v>
      </c>
      <c r="D4" s="45" t="s">
        <v>21</v>
      </c>
      <c r="E4" s="46" t="s">
        <v>23</v>
      </c>
      <c r="F4" s="47" t="s">
        <v>22</v>
      </c>
      <c r="G4" s="48" t="s">
        <v>24</v>
      </c>
    </row>
    <row r="5" spans="3:7" x14ac:dyDescent="0.3">
      <c r="C5" s="40">
        <v>1</v>
      </c>
      <c r="D5" s="42">
        <v>10645</v>
      </c>
      <c r="E5" s="42">
        <v>10200</v>
      </c>
      <c r="F5" s="42">
        <v>12138</v>
      </c>
      <c r="G5" s="42">
        <v>14808</v>
      </c>
    </row>
    <row r="6" spans="3:7" x14ac:dyDescent="0.3">
      <c r="C6" s="41">
        <v>2</v>
      </c>
      <c r="D6" s="43">
        <v>10667</v>
      </c>
      <c r="E6" s="43">
        <v>9174</v>
      </c>
      <c r="F6" s="43">
        <v>10642</v>
      </c>
      <c r="G6" s="43">
        <v>12451</v>
      </c>
    </row>
    <row r="7" spans="3:7" x14ac:dyDescent="0.3">
      <c r="C7" s="40">
        <v>3</v>
      </c>
      <c r="D7" s="42">
        <v>8972</v>
      </c>
      <c r="E7" s="42">
        <v>8165</v>
      </c>
      <c r="F7" s="42">
        <v>12250</v>
      </c>
      <c r="G7" s="42">
        <v>14945</v>
      </c>
    </row>
    <row r="8" spans="3:7" x14ac:dyDescent="0.3">
      <c r="C8" s="41">
        <v>4</v>
      </c>
      <c r="D8" s="43">
        <v>9958</v>
      </c>
      <c r="E8" s="43">
        <v>9520</v>
      </c>
      <c r="F8" s="43">
        <v>12090</v>
      </c>
      <c r="G8" s="43">
        <v>12695</v>
      </c>
    </row>
    <row r="9" spans="3:7" x14ac:dyDescent="0.3">
      <c r="C9" s="40">
        <v>5</v>
      </c>
      <c r="D9" s="42">
        <v>9636</v>
      </c>
      <c r="E9" s="42">
        <v>8672</v>
      </c>
      <c r="F9" s="42">
        <v>10840</v>
      </c>
      <c r="G9" s="42">
        <v>12032</v>
      </c>
    </row>
    <row r="10" spans="3:7" x14ac:dyDescent="0.3">
      <c r="C10" s="41">
        <v>6</v>
      </c>
      <c r="D10" s="43">
        <v>10054</v>
      </c>
      <c r="E10" s="43">
        <v>9149</v>
      </c>
      <c r="F10" s="43">
        <v>11802</v>
      </c>
      <c r="G10" s="43">
        <v>14871</v>
      </c>
    </row>
    <row r="11" spans="3:7" x14ac:dyDescent="0.3">
      <c r="C11" s="40">
        <v>7</v>
      </c>
      <c r="D11" s="42">
        <v>9386</v>
      </c>
      <c r="E11" s="42">
        <v>8000</v>
      </c>
      <c r="F11" s="42">
        <v>9120</v>
      </c>
      <c r="G11" s="42">
        <v>11400</v>
      </c>
    </row>
    <row r="12" spans="3:7" x14ac:dyDescent="0.3">
      <c r="C12" s="41">
        <v>8</v>
      </c>
      <c r="D12" s="43">
        <v>10231</v>
      </c>
      <c r="E12" s="43">
        <v>8185</v>
      </c>
      <c r="F12" s="43">
        <v>14520</v>
      </c>
      <c r="G12" s="43">
        <v>17714</v>
      </c>
    </row>
    <row r="13" spans="3:7" x14ac:dyDescent="0.3">
      <c r="C13" s="40">
        <v>9</v>
      </c>
      <c r="D13" s="42">
        <v>9921</v>
      </c>
      <c r="E13" s="42">
        <v>8532</v>
      </c>
      <c r="F13" s="42">
        <v>10324</v>
      </c>
      <c r="G13" s="42">
        <v>12389</v>
      </c>
    </row>
    <row r="14" spans="3:7" x14ac:dyDescent="0.3">
      <c r="C14" s="41">
        <v>10</v>
      </c>
      <c r="D14" s="43">
        <v>9000</v>
      </c>
      <c r="E14" s="43">
        <v>8190</v>
      </c>
      <c r="F14" s="43">
        <v>13580</v>
      </c>
      <c r="G14" s="43">
        <v>17247</v>
      </c>
    </row>
    <row r="15" spans="3:7" x14ac:dyDescent="0.3">
      <c r="C15" s="40">
        <v>11</v>
      </c>
      <c r="D15" s="42">
        <v>9413</v>
      </c>
      <c r="E15" s="42">
        <v>7813</v>
      </c>
      <c r="F15" s="42">
        <v>9923</v>
      </c>
      <c r="G15" s="42">
        <v>10419</v>
      </c>
    </row>
    <row r="16" spans="3:7" x14ac:dyDescent="0.3">
      <c r="C16" s="41">
        <v>12</v>
      </c>
      <c r="D16" s="43">
        <v>10737</v>
      </c>
      <c r="E16" s="43">
        <v>9341</v>
      </c>
      <c r="F16" s="43">
        <v>10742</v>
      </c>
      <c r="G16" s="43">
        <v>12246</v>
      </c>
    </row>
    <row r="17" spans="3:7" x14ac:dyDescent="0.3">
      <c r="C17" s="40">
        <v>13</v>
      </c>
      <c r="D17" s="42">
        <v>10889</v>
      </c>
      <c r="E17" s="42">
        <v>8711</v>
      </c>
      <c r="F17" s="42">
        <v>11150</v>
      </c>
      <c r="G17" s="42">
        <v>13380</v>
      </c>
    </row>
    <row r="18" spans="3:7" x14ac:dyDescent="0.3">
      <c r="C18" s="41">
        <v>14</v>
      </c>
      <c r="D18" s="43">
        <v>10845</v>
      </c>
      <c r="E18" s="43">
        <v>9544</v>
      </c>
      <c r="F18" s="43">
        <v>11453</v>
      </c>
      <c r="G18" s="43">
        <v>14774</v>
      </c>
    </row>
    <row r="19" spans="3:7" x14ac:dyDescent="0.3">
      <c r="C19" s="40">
        <v>15</v>
      </c>
      <c r="D19" s="42">
        <v>8995</v>
      </c>
      <c r="E19" s="42">
        <v>7466</v>
      </c>
      <c r="F19" s="42">
        <v>8437</v>
      </c>
      <c r="G19" s="42">
        <v>10520</v>
      </c>
    </row>
    <row r="20" spans="3:7" x14ac:dyDescent="0.3">
      <c r="C20" s="41">
        <v>16</v>
      </c>
      <c r="D20" s="43">
        <v>8781</v>
      </c>
      <c r="E20" s="43">
        <v>7464</v>
      </c>
      <c r="F20" s="43">
        <v>10226</v>
      </c>
      <c r="G20" s="43">
        <v>13498</v>
      </c>
    </row>
    <row r="21" spans="3:7" x14ac:dyDescent="0.3">
      <c r="C21" s="40">
        <v>17</v>
      </c>
      <c r="D21" s="42">
        <v>10117</v>
      </c>
      <c r="E21" s="42">
        <v>9308</v>
      </c>
      <c r="F21" s="42">
        <v>10704</v>
      </c>
      <c r="G21" s="42">
        <v>13808</v>
      </c>
    </row>
    <row r="22" spans="3:7" x14ac:dyDescent="0.3">
      <c r="C22" s="41">
        <v>18</v>
      </c>
      <c r="D22" s="43">
        <v>9514</v>
      </c>
      <c r="E22" s="43">
        <v>8372</v>
      </c>
      <c r="F22" s="43">
        <v>10381</v>
      </c>
      <c r="G22" s="43">
        <v>11419</v>
      </c>
    </row>
    <row r="23" spans="3:7" x14ac:dyDescent="0.3">
      <c r="C23" s="40">
        <v>19</v>
      </c>
      <c r="D23" s="42">
        <v>9714</v>
      </c>
      <c r="E23" s="42">
        <v>8645</v>
      </c>
      <c r="F23" s="42">
        <v>11930</v>
      </c>
      <c r="G23" s="42">
        <v>13720</v>
      </c>
    </row>
    <row r="24" spans="3:7" x14ac:dyDescent="0.3">
      <c r="C24" s="41">
        <v>20</v>
      </c>
      <c r="D24" s="43">
        <v>9973</v>
      </c>
      <c r="E24" s="43">
        <v>9000</v>
      </c>
      <c r="F24" s="43">
        <v>12510</v>
      </c>
      <c r="G24" s="43">
        <v>15638</v>
      </c>
    </row>
    <row r="25" spans="3:7" x14ac:dyDescent="0.3">
      <c r="C25" s="40">
        <v>21</v>
      </c>
      <c r="D25" s="42">
        <v>8518</v>
      </c>
      <c r="E25" s="42">
        <v>7837</v>
      </c>
      <c r="F25" s="42">
        <v>10815</v>
      </c>
      <c r="G25" s="42">
        <v>11572</v>
      </c>
    </row>
    <row r="26" spans="3:7" x14ac:dyDescent="0.3">
      <c r="C26" s="41">
        <v>22</v>
      </c>
      <c r="D26" s="43">
        <v>10499</v>
      </c>
      <c r="E26" s="43">
        <v>8609</v>
      </c>
      <c r="F26" s="43">
        <v>11020</v>
      </c>
      <c r="G26" s="43">
        <v>13224</v>
      </c>
    </row>
    <row r="27" spans="3:7" x14ac:dyDescent="0.3">
      <c r="C27" s="40">
        <v>23</v>
      </c>
      <c r="D27" s="42">
        <v>9221</v>
      </c>
      <c r="E27" s="42">
        <v>8483</v>
      </c>
      <c r="F27" s="42">
        <v>10264</v>
      </c>
      <c r="G27" s="42">
        <v>11598</v>
      </c>
    </row>
    <row r="28" spans="3:7" x14ac:dyDescent="0.3">
      <c r="C28" s="41">
        <v>24</v>
      </c>
      <c r="D28" s="43">
        <v>10547</v>
      </c>
      <c r="E28" s="43">
        <v>9387</v>
      </c>
      <c r="F28" s="43">
        <v>14445</v>
      </c>
      <c r="G28" s="43">
        <v>16178</v>
      </c>
    </row>
    <row r="29" spans="3:7" x14ac:dyDescent="0.3">
      <c r="C29" s="40">
        <v>25</v>
      </c>
      <c r="D29" s="42">
        <v>10706</v>
      </c>
      <c r="E29" s="42">
        <v>9421</v>
      </c>
      <c r="F29" s="42">
        <v>11965</v>
      </c>
      <c r="G29" s="42">
        <v>15794</v>
      </c>
    </row>
    <row r="30" spans="3:7" x14ac:dyDescent="0.3">
      <c r="C30" s="41">
        <v>26</v>
      </c>
      <c r="D30" s="43">
        <v>9980</v>
      </c>
      <c r="E30" s="43">
        <v>8283</v>
      </c>
      <c r="F30" s="43">
        <v>10519</v>
      </c>
      <c r="G30" s="43">
        <v>11361</v>
      </c>
    </row>
    <row r="31" spans="3:7" x14ac:dyDescent="0.3">
      <c r="C31" s="40">
        <v>27</v>
      </c>
      <c r="D31" s="42">
        <v>9598</v>
      </c>
      <c r="E31" s="42">
        <v>9520</v>
      </c>
      <c r="F31" s="42">
        <v>10853</v>
      </c>
      <c r="G31" s="42">
        <v>11504</v>
      </c>
    </row>
    <row r="32" spans="3:7" x14ac:dyDescent="0.3">
      <c r="C32" s="41">
        <v>28</v>
      </c>
      <c r="D32" s="43">
        <v>9572</v>
      </c>
      <c r="E32" s="43">
        <v>8328</v>
      </c>
      <c r="F32" s="43">
        <v>9244</v>
      </c>
      <c r="G32" s="43">
        <v>11555</v>
      </c>
    </row>
    <row r="33" spans="3:7" x14ac:dyDescent="0.3">
      <c r="C33" s="40">
        <v>29</v>
      </c>
      <c r="D33" s="42">
        <v>8833</v>
      </c>
      <c r="E33" s="42">
        <v>7950</v>
      </c>
      <c r="F33" s="42">
        <v>12520</v>
      </c>
      <c r="G33" s="42">
        <v>15274</v>
      </c>
    </row>
    <row r="34" spans="3:7" x14ac:dyDescent="0.3">
      <c r="C34" s="41">
        <v>30</v>
      </c>
      <c r="D34" s="43">
        <v>9184</v>
      </c>
      <c r="E34" s="43">
        <v>7990</v>
      </c>
      <c r="F34" s="43">
        <v>10467</v>
      </c>
      <c r="G34" s="43">
        <v>13502</v>
      </c>
    </row>
    <row r="35" spans="3:7" x14ac:dyDescent="0.3">
      <c r="C35" s="40">
        <v>31</v>
      </c>
      <c r="D35" s="42">
        <v>8917</v>
      </c>
      <c r="E35" s="42">
        <v>7936</v>
      </c>
      <c r="F35" s="42">
        <v>10222</v>
      </c>
      <c r="G35" s="42">
        <v>12062</v>
      </c>
    </row>
    <row r="36" spans="3:7" x14ac:dyDescent="0.3">
      <c r="C36" s="41">
        <v>32</v>
      </c>
      <c r="D36" s="43">
        <v>9426</v>
      </c>
      <c r="E36" s="43">
        <v>8672</v>
      </c>
      <c r="F36" s="43">
        <v>11013</v>
      </c>
      <c r="G36" s="43">
        <v>14317</v>
      </c>
    </row>
    <row r="37" spans="3:7" x14ac:dyDescent="0.3">
      <c r="C37" s="40">
        <v>33</v>
      </c>
      <c r="D37" s="42">
        <v>10799</v>
      </c>
      <c r="E37" s="42">
        <v>8963</v>
      </c>
      <c r="F37" s="42">
        <v>10576</v>
      </c>
      <c r="G37" s="42">
        <v>13749</v>
      </c>
    </row>
    <row r="38" spans="3:7" x14ac:dyDescent="0.3">
      <c r="C38" s="41">
        <v>34</v>
      </c>
      <c r="D38" s="43">
        <v>9644</v>
      </c>
      <c r="E38" s="43">
        <v>8420</v>
      </c>
      <c r="F38" s="43">
        <v>10525</v>
      </c>
      <c r="G38" s="43">
        <v>13472</v>
      </c>
    </row>
    <row r="39" spans="3:7" x14ac:dyDescent="0.3">
      <c r="C39" s="40">
        <v>35</v>
      </c>
      <c r="D39" s="42">
        <v>8655</v>
      </c>
      <c r="E39" s="42">
        <v>7616</v>
      </c>
      <c r="F39" s="42">
        <v>11200</v>
      </c>
      <c r="G39" s="42">
        <v>11872</v>
      </c>
    </row>
    <row r="40" spans="3:7" x14ac:dyDescent="0.3">
      <c r="C40" s="41">
        <v>36</v>
      </c>
      <c r="D40" s="43">
        <v>9065</v>
      </c>
      <c r="E40" s="43">
        <v>7887</v>
      </c>
      <c r="F40" s="43">
        <v>11042</v>
      </c>
      <c r="G40" s="43">
        <v>13250</v>
      </c>
    </row>
    <row r="41" spans="3:7" x14ac:dyDescent="0.3">
      <c r="C41" s="40">
        <v>37</v>
      </c>
      <c r="D41" s="42">
        <v>10328</v>
      </c>
      <c r="E41" s="42">
        <v>8882</v>
      </c>
      <c r="F41" s="42">
        <v>9770</v>
      </c>
      <c r="G41" s="42">
        <v>11138</v>
      </c>
    </row>
    <row r="42" spans="3:7" x14ac:dyDescent="0.3">
      <c r="C42" s="41">
        <v>38</v>
      </c>
      <c r="D42" s="43">
        <v>9918</v>
      </c>
      <c r="E42" s="43">
        <v>8728</v>
      </c>
      <c r="F42" s="43">
        <v>11608</v>
      </c>
      <c r="G42" s="43">
        <v>14858</v>
      </c>
    </row>
    <row r="43" spans="3:7" x14ac:dyDescent="0.3">
      <c r="C43" s="40">
        <v>39</v>
      </c>
      <c r="D43" s="42">
        <v>9705</v>
      </c>
      <c r="E43" s="42">
        <v>8735</v>
      </c>
      <c r="F43" s="42">
        <v>9958</v>
      </c>
      <c r="G43" s="42">
        <v>12448</v>
      </c>
    </row>
    <row r="44" spans="3:7" x14ac:dyDescent="0.3">
      <c r="C44" s="41">
        <v>40</v>
      </c>
      <c r="D44" s="43">
        <v>8669</v>
      </c>
      <c r="E44" s="43">
        <v>7369</v>
      </c>
      <c r="F44" s="43">
        <v>8253</v>
      </c>
      <c r="G44" s="43">
        <v>14500</v>
      </c>
    </row>
    <row r="45" spans="3:7" x14ac:dyDescent="0.3">
      <c r="C45" s="40">
        <v>41</v>
      </c>
      <c r="D45" s="42">
        <v>11300</v>
      </c>
      <c r="E45" s="42">
        <v>9605</v>
      </c>
      <c r="F45" s="42">
        <v>13255</v>
      </c>
      <c r="G45" s="42">
        <v>15243</v>
      </c>
    </row>
    <row r="46" spans="3:7" x14ac:dyDescent="0.3">
      <c r="C46" s="41">
        <v>42</v>
      </c>
      <c r="D46" s="43">
        <v>10683</v>
      </c>
      <c r="E46" s="43">
        <v>9187</v>
      </c>
      <c r="F46" s="43">
        <v>11850</v>
      </c>
      <c r="G46" s="43">
        <v>15405</v>
      </c>
    </row>
    <row r="47" spans="3:7" x14ac:dyDescent="0.3">
      <c r="C47" s="40">
        <v>43</v>
      </c>
      <c r="D47" s="42">
        <v>12150</v>
      </c>
      <c r="E47" s="42">
        <v>10206</v>
      </c>
      <c r="F47" s="42">
        <v>12962</v>
      </c>
      <c r="G47" s="42">
        <v>15820</v>
      </c>
    </row>
    <row r="48" spans="3:7" x14ac:dyDescent="0.3">
      <c r="C48" s="41">
        <v>44</v>
      </c>
      <c r="D48" s="43">
        <v>11542</v>
      </c>
      <c r="E48" s="43">
        <v>10157</v>
      </c>
      <c r="F48" s="43">
        <v>14118</v>
      </c>
      <c r="G48" s="43">
        <v>18777</v>
      </c>
    </row>
    <row r="49" spans="3:7" x14ac:dyDescent="0.3">
      <c r="C49" s="40">
        <v>45</v>
      </c>
      <c r="D49" s="42">
        <v>11550</v>
      </c>
      <c r="E49" s="42">
        <v>10280</v>
      </c>
      <c r="F49" s="42">
        <v>13056</v>
      </c>
      <c r="G49" s="42">
        <v>16059</v>
      </c>
    </row>
    <row r="50" spans="3:7" x14ac:dyDescent="0.3">
      <c r="C50" s="41">
        <v>46</v>
      </c>
      <c r="D50" s="43">
        <v>10140</v>
      </c>
      <c r="E50" s="43">
        <v>11240</v>
      </c>
      <c r="F50" s="43">
        <v>15399</v>
      </c>
      <c r="G50" s="43">
        <v>18017</v>
      </c>
    </row>
    <row r="51" spans="3:7" x14ac:dyDescent="0.3">
      <c r="C51" s="40">
        <v>47</v>
      </c>
      <c r="D51" s="42">
        <v>10780</v>
      </c>
      <c r="E51" s="42">
        <v>10558</v>
      </c>
      <c r="F51" s="42">
        <v>14359</v>
      </c>
      <c r="G51" s="42">
        <v>17231</v>
      </c>
    </row>
    <row r="52" spans="3:7" x14ac:dyDescent="0.3">
      <c r="C52" s="41">
        <v>48</v>
      </c>
      <c r="D52" s="43">
        <v>11210</v>
      </c>
      <c r="E52" s="43">
        <v>10253</v>
      </c>
      <c r="F52" s="43">
        <v>13800</v>
      </c>
      <c r="G52" s="43">
        <v>17664</v>
      </c>
    </row>
    <row r="53" spans="3:7" x14ac:dyDescent="0.3">
      <c r="C53" s="40">
        <v>49</v>
      </c>
      <c r="D53" s="42">
        <v>11450</v>
      </c>
      <c r="E53" s="42">
        <v>10850</v>
      </c>
      <c r="F53" s="42">
        <v>15299</v>
      </c>
      <c r="G53" s="42">
        <v>18359</v>
      </c>
    </row>
    <row r="54" spans="3:7" x14ac:dyDescent="0.3">
      <c r="C54" s="41">
        <v>50</v>
      </c>
      <c r="D54" s="43">
        <v>12520</v>
      </c>
      <c r="E54" s="43">
        <v>10141</v>
      </c>
      <c r="F54" s="43">
        <v>16520</v>
      </c>
      <c r="G54" s="43">
        <v>17200</v>
      </c>
    </row>
    <row r="55" spans="3:7" x14ac:dyDescent="0.3">
      <c r="C55" s="40">
        <v>51</v>
      </c>
      <c r="D55" s="42">
        <v>11240</v>
      </c>
      <c r="E55" s="42">
        <v>11000</v>
      </c>
      <c r="F55" s="42">
        <v>15290</v>
      </c>
      <c r="G55" s="42">
        <v>18500</v>
      </c>
    </row>
    <row r="56" spans="3:7" x14ac:dyDescent="0.3">
      <c r="C56" s="41">
        <v>52</v>
      </c>
      <c r="D56" s="43">
        <v>11250</v>
      </c>
      <c r="E56" s="43">
        <v>10350</v>
      </c>
      <c r="F56" s="43">
        <v>15200</v>
      </c>
      <c r="G56" s="43">
        <v>16112</v>
      </c>
    </row>
  </sheetData>
  <mergeCells count="1">
    <mergeCell ref="C1:G2"/>
  </mergeCells>
  <conditionalFormatting sqref="C5:C5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4091-C60B-481D-9549-F346F48078BD}">
  <dimension ref="A1:W59"/>
  <sheetViews>
    <sheetView showGridLines="0" tabSelected="1" workbookViewId="0">
      <selection activeCell="T18" sqref="T18"/>
    </sheetView>
  </sheetViews>
  <sheetFormatPr defaultRowHeight="14.4" x14ac:dyDescent="0.3"/>
  <cols>
    <col min="2" max="2" width="10.77734375" bestFit="1" customWidth="1"/>
    <col min="3" max="3" width="20" bestFit="1" customWidth="1"/>
    <col min="7" max="7" width="10.77734375" bestFit="1" customWidth="1"/>
    <col min="8" max="8" width="20" bestFit="1" customWidth="1"/>
    <col min="9" max="9" width="12.21875" bestFit="1" customWidth="1"/>
    <col min="12" max="12" width="10.77734375" bestFit="1" customWidth="1"/>
    <col min="13" max="13" width="20" bestFit="1" customWidth="1"/>
    <col min="17" max="17" width="10.77734375" bestFit="1" customWidth="1"/>
    <col min="18" max="18" width="20" bestFit="1" customWidth="1"/>
    <col min="22" max="23" width="14" bestFit="1" customWidth="1"/>
  </cols>
  <sheetData>
    <row r="1" spans="1:23" ht="10.199999999999999" customHeight="1" thickBot="1" x14ac:dyDescent="0.35">
      <c r="G1" s="33"/>
      <c r="H1" s="33"/>
    </row>
    <row r="2" spans="1:23" ht="19.2" customHeight="1" thickTop="1" x14ac:dyDescent="0.3">
      <c r="A2" s="22"/>
      <c r="B2" s="55" t="s">
        <v>18</v>
      </c>
      <c r="C2" s="56"/>
      <c r="D2" s="21"/>
      <c r="G2" s="59" t="s">
        <v>19</v>
      </c>
      <c r="H2" s="60"/>
      <c r="L2" s="55" t="s">
        <v>20</v>
      </c>
      <c r="M2" s="56"/>
      <c r="P2" s="39"/>
      <c r="Q2" s="61" t="s">
        <v>11</v>
      </c>
      <c r="R2" s="62"/>
      <c r="S2" s="30"/>
    </row>
    <row r="3" spans="1:23" ht="18.600000000000001" customHeight="1" thickBot="1" x14ac:dyDescent="0.35">
      <c r="A3" s="22"/>
      <c r="B3" s="57"/>
      <c r="C3" s="58"/>
      <c r="D3" s="21"/>
      <c r="G3" s="59"/>
      <c r="H3" s="60"/>
      <c r="I3" s="21"/>
      <c r="L3" s="57"/>
      <c r="M3" s="58"/>
      <c r="P3" s="39"/>
      <c r="Q3" s="63"/>
      <c r="R3" s="64"/>
      <c r="S3" s="30"/>
    </row>
    <row r="4" spans="1:23" ht="15" thickTop="1" x14ac:dyDescent="0.3">
      <c r="G4" s="32"/>
      <c r="H4" s="32"/>
      <c r="R4" s="21"/>
    </row>
    <row r="5" spans="1:23" s="23" customFormat="1" x14ac:dyDescent="0.3">
      <c r="B5" s="24" t="s">
        <v>0</v>
      </c>
      <c r="C5" s="23" t="s">
        <v>3</v>
      </c>
      <c r="G5" s="25" t="s">
        <v>0</v>
      </c>
      <c r="H5" s="25" t="s">
        <v>3</v>
      </c>
      <c r="L5" s="24" t="s">
        <v>0</v>
      </c>
      <c r="M5" s="23" t="s">
        <v>3</v>
      </c>
      <c r="Q5" s="38" t="s">
        <v>0</v>
      </c>
      <c r="R5" s="38" t="s">
        <v>3</v>
      </c>
      <c r="V5"/>
      <c r="W5"/>
    </row>
    <row r="6" spans="1:23" x14ac:dyDescent="0.3">
      <c r="B6" s="20">
        <v>1</v>
      </c>
      <c r="C6" s="19">
        <v>18</v>
      </c>
      <c r="G6" s="20">
        <v>1</v>
      </c>
      <c r="H6" s="19">
        <v>23</v>
      </c>
      <c r="L6" s="20">
        <v>1</v>
      </c>
      <c r="M6" s="19">
        <v>17</v>
      </c>
      <c r="Q6" s="20">
        <v>1</v>
      </c>
      <c r="R6" s="19">
        <v>27</v>
      </c>
    </row>
    <row r="7" spans="1:23" x14ac:dyDescent="0.3">
      <c r="B7" s="20">
        <v>2</v>
      </c>
      <c r="C7" s="19">
        <v>20</v>
      </c>
      <c r="G7" s="20">
        <v>2</v>
      </c>
      <c r="H7" s="19">
        <v>30</v>
      </c>
      <c r="L7" s="20">
        <v>2</v>
      </c>
      <c r="M7" s="19">
        <v>19</v>
      </c>
      <c r="Q7" s="20">
        <v>2</v>
      </c>
      <c r="R7" s="19">
        <v>33</v>
      </c>
    </row>
    <row r="8" spans="1:23" x14ac:dyDescent="0.3">
      <c r="B8" s="20">
        <v>3</v>
      </c>
      <c r="C8" s="19">
        <v>12</v>
      </c>
      <c r="G8" s="20">
        <v>3</v>
      </c>
      <c r="H8" s="19">
        <v>15</v>
      </c>
      <c r="L8" s="20">
        <v>3</v>
      </c>
      <c r="M8" s="19">
        <v>11</v>
      </c>
      <c r="Q8" s="20">
        <v>3</v>
      </c>
      <c r="R8" s="19">
        <v>18</v>
      </c>
    </row>
    <row r="9" spans="1:23" x14ac:dyDescent="0.3">
      <c r="B9" s="20">
        <v>4</v>
      </c>
      <c r="C9" s="19">
        <v>12</v>
      </c>
      <c r="G9" s="20">
        <v>4</v>
      </c>
      <c r="H9" s="19">
        <v>14</v>
      </c>
      <c r="L9" s="20">
        <v>4</v>
      </c>
      <c r="M9" s="19">
        <v>11</v>
      </c>
      <c r="Q9" s="20">
        <v>4</v>
      </c>
      <c r="R9" s="19">
        <v>14</v>
      </c>
    </row>
    <row r="10" spans="1:23" x14ac:dyDescent="0.3">
      <c r="B10" s="20">
        <v>5</v>
      </c>
      <c r="C10" s="19">
        <v>10</v>
      </c>
      <c r="G10" s="20">
        <v>5</v>
      </c>
      <c r="H10" s="19">
        <v>12</v>
      </c>
      <c r="L10" s="20">
        <v>5</v>
      </c>
      <c r="M10" s="19">
        <v>10</v>
      </c>
      <c r="Q10" s="20">
        <v>5</v>
      </c>
      <c r="R10" s="19">
        <v>14</v>
      </c>
    </row>
    <row r="11" spans="1:23" x14ac:dyDescent="0.3">
      <c r="B11" s="20">
        <v>6</v>
      </c>
      <c r="C11" s="19">
        <v>23</v>
      </c>
      <c r="G11" s="20">
        <v>6</v>
      </c>
      <c r="H11" s="19">
        <v>34</v>
      </c>
      <c r="L11" s="20">
        <v>6</v>
      </c>
      <c r="M11" s="19">
        <v>21</v>
      </c>
      <c r="Q11" s="20">
        <v>6</v>
      </c>
      <c r="R11" s="19">
        <v>35</v>
      </c>
    </row>
    <row r="12" spans="1:23" x14ac:dyDescent="0.3">
      <c r="B12" s="20">
        <v>7</v>
      </c>
      <c r="C12" s="19">
        <v>11</v>
      </c>
      <c r="G12" s="20">
        <v>7</v>
      </c>
      <c r="H12" s="19">
        <v>18</v>
      </c>
      <c r="L12" s="20">
        <v>7</v>
      </c>
      <c r="M12" s="19">
        <v>12</v>
      </c>
      <c r="Q12" s="20">
        <v>7</v>
      </c>
      <c r="R12" s="19">
        <v>21</v>
      </c>
    </row>
    <row r="13" spans="1:23" x14ac:dyDescent="0.3">
      <c r="B13" s="20">
        <v>8</v>
      </c>
      <c r="C13" s="19">
        <v>11</v>
      </c>
      <c r="G13" s="20">
        <v>8</v>
      </c>
      <c r="H13" s="19">
        <v>15</v>
      </c>
      <c r="L13" s="20">
        <v>8</v>
      </c>
      <c r="M13" s="19">
        <v>10</v>
      </c>
      <c r="Q13" s="20">
        <v>8</v>
      </c>
      <c r="R13" s="19">
        <v>16</v>
      </c>
    </row>
    <row r="14" spans="1:23" x14ac:dyDescent="0.3">
      <c r="B14" s="20">
        <v>9</v>
      </c>
      <c r="C14" s="19">
        <v>18</v>
      </c>
      <c r="G14" s="20">
        <v>9</v>
      </c>
      <c r="H14" s="19">
        <v>27</v>
      </c>
      <c r="L14" s="20">
        <v>9</v>
      </c>
      <c r="M14" s="19">
        <v>17</v>
      </c>
      <c r="Q14" s="20">
        <v>9</v>
      </c>
      <c r="R14" s="19">
        <v>28</v>
      </c>
    </row>
    <row r="15" spans="1:23" x14ac:dyDescent="0.3">
      <c r="B15" s="20">
        <v>10</v>
      </c>
      <c r="C15" s="19">
        <v>15</v>
      </c>
      <c r="G15" s="20">
        <v>10</v>
      </c>
      <c r="H15" s="19">
        <v>18</v>
      </c>
      <c r="L15" s="20">
        <v>10</v>
      </c>
      <c r="M15" s="19">
        <v>14</v>
      </c>
      <c r="Q15" s="20">
        <v>10</v>
      </c>
      <c r="R15" s="19">
        <v>19</v>
      </c>
    </row>
    <row r="16" spans="1:23" x14ac:dyDescent="0.3">
      <c r="B16" s="20">
        <v>11</v>
      </c>
      <c r="C16" s="19">
        <v>24</v>
      </c>
      <c r="G16" s="20">
        <v>11</v>
      </c>
      <c r="H16" s="19">
        <v>35</v>
      </c>
      <c r="L16" s="20">
        <v>11</v>
      </c>
      <c r="M16" s="19">
        <v>23</v>
      </c>
      <c r="Q16" s="20">
        <v>11</v>
      </c>
      <c r="R16" s="19">
        <v>35</v>
      </c>
    </row>
    <row r="17" spans="2:18" x14ac:dyDescent="0.3">
      <c r="B17" s="20">
        <v>12</v>
      </c>
      <c r="C17" s="19">
        <v>20</v>
      </c>
      <c r="G17" s="20">
        <v>12</v>
      </c>
      <c r="H17" s="19">
        <v>33</v>
      </c>
      <c r="L17" s="20">
        <v>12</v>
      </c>
      <c r="M17" s="19">
        <v>21</v>
      </c>
      <c r="Q17" s="20">
        <v>12</v>
      </c>
      <c r="R17" s="19">
        <v>36</v>
      </c>
    </row>
    <row r="18" spans="2:18" x14ac:dyDescent="0.3">
      <c r="B18" s="20">
        <v>13</v>
      </c>
      <c r="C18" s="19">
        <v>16</v>
      </c>
      <c r="G18" s="20">
        <v>13</v>
      </c>
      <c r="H18" s="19">
        <v>24</v>
      </c>
      <c r="L18" s="20">
        <v>13</v>
      </c>
      <c r="M18" s="19">
        <v>15</v>
      </c>
      <c r="Q18" s="20">
        <v>13</v>
      </c>
      <c r="R18" s="19">
        <v>25</v>
      </c>
    </row>
    <row r="19" spans="2:18" x14ac:dyDescent="0.3">
      <c r="B19" s="20">
        <v>14</v>
      </c>
      <c r="C19" s="19">
        <v>23</v>
      </c>
      <c r="G19" s="20">
        <v>14</v>
      </c>
      <c r="H19" s="19">
        <v>26</v>
      </c>
      <c r="L19" s="20">
        <v>14</v>
      </c>
      <c r="M19" s="19">
        <v>22</v>
      </c>
      <c r="Q19" s="20">
        <v>14</v>
      </c>
      <c r="R19" s="19">
        <v>31</v>
      </c>
    </row>
    <row r="20" spans="2:18" x14ac:dyDescent="0.3">
      <c r="B20" s="20">
        <v>15</v>
      </c>
      <c r="C20" s="19">
        <v>10</v>
      </c>
      <c r="G20" s="20">
        <v>15</v>
      </c>
      <c r="H20" s="19">
        <v>17</v>
      </c>
      <c r="L20" s="20">
        <v>15</v>
      </c>
      <c r="M20" s="19">
        <v>11</v>
      </c>
      <c r="Q20" s="20">
        <v>15</v>
      </c>
      <c r="R20" s="19">
        <v>18</v>
      </c>
    </row>
    <row r="21" spans="2:18" x14ac:dyDescent="0.3">
      <c r="B21" s="20">
        <v>16</v>
      </c>
      <c r="C21" s="19">
        <v>24</v>
      </c>
      <c r="G21" s="20">
        <v>16</v>
      </c>
      <c r="H21" s="19">
        <v>37</v>
      </c>
      <c r="L21" s="20">
        <v>16</v>
      </c>
      <c r="M21" s="19">
        <v>25</v>
      </c>
      <c r="Q21" s="20">
        <v>16</v>
      </c>
      <c r="R21" s="19">
        <v>37</v>
      </c>
    </row>
    <row r="22" spans="2:18" x14ac:dyDescent="0.3">
      <c r="B22" s="20">
        <v>17</v>
      </c>
      <c r="C22" s="19">
        <v>25</v>
      </c>
      <c r="G22" s="20">
        <v>17</v>
      </c>
      <c r="H22" s="19">
        <v>36</v>
      </c>
      <c r="L22" s="20">
        <v>17</v>
      </c>
      <c r="M22" s="19">
        <v>26</v>
      </c>
      <c r="Q22" s="20">
        <v>17</v>
      </c>
      <c r="R22" s="19">
        <v>39</v>
      </c>
    </row>
    <row r="23" spans="2:18" x14ac:dyDescent="0.3">
      <c r="B23" s="20">
        <v>18</v>
      </c>
      <c r="C23" s="19">
        <v>12</v>
      </c>
      <c r="G23" s="20">
        <v>18</v>
      </c>
      <c r="H23" s="19">
        <v>15</v>
      </c>
      <c r="L23" s="20">
        <v>18</v>
      </c>
      <c r="M23" s="19">
        <v>11</v>
      </c>
      <c r="Q23" s="20">
        <v>18</v>
      </c>
      <c r="R23" s="19">
        <v>15</v>
      </c>
    </row>
    <row r="24" spans="2:18" x14ac:dyDescent="0.3">
      <c r="B24" s="20">
        <v>19</v>
      </c>
      <c r="C24" s="19">
        <v>17</v>
      </c>
      <c r="G24" s="20">
        <v>19</v>
      </c>
      <c r="H24" s="19">
        <v>22</v>
      </c>
      <c r="L24" s="20">
        <v>19</v>
      </c>
      <c r="M24" s="19">
        <v>16</v>
      </c>
      <c r="Q24" s="20">
        <v>19</v>
      </c>
      <c r="R24" s="19">
        <v>22</v>
      </c>
    </row>
    <row r="25" spans="2:18" x14ac:dyDescent="0.3">
      <c r="B25" s="20">
        <v>20</v>
      </c>
      <c r="C25" s="19">
        <v>23</v>
      </c>
      <c r="G25" s="20">
        <v>20</v>
      </c>
      <c r="H25" s="19">
        <v>29</v>
      </c>
      <c r="L25" s="20">
        <v>20</v>
      </c>
      <c r="M25" s="19">
        <v>22</v>
      </c>
      <c r="Q25" s="20">
        <v>20</v>
      </c>
      <c r="R25" s="19">
        <v>35</v>
      </c>
    </row>
    <row r="26" spans="2:18" x14ac:dyDescent="0.3">
      <c r="B26" s="20">
        <v>21</v>
      </c>
      <c r="C26" s="19">
        <v>8</v>
      </c>
      <c r="G26" s="20">
        <v>21</v>
      </c>
      <c r="H26" s="19">
        <v>10</v>
      </c>
      <c r="L26" s="20">
        <v>21</v>
      </c>
      <c r="M26" s="19">
        <v>7</v>
      </c>
      <c r="Q26" s="20">
        <v>21</v>
      </c>
      <c r="R26" s="19">
        <v>12</v>
      </c>
    </row>
    <row r="27" spans="2:18" x14ac:dyDescent="0.3">
      <c r="B27" s="20">
        <v>22</v>
      </c>
      <c r="C27" s="19">
        <v>14</v>
      </c>
      <c r="G27" s="20">
        <v>22</v>
      </c>
      <c r="H27" s="19">
        <v>18</v>
      </c>
      <c r="L27" s="20">
        <v>22</v>
      </c>
      <c r="M27" s="19">
        <v>13</v>
      </c>
      <c r="Q27" s="20">
        <v>22</v>
      </c>
      <c r="R27" s="19">
        <v>19</v>
      </c>
    </row>
    <row r="28" spans="2:18" x14ac:dyDescent="0.3">
      <c r="B28" s="20">
        <v>23</v>
      </c>
      <c r="C28" s="19">
        <v>24</v>
      </c>
      <c r="G28" s="20">
        <v>23</v>
      </c>
      <c r="H28" s="19">
        <v>32</v>
      </c>
      <c r="L28" s="20">
        <v>23</v>
      </c>
      <c r="M28" s="19">
        <v>23</v>
      </c>
      <c r="Q28" s="20">
        <v>23</v>
      </c>
      <c r="R28" s="19">
        <v>39</v>
      </c>
    </row>
    <row r="29" spans="2:18" x14ac:dyDescent="0.3">
      <c r="B29" s="20">
        <v>24</v>
      </c>
      <c r="C29" s="19">
        <v>19</v>
      </c>
      <c r="G29" s="20">
        <v>24</v>
      </c>
      <c r="H29" s="19">
        <v>24</v>
      </c>
      <c r="L29" s="20">
        <v>24</v>
      </c>
      <c r="M29" s="19">
        <v>20</v>
      </c>
      <c r="Q29" s="20">
        <v>24</v>
      </c>
      <c r="R29" s="19">
        <v>29</v>
      </c>
    </row>
    <row r="30" spans="2:18" x14ac:dyDescent="0.3">
      <c r="B30" s="20">
        <v>25</v>
      </c>
      <c r="C30" s="19">
        <v>12</v>
      </c>
      <c r="G30" s="20">
        <v>25</v>
      </c>
      <c r="H30" s="19">
        <v>19</v>
      </c>
      <c r="L30" s="20">
        <v>25</v>
      </c>
      <c r="M30" s="19">
        <v>12</v>
      </c>
      <c r="Q30" s="20">
        <v>25</v>
      </c>
      <c r="R30" s="19">
        <v>20</v>
      </c>
    </row>
    <row r="31" spans="2:18" x14ac:dyDescent="0.3">
      <c r="B31" s="20">
        <v>26</v>
      </c>
      <c r="C31" s="19">
        <v>12</v>
      </c>
      <c r="G31" s="20">
        <v>26</v>
      </c>
      <c r="H31" s="19">
        <v>18</v>
      </c>
      <c r="L31" s="20">
        <v>26</v>
      </c>
      <c r="M31" s="19">
        <v>12</v>
      </c>
      <c r="Q31" s="20">
        <v>26</v>
      </c>
      <c r="R31" s="19">
        <v>20</v>
      </c>
    </row>
    <row r="32" spans="2:18" x14ac:dyDescent="0.3">
      <c r="B32" s="20">
        <v>27</v>
      </c>
      <c r="C32" s="19">
        <v>11</v>
      </c>
      <c r="G32" s="20">
        <v>27</v>
      </c>
      <c r="H32" s="19">
        <v>16</v>
      </c>
      <c r="L32" s="20">
        <v>27</v>
      </c>
      <c r="M32" s="19">
        <v>11</v>
      </c>
      <c r="Q32" s="20">
        <v>27</v>
      </c>
      <c r="R32" s="19">
        <v>19</v>
      </c>
    </row>
    <row r="33" spans="2:18" x14ac:dyDescent="0.3">
      <c r="B33" s="20">
        <v>28</v>
      </c>
      <c r="C33" s="19">
        <v>15</v>
      </c>
      <c r="G33" s="20">
        <v>28</v>
      </c>
      <c r="H33" s="19">
        <v>17</v>
      </c>
      <c r="L33" s="20">
        <v>28</v>
      </c>
      <c r="M33" s="19">
        <v>13</v>
      </c>
      <c r="Q33" s="20">
        <v>28</v>
      </c>
      <c r="R33" s="19">
        <v>20</v>
      </c>
    </row>
    <row r="34" spans="2:18" x14ac:dyDescent="0.3">
      <c r="B34" s="20">
        <v>29</v>
      </c>
      <c r="C34" s="19">
        <v>11</v>
      </c>
      <c r="G34" s="20">
        <v>29</v>
      </c>
      <c r="H34" s="19">
        <v>16</v>
      </c>
      <c r="L34" s="20">
        <v>29</v>
      </c>
      <c r="M34" s="19">
        <v>12</v>
      </c>
      <c r="Q34" s="20">
        <v>29</v>
      </c>
      <c r="R34" s="19">
        <v>20</v>
      </c>
    </row>
    <row r="35" spans="2:18" x14ac:dyDescent="0.3">
      <c r="B35" s="20">
        <v>30</v>
      </c>
      <c r="C35" s="19">
        <v>8</v>
      </c>
      <c r="G35" s="20">
        <v>30</v>
      </c>
      <c r="H35" s="19">
        <v>9</v>
      </c>
      <c r="L35" s="20">
        <v>30</v>
      </c>
      <c r="M35" s="19">
        <v>7</v>
      </c>
      <c r="Q35" s="20">
        <v>30</v>
      </c>
      <c r="R35" s="19">
        <v>11</v>
      </c>
    </row>
    <row r="36" spans="2:18" x14ac:dyDescent="0.3">
      <c r="B36" s="20">
        <v>31</v>
      </c>
      <c r="C36" s="19">
        <v>23</v>
      </c>
      <c r="G36" s="20">
        <v>31</v>
      </c>
      <c r="H36" s="19">
        <v>34</v>
      </c>
      <c r="L36" s="20">
        <v>31</v>
      </c>
      <c r="M36" s="19">
        <v>22</v>
      </c>
      <c r="Q36" s="20">
        <v>31</v>
      </c>
      <c r="R36" s="19">
        <v>35</v>
      </c>
    </row>
    <row r="37" spans="2:18" x14ac:dyDescent="0.3">
      <c r="B37" s="20">
        <v>32</v>
      </c>
      <c r="C37" s="19">
        <v>18</v>
      </c>
      <c r="G37" s="20">
        <v>32</v>
      </c>
      <c r="H37" s="19">
        <v>23</v>
      </c>
      <c r="L37" s="20">
        <v>32</v>
      </c>
      <c r="M37" s="19">
        <v>16</v>
      </c>
      <c r="Q37" s="20">
        <v>32</v>
      </c>
      <c r="R37" s="19">
        <v>24</v>
      </c>
    </row>
    <row r="38" spans="2:18" x14ac:dyDescent="0.3">
      <c r="B38" s="20">
        <v>33</v>
      </c>
      <c r="C38" s="19">
        <v>21</v>
      </c>
      <c r="G38" s="20">
        <v>33</v>
      </c>
      <c r="H38" s="19">
        <v>29</v>
      </c>
      <c r="L38" s="20">
        <v>33</v>
      </c>
      <c r="M38" s="19">
        <v>22</v>
      </c>
      <c r="Q38" s="20">
        <v>33</v>
      </c>
      <c r="R38" s="19">
        <v>29</v>
      </c>
    </row>
    <row r="39" spans="2:18" x14ac:dyDescent="0.3">
      <c r="B39" s="20">
        <v>34</v>
      </c>
      <c r="C39" s="19">
        <v>11</v>
      </c>
      <c r="G39" s="20">
        <v>34</v>
      </c>
      <c r="H39" s="19">
        <v>13</v>
      </c>
      <c r="L39" s="20">
        <v>34</v>
      </c>
      <c r="M39" s="19">
        <v>10</v>
      </c>
      <c r="Q39" s="20">
        <v>34</v>
      </c>
      <c r="R39" s="19">
        <v>16</v>
      </c>
    </row>
    <row r="40" spans="2:18" x14ac:dyDescent="0.3">
      <c r="B40" s="20">
        <v>35</v>
      </c>
      <c r="C40" s="19">
        <v>22</v>
      </c>
      <c r="G40" s="20">
        <v>35</v>
      </c>
      <c r="H40" s="19">
        <v>26</v>
      </c>
      <c r="L40" s="20">
        <v>35</v>
      </c>
      <c r="M40" s="19">
        <v>20</v>
      </c>
      <c r="Q40" s="20">
        <v>35</v>
      </c>
      <c r="R40" s="19">
        <v>31</v>
      </c>
    </row>
    <row r="41" spans="2:18" x14ac:dyDescent="0.3">
      <c r="B41" s="20">
        <v>36</v>
      </c>
      <c r="C41" s="19">
        <v>15</v>
      </c>
      <c r="G41" s="20">
        <v>36</v>
      </c>
      <c r="H41" s="19">
        <v>22</v>
      </c>
      <c r="L41" s="20">
        <v>36</v>
      </c>
      <c r="M41" s="19">
        <v>16</v>
      </c>
      <c r="Q41" s="20">
        <v>36</v>
      </c>
      <c r="R41" s="19">
        <v>22</v>
      </c>
    </row>
    <row r="42" spans="2:18" x14ac:dyDescent="0.3">
      <c r="B42" s="20">
        <v>37</v>
      </c>
      <c r="C42" s="19">
        <v>8</v>
      </c>
      <c r="G42" s="20">
        <v>37</v>
      </c>
      <c r="H42" s="19">
        <v>10</v>
      </c>
      <c r="L42" s="20">
        <v>37</v>
      </c>
      <c r="M42" s="19">
        <v>8</v>
      </c>
      <c r="Q42" s="20">
        <v>37</v>
      </c>
      <c r="R42" s="19">
        <v>11</v>
      </c>
    </row>
    <row r="43" spans="2:18" x14ac:dyDescent="0.3">
      <c r="B43" s="20">
        <v>38</v>
      </c>
      <c r="C43" s="19">
        <v>13</v>
      </c>
      <c r="G43" s="20">
        <v>38</v>
      </c>
      <c r="H43" s="19">
        <v>16</v>
      </c>
      <c r="L43" s="20">
        <v>38</v>
      </c>
      <c r="M43" s="19">
        <v>13</v>
      </c>
      <c r="Q43" s="20">
        <v>38</v>
      </c>
      <c r="R43" s="19">
        <v>19</v>
      </c>
    </row>
    <row r="44" spans="2:18" x14ac:dyDescent="0.3">
      <c r="B44" s="20">
        <v>39</v>
      </c>
      <c r="C44" s="19">
        <v>25</v>
      </c>
      <c r="G44" s="20">
        <v>39</v>
      </c>
      <c r="H44" s="19">
        <v>29</v>
      </c>
      <c r="L44" s="20">
        <v>39</v>
      </c>
      <c r="M44" s="19">
        <v>23</v>
      </c>
      <c r="Q44" s="20">
        <v>39</v>
      </c>
      <c r="R44" s="19">
        <v>34</v>
      </c>
    </row>
    <row r="45" spans="2:18" x14ac:dyDescent="0.3">
      <c r="B45" s="20">
        <v>40</v>
      </c>
      <c r="C45" s="19">
        <v>17</v>
      </c>
      <c r="G45" s="20">
        <v>40</v>
      </c>
      <c r="H45" s="19">
        <v>27</v>
      </c>
      <c r="L45" s="20">
        <v>40</v>
      </c>
      <c r="M45" s="19">
        <v>17</v>
      </c>
      <c r="Q45" s="20">
        <v>40</v>
      </c>
      <c r="R45" s="19">
        <v>31</v>
      </c>
    </row>
    <row r="46" spans="2:18" x14ac:dyDescent="0.3">
      <c r="B46" s="20">
        <v>41</v>
      </c>
      <c r="C46" s="19">
        <v>17</v>
      </c>
      <c r="G46" s="20">
        <v>41</v>
      </c>
      <c r="H46" s="19">
        <v>20</v>
      </c>
      <c r="L46" s="20">
        <v>41</v>
      </c>
      <c r="M46" s="19">
        <v>17</v>
      </c>
      <c r="Q46" s="20">
        <v>41</v>
      </c>
      <c r="R46" s="19">
        <v>22</v>
      </c>
    </row>
    <row r="47" spans="2:18" x14ac:dyDescent="0.3">
      <c r="B47" s="20">
        <v>42</v>
      </c>
      <c r="C47" s="19">
        <v>10</v>
      </c>
      <c r="G47" s="20">
        <v>42</v>
      </c>
      <c r="H47" s="19">
        <v>12</v>
      </c>
      <c r="L47" s="20">
        <v>42</v>
      </c>
      <c r="M47" s="19">
        <v>9</v>
      </c>
      <c r="Q47" s="20">
        <v>42</v>
      </c>
      <c r="R47" s="19">
        <v>13</v>
      </c>
    </row>
    <row r="48" spans="2:18" x14ac:dyDescent="0.3">
      <c r="B48" s="20">
        <v>43</v>
      </c>
      <c r="C48" s="19">
        <v>12</v>
      </c>
      <c r="G48" s="20">
        <v>43</v>
      </c>
      <c r="H48" s="19">
        <v>16</v>
      </c>
      <c r="L48" s="20">
        <v>43</v>
      </c>
      <c r="M48" s="19">
        <v>11</v>
      </c>
      <c r="Q48" s="20">
        <v>43</v>
      </c>
      <c r="R48" s="19">
        <v>18</v>
      </c>
    </row>
    <row r="49" spans="2:18" x14ac:dyDescent="0.3">
      <c r="B49" s="20">
        <v>44</v>
      </c>
      <c r="C49" s="19">
        <v>18</v>
      </c>
      <c r="G49" s="20">
        <v>44</v>
      </c>
      <c r="H49" s="19">
        <v>25</v>
      </c>
      <c r="L49" s="20">
        <v>44</v>
      </c>
      <c r="M49" s="19">
        <v>18</v>
      </c>
      <c r="Q49" s="20">
        <v>44</v>
      </c>
      <c r="R49" s="19">
        <v>28</v>
      </c>
    </row>
    <row r="50" spans="2:18" x14ac:dyDescent="0.3">
      <c r="B50" s="20">
        <v>45</v>
      </c>
      <c r="C50" s="19">
        <v>9</v>
      </c>
      <c r="G50" s="20">
        <v>45</v>
      </c>
      <c r="H50" s="19">
        <v>25</v>
      </c>
      <c r="L50" s="20">
        <v>45</v>
      </c>
      <c r="M50" s="19">
        <v>19</v>
      </c>
      <c r="Q50" s="20">
        <v>45</v>
      </c>
      <c r="R50" s="19">
        <v>27</v>
      </c>
    </row>
    <row r="51" spans="2:18" x14ac:dyDescent="0.3">
      <c r="B51" s="20">
        <v>46</v>
      </c>
      <c r="C51" s="19">
        <v>22</v>
      </c>
      <c r="G51" s="20">
        <v>46</v>
      </c>
      <c r="H51" s="19">
        <v>33</v>
      </c>
      <c r="L51" s="20">
        <v>46</v>
      </c>
      <c r="M51" s="19">
        <v>21</v>
      </c>
      <c r="Q51" s="20">
        <v>46</v>
      </c>
      <c r="R51" s="19">
        <v>40</v>
      </c>
    </row>
    <row r="52" spans="2:18" x14ac:dyDescent="0.3">
      <c r="B52" s="20">
        <v>47</v>
      </c>
      <c r="C52" s="19">
        <v>18</v>
      </c>
      <c r="G52" s="20">
        <v>47</v>
      </c>
      <c r="H52" s="19">
        <v>36</v>
      </c>
      <c r="L52" s="20">
        <v>47</v>
      </c>
      <c r="M52" s="19">
        <v>23</v>
      </c>
      <c r="Q52" s="20">
        <v>47</v>
      </c>
      <c r="R52" s="19">
        <v>37</v>
      </c>
    </row>
    <row r="53" spans="2:18" x14ac:dyDescent="0.3">
      <c r="B53" s="20">
        <v>48</v>
      </c>
      <c r="C53" s="19">
        <v>22</v>
      </c>
      <c r="G53" s="20">
        <v>48</v>
      </c>
      <c r="H53" s="19">
        <v>34</v>
      </c>
      <c r="L53" s="20">
        <v>48</v>
      </c>
      <c r="M53" s="19">
        <v>23</v>
      </c>
      <c r="Q53" s="20">
        <v>48</v>
      </c>
      <c r="R53" s="19">
        <v>36</v>
      </c>
    </row>
    <row r="54" spans="2:18" x14ac:dyDescent="0.3">
      <c r="B54" s="20">
        <v>49</v>
      </c>
      <c r="C54" s="19">
        <v>20</v>
      </c>
      <c r="G54" s="20">
        <v>49</v>
      </c>
      <c r="H54" s="19">
        <v>23</v>
      </c>
      <c r="L54" s="20">
        <v>49</v>
      </c>
      <c r="M54" s="19">
        <v>18</v>
      </c>
      <c r="Q54" s="20">
        <v>49</v>
      </c>
      <c r="R54" s="19">
        <v>25</v>
      </c>
    </row>
    <row r="55" spans="2:18" x14ac:dyDescent="0.3">
      <c r="B55" s="20">
        <v>50</v>
      </c>
      <c r="C55" s="19">
        <v>11</v>
      </c>
      <c r="G55" s="20">
        <v>50</v>
      </c>
      <c r="H55" s="19">
        <v>26</v>
      </c>
      <c r="L55" s="20">
        <v>50</v>
      </c>
      <c r="M55" s="19">
        <v>17</v>
      </c>
      <c r="Q55" s="20">
        <v>50</v>
      </c>
      <c r="R55" s="19">
        <v>31</v>
      </c>
    </row>
    <row r="56" spans="2:18" x14ac:dyDescent="0.3">
      <c r="B56" s="20">
        <v>51</v>
      </c>
      <c r="C56" s="19">
        <v>9</v>
      </c>
      <c r="G56" s="20">
        <v>51</v>
      </c>
      <c r="H56" s="19">
        <v>28</v>
      </c>
      <c r="L56" s="20">
        <v>51</v>
      </c>
      <c r="M56" s="19">
        <v>21</v>
      </c>
      <c r="Q56" s="20">
        <v>51</v>
      </c>
      <c r="R56" s="19">
        <v>27</v>
      </c>
    </row>
    <row r="57" spans="2:18" ht="15" thickBot="1" x14ac:dyDescent="0.35">
      <c r="B57" s="28">
        <v>52</v>
      </c>
      <c r="C57" s="19">
        <v>23</v>
      </c>
      <c r="G57" s="20">
        <v>52</v>
      </c>
      <c r="H57" s="19">
        <v>27</v>
      </c>
      <c r="L57" s="20">
        <v>52</v>
      </c>
      <c r="M57" s="19">
        <v>22</v>
      </c>
      <c r="Q57" s="20">
        <v>52</v>
      </c>
      <c r="R57" s="19">
        <v>27</v>
      </c>
    </row>
    <row r="58" spans="2:18" ht="15.6" thickTop="1" thickBot="1" x14ac:dyDescent="0.35">
      <c r="B58" s="26" t="s">
        <v>17</v>
      </c>
      <c r="C58" s="27">
        <v>842</v>
      </c>
      <c r="G58" s="34" t="s">
        <v>17</v>
      </c>
      <c r="H58" s="35">
        <v>1193</v>
      </c>
      <c r="L58" s="34" t="s">
        <v>17</v>
      </c>
      <c r="M58" s="31">
        <v>850</v>
      </c>
      <c r="Q58" s="36" t="s">
        <v>17</v>
      </c>
      <c r="R58" s="37">
        <v>1310</v>
      </c>
    </row>
    <row r="59" spans="2:18" ht="15" thickTop="1" x14ac:dyDescent="0.3">
      <c r="B59" s="29"/>
      <c r="C59" s="29"/>
      <c r="G59" s="29"/>
      <c r="H59" s="29"/>
      <c r="L59" s="29"/>
      <c r="M59" s="29"/>
    </row>
  </sheetData>
  <mergeCells count="4">
    <mergeCell ref="B2:C3"/>
    <mergeCell ref="G2:H3"/>
    <mergeCell ref="L2:M3"/>
    <mergeCell ref="Q2:R3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72D8-957F-4B91-ACE7-DB1833D270DF}">
  <dimension ref="A1"/>
  <sheetViews>
    <sheetView showGridLines="0" topLeftCell="A4" zoomScale="87" zoomScaleNormal="115" workbookViewId="0">
      <selection activeCell="V22" sqref="V22"/>
    </sheetView>
  </sheetViews>
  <sheetFormatPr defaultRowHeight="14.4" x14ac:dyDescent="0.3"/>
  <cols>
    <col min="1" max="16384" width="8.88671875" style="49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T s P W R V 9 t P W j A A A A 9 g A A A B I A H A B D b 2 5 m a W c v U G F j a 2 F n Z S 5 4 b W w g o h g A K K A U A A A A A A A A A A A A A A A A A A A A A A A A A A A A h Y + x D o I w F E V / h X S n h b I o e Z T B V R I T o n F t S s V G e B h a L P / m 4 C f 5 C 2 I U d X O 8 5 5 7 h 3 v v 1 B v n Y N s F F 9 9 Z 0 m J G Y R i T Q q L r K Y J 2 R w R 3 C B c k F b K Q 6 y V o H k 4 w 2 H W 2 V k a N z 5 5 Q x 7 z 3 1 C e 3 6 m v E o i t m + W J f q q F t J P r L 5 L 4 c G r Z O o N B G w e 4 0 R n M Y J p 5 w v a Q R s h l A Y / A p 8 2 v t s f y C s h s Y N v R Y a w 2 0 J b I 7 A 3 h / E A 1 B L A w Q U A A I A C A A l O w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T s P W S i K R 7 g O A A A A E Q A A A B M A H A B G b 3 J t d W x h c y 9 T Z W N 0 a W 9 u M S 5 t I K I Y A C i g F A A A A A A A A A A A A A A A A A A A A A A A A A A A A C t O T S 7 J z M 9 T C I b Q h t Y A U E s B A i 0 A F A A C A A g A J T s P W R V 9 t P W j A A A A 9 g A A A B I A A A A A A A A A A A A A A A A A A A A A A E N v b m Z p Z y 9 Q Y W N r Y W d l L n h t b F B L A Q I t A B Q A A g A I A C U 7 D 1 k P y u m r p A A A A O k A A A A T A A A A A A A A A A A A A A A A A O 8 A A A B b Q 2 9 u d G V u d F 9 U e X B l c 1 0 u e G 1 s U E s B A i 0 A F A A C A A g A J T s P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s d c A n K H 6 T 5 B h p W 1 s 3 F C V A A A A A A I A A A A A A B B m A A A A A Q A A I A A A A C K e s F e E e n T U / b Y X a r 6 O / A k 8 Z t X 8 8 y 0 T F w O L o U x h R C Z U A A A A A A 6 A A A A A A g A A I A A A A P 7 1 2 J 7 D 2 o N z L R a k v D t a R d e h V f 5 b Z O Q u D 6 3 S p d r 9 r w + / U A A A A L H M J 3 b W x 1 3 m 1 e r x t D k X q f k 1 E 5 y e m X j j A c h j b C g 8 4 U t 4 m 9 K T p M 5 c + Z O 7 A N e W w j P i T 9 C J J j 3 n T Q S Y I 6 U p y 3 n + O Q y T Q A O M 9 P A i z 6 9 r T m w t u k R 1 Q A A A A M r H o k F H u k a q 7 e V n 1 s u x p y 3 T U n v u / w V w F X 8 B 5 K N + l W U 3 j k B a 3 x n k 2 x I i w J 7 1 i W f G l D h Z h r 2 q 8 L r l y Q + S 5 o 5 H y D Q = < / D a t a M a s h u p > 
</file>

<file path=customXml/itemProps1.xml><?xml version="1.0" encoding="utf-8"?>
<ds:datastoreItem xmlns:ds="http://schemas.openxmlformats.org/officeDocument/2006/customXml" ds:itemID="{91BB989E-1A3C-42BB-A025-D6505B882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Sheet5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مصطفى اسامه</cp:lastModifiedBy>
  <cp:lastPrinted>2024-05-29T13:43:25Z</cp:lastPrinted>
  <dcterms:created xsi:type="dcterms:W3CDTF">2024-05-27T11:02:34Z</dcterms:created>
  <dcterms:modified xsi:type="dcterms:W3CDTF">2024-09-25T18:40:07Z</dcterms:modified>
</cp:coreProperties>
</file>