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630" activeTab="6"/>
  </bookViews>
  <sheets>
    <sheet name="TC01_SignUP_IL_Loan" sheetId="1" r:id="rId1"/>
    <sheet name="TC02_Sign_In_Exsiting_Flin_Data" sheetId="2" r:id="rId2"/>
    <sheet name="Sheet1" sheetId="3" r:id="rId3"/>
    <sheet name="Sheet2" sheetId="4" r:id="rId4"/>
    <sheet name="main" sheetId="5" r:id="rId5"/>
    <sheet name="Sheet4" sheetId="6" r:id="rId6"/>
    <sheet name="Sheet3" sheetId="7" r:id="rId7"/>
  </sheets>
  <calcPr calcId="144525"/>
</workbook>
</file>

<file path=xl/sharedStrings.xml><?xml version="1.0" encoding="utf-8"?>
<sst xmlns="http://schemas.openxmlformats.org/spreadsheetml/2006/main" count="373" uniqueCount="107">
  <si>
    <t>FieldName</t>
  </si>
  <si>
    <t>Data</t>
  </si>
  <si>
    <t>First_Name</t>
  </si>
  <si>
    <t>Jimmy</t>
  </si>
  <si>
    <t>Last_Name</t>
  </si>
  <si>
    <t>Mike</t>
  </si>
  <si>
    <t>Date_Of_Birth</t>
  </si>
  <si>
    <t>NA</t>
  </si>
  <si>
    <t>Mobile_Number</t>
  </si>
  <si>
    <t>Email_ID</t>
  </si>
  <si>
    <t>SaidaGHKVtR@yopmail.com</t>
  </si>
  <si>
    <t>Security_Question</t>
  </si>
  <si>
    <t>In what town was your first job?</t>
  </si>
  <si>
    <t>Security_Question_Answer</t>
  </si>
  <si>
    <t>Hyderabad</t>
  </si>
  <si>
    <t>Password</t>
  </si>
  <si>
    <t>Chary@636</t>
  </si>
  <si>
    <t>Current_Address</t>
  </si>
  <si>
    <r>
      <rPr>
        <sz val="11"/>
        <rFont val="Calibri"/>
        <charset val="134"/>
      </rPr>
      <t xml:space="preserve">439 </t>
    </r>
    <r>
      <rPr>
        <u/>
        <sz val="11"/>
        <rFont val="Calibri"/>
        <charset val="134"/>
      </rPr>
      <t>Westhaven</t>
    </r>
    <r>
      <rPr>
        <sz val="11"/>
        <rFont val="Calibri"/>
        <charset val="134"/>
      </rPr>
      <t xml:space="preserve"> </t>
    </r>
    <r>
      <rPr>
        <u/>
        <sz val="11"/>
        <rFont val="Calibri"/>
        <charset val="134"/>
      </rPr>
      <t>St</t>
    </r>
    <r>
      <rPr>
        <sz val="11"/>
        <rFont val="Calibri"/>
        <charset val="134"/>
      </rPr>
      <t>, WATERLOO ON N2T 0A4, CANADA</t>
    </r>
  </si>
  <si>
    <t>Rent_Option</t>
  </si>
  <si>
    <t>No</t>
  </si>
  <si>
    <t>Shiva Marriage</t>
  </si>
  <si>
    <t>Members</t>
  </si>
  <si>
    <t>two ways</t>
  </si>
  <si>
    <t>Friday</t>
  </si>
  <si>
    <t>saturday</t>
  </si>
  <si>
    <t>Sunday</t>
  </si>
  <si>
    <t>pertol</t>
  </si>
  <si>
    <t>Other Items</t>
  </si>
  <si>
    <t>Total</t>
  </si>
  <si>
    <t>paid amount</t>
  </si>
  <si>
    <t>Remaining</t>
  </si>
  <si>
    <r>
      <rPr>
        <sz val="11"/>
        <color theme="1"/>
        <rFont val="Calibri"/>
        <charset val="134"/>
        <scheme val="minor"/>
      </rPr>
      <t>Friday</t>
    </r>
  </si>
  <si>
    <t>Item</t>
  </si>
  <si>
    <t>Amount</t>
  </si>
  <si>
    <t>Mohan</t>
  </si>
  <si>
    <t>Only Petrol</t>
  </si>
  <si>
    <t>Mirza</t>
  </si>
  <si>
    <t>Peddaia paid for tea</t>
  </si>
  <si>
    <t>Chary</t>
  </si>
  <si>
    <t>Chary Paid for water botle</t>
  </si>
  <si>
    <t>Mirza paid for petrol</t>
  </si>
  <si>
    <t>Murali</t>
  </si>
  <si>
    <t>Suresh Paid  Lunch</t>
  </si>
  <si>
    <t>Mohan CNG</t>
  </si>
  <si>
    <t>Peddaia</t>
  </si>
  <si>
    <t>Mohan paid for CNG</t>
  </si>
  <si>
    <t>Mirza petrol</t>
  </si>
  <si>
    <t>Suresh</t>
  </si>
  <si>
    <t>Murali paid For CNG</t>
  </si>
  <si>
    <t>parandham</t>
  </si>
  <si>
    <t>Mirza paid for water bottle</t>
  </si>
  <si>
    <t>Mohan Paid for petrol</t>
  </si>
  <si>
    <t>Malli</t>
  </si>
  <si>
    <t>Murali toll gate</t>
  </si>
  <si>
    <t>Prathap</t>
  </si>
  <si>
    <t>Mirza toll</t>
  </si>
  <si>
    <t>Abhi</t>
  </si>
  <si>
    <t>Each person</t>
  </si>
  <si>
    <r>
      <rPr>
        <sz val="11"/>
        <color theme="1"/>
        <rFont val="Calibri"/>
        <charset val="134"/>
        <scheme val="minor"/>
      </rPr>
      <t>Saturday bill</t>
    </r>
  </si>
  <si>
    <t xml:space="preserve">Mirza paid for tifine </t>
  </si>
  <si>
    <t>one way</t>
  </si>
  <si>
    <t xml:space="preserve">Murali paid for Fish </t>
  </si>
  <si>
    <t>Per Person</t>
  </si>
  <si>
    <t>Malli rice packet</t>
  </si>
  <si>
    <t>Malli Water bottle</t>
  </si>
  <si>
    <t>Mohan paid for fish curry</t>
  </si>
  <si>
    <t>Two ways</t>
  </si>
  <si>
    <t xml:space="preserve">Abhi plats and water bottle </t>
  </si>
  <si>
    <t xml:space="preserve">Peddia paid for oil </t>
  </si>
  <si>
    <t>Chary paid chat samosa</t>
  </si>
  <si>
    <t>Parandham paid Sweets</t>
  </si>
  <si>
    <r>
      <rPr>
        <sz val="11"/>
        <color theme="1"/>
        <rFont val="Calibri"/>
        <charset val="134"/>
        <scheme val="minor"/>
      </rPr>
      <t>Kodi mirza : 1100 chary ki evali</t>
    </r>
  </si>
  <si>
    <r>
      <rPr>
        <sz val="11"/>
        <color theme="1"/>
        <rFont val="Calibri"/>
        <charset val="134"/>
        <scheme val="minor"/>
      </rPr>
      <t>Milk 500</t>
    </r>
  </si>
  <si>
    <r>
      <rPr>
        <sz val="11"/>
        <color theme="1"/>
        <rFont val="Calibri"/>
        <charset val="134"/>
        <scheme val="minor"/>
      </rPr>
      <t>Sunday</t>
    </r>
  </si>
  <si>
    <t xml:space="preserve">Parandham paid for tifine </t>
  </si>
  <si>
    <t>Mirza paid froots</t>
  </si>
  <si>
    <t xml:space="preserve">Suresh paid at dabha </t>
  </si>
  <si>
    <t>Toatl trip Amount</t>
  </si>
  <si>
    <t>members</t>
  </si>
  <si>
    <r>
      <rPr>
        <sz val="11"/>
        <color theme="1"/>
        <rFont val="Calibri"/>
        <charset val="134"/>
        <scheme val="minor"/>
      </rPr>
      <t>Shiva marriage</t>
    </r>
  </si>
  <si>
    <t>Murali CNG</t>
  </si>
  <si>
    <t>Fish paid murali</t>
  </si>
  <si>
    <r>
      <rPr>
        <sz val="11"/>
        <color theme="1"/>
        <rFont val="Calibri"/>
        <charset val="134"/>
        <scheme val="minor"/>
      </rPr>
      <t>Parandham paid for tifine : 555</t>
    </r>
  </si>
  <si>
    <r>
      <rPr>
        <sz val="11"/>
        <color theme="1"/>
        <rFont val="Calibri"/>
        <charset val="134"/>
        <scheme val="minor"/>
      </rPr>
      <t>Mirza paid froots: 800</t>
    </r>
  </si>
  <si>
    <t>Person Paid</t>
  </si>
  <si>
    <t>Petrol</t>
  </si>
  <si>
    <t>Saturday</t>
  </si>
  <si>
    <t xml:space="preserve">Total </t>
  </si>
  <si>
    <t>One way</t>
  </si>
  <si>
    <t>Each Person</t>
  </si>
  <si>
    <t>two way</t>
  </si>
  <si>
    <t>Adjust</t>
  </si>
  <si>
    <t>total</t>
  </si>
  <si>
    <t>Balance</t>
  </si>
  <si>
    <t>Veg adustmen</t>
  </si>
  <si>
    <t>Collection</t>
  </si>
  <si>
    <t>need to give</t>
  </si>
  <si>
    <t>Overall</t>
  </si>
  <si>
    <t>Adj</t>
  </si>
  <si>
    <t>overali</t>
  </si>
  <si>
    <t>paid back</t>
  </si>
  <si>
    <t>paid back.</t>
  </si>
  <si>
    <t>paid</t>
  </si>
  <si>
    <t>Paid</t>
  </si>
  <si>
    <t>Paid back</t>
  </si>
  <si>
    <t>Distribution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</si>
</sst>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70C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43E47"/>
      <name val="Calibri"/>
      <charset val="134"/>
      <scheme val="minor"/>
    </font>
    <font>
      <sz val="11"/>
      <name val="Calibri"/>
      <charset val="134"/>
    </font>
    <font>
      <sz val="11"/>
      <color rgb="FF00000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name val="Calibri"/>
      <charset val="134"/>
    </font>
  </fonts>
  <fills count="44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3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4" borderId="4" applyNumberFormat="0" applyAlignment="0" applyProtection="0">
      <alignment vertical="center"/>
    </xf>
    <xf numFmtId="0" fontId="15" fillId="15" borderId="5" applyNumberFormat="0" applyAlignment="0" applyProtection="0">
      <alignment vertical="center"/>
    </xf>
    <xf numFmtId="0" fontId="16" fillId="15" borderId="4" applyNumberFormat="0" applyAlignment="0" applyProtection="0">
      <alignment vertical="center"/>
    </xf>
    <xf numFmtId="0" fontId="17" fillId="16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2" borderId="0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Font="1" applyBorder="1">
      <alignment vertical="center"/>
    </xf>
    <xf numFmtId="0" fontId="0" fillId="2" borderId="0" xfId="0" applyFill="1">
      <alignment vertical="center"/>
    </xf>
    <xf numFmtId="0" fontId="0" fillId="2" borderId="0" xfId="0" applyNumberForma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4" borderId="0" xfId="0" applyNumberFormat="1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NumberFormat="1" applyFill="1">
      <alignment vertical="center"/>
    </xf>
    <xf numFmtId="0" fontId="0" fillId="0" borderId="0" xfId="0" applyNumberFormat="1">
      <alignment vertical="center"/>
    </xf>
    <xf numFmtId="0" fontId="0" fillId="6" borderId="0" xfId="0" applyNumberFormat="1" applyFill="1">
      <alignment vertical="center"/>
    </xf>
    <xf numFmtId="0" fontId="0" fillId="7" borderId="0" xfId="0" applyNumberFormat="1" applyFill="1">
      <alignment vertical="center"/>
    </xf>
    <xf numFmtId="0" fontId="0" fillId="8" borderId="0" xfId="0" applyNumberFormat="1" applyFill="1">
      <alignment vertical="center"/>
    </xf>
    <xf numFmtId="0" fontId="0" fillId="0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0" borderId="0" xfId="0" applyNumberFormat="1" applyFill="1">
      <alignment vertical="center"/>
    </xf>
    <xf numFmtId="0" fontId="0" fillId="4" borderId="0" xfId="0" applyFill="1" applyAlignment="1">
      <alignment horizontal="center" vertical="center"/>
    </xf>
    <xf numFmtId="0" fontId="0" fillId="11" borderId="0" xfId="0" applyNumberFormat="1" applyFill="1">
      <alignment vertical="center"/>
    </xf>
    <xf numFmtId="0" fontId="1" fillId="0" borderId="0" xfId="0" applyFont="1" applyBorder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3" borderId="0" xfId="0" applyFill="1" applyBorder="1">
      <alignment vertical="center"/>
    </xf>
    <xf numFmtId="0" fontId="2" fillId="0" borderId="0" xfId="0" applyFont="1">
      <alignment vertical="center"/>
    </xf>
    <xf numFmtId="0" fontId="0" fillId="3" borderId="0" xfId="0" applyNumberFormat="1" applyFill="1" applyBorder="1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3" fillId="0" borderId="0" xfId="6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Chary@636" TargetMode="External"/><Relationship Id="rId1" Type="http://schemas.openxmlformats.org/officeDocument/2006/relationships/hyperlink" Target="mailto:SaidaGHKVtR@yop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workbookViewId="0">
      <selection activeCell="A1" sqref="A1:B11"/>
    </sheetView>
  </sheetViews>
  <sheetFormatPr defaultColWidth="9.14285714285714" defaultRowHeight="15" outlineLevelCol="1"/>
  <cols>
    <col min="1" max="1" width="29.2857142857143" customWidth="1"/>
    <col min="2" max="2" width="75.8571428571429" customWidth="1"/>
  </cols>
  <sheetData>
    <row r="1" spans="1:2">
      <c r="A1" s="30" t="s">
        <v>0</v>
      </c>
      <c r="B1" s="30" t="s">
        <v>1</v>
      </c>
    </row>
    <row r="2" spans="1:2">
      <c r="A2" s="31" t="s">
        <v>2</v>
      </c>
      <c r="B2" s="31" t="s">
        <v>3</v>
      </c>
    </row>
    <row r="3" spans="1:2">
      <c r="A3" s="31" t="s">
        <v>4</v>
      </c>
      <c r="B3" s="31" t="s">
        <v>5</v>
      </c>
    </row>
    <row r="4" spans="1:2">
      <c r="A4" s="31" t="s">
        <v>6</v>
      </c>
      <c r="B4" s="31" t="s">
        <v>7</v>
      </c>
    </row>
    <row r="5" spans="1:2">
      <c r="A5" s="31" t="s">
        <v>8</v>
      </c>
      <c r="B5" s="31" t="s">
        <v>7</v>
      </c>
    </row>
    <row r="6" spans="1:2">
      <c r="A6" s="31" t="s">
        <v>9</v>
      </c>
      <c r="B6" s="35" t="s">
        <v>10</v>
      </c>
    </row>
    <row r="7" spans="1:2">
      <c r="A7" s="31" t="s">
        <v>11</v>
      </c>
      <c r="B7" s="31" t="s">
        <v>12</v>
      </c>
    </row>
    <row r="8" spans="1:2">
      <c r="A8" s="33" t="s">
        <v>13</v>
      </c>
      <c r="B8" s="31" t="s">
        <v>14</v>
      </c>
    </row>
    <row r="9" spans="1:2">
      <c r="A9" s="31" t="s">
        <v>15</v>
      </c>
      <c r="B9" s="35" t="s">
        <v>16</v>
      </c>
    </row>
    <row r="10" ht="19" customHeight="1" spans="1:2">
      <c r="A10" s="31" t="s">
        <v>17</v>
      </c>
      <c r="B10" s="34" t="s">
        <v>18</v>
      </c>
    </row>
    <row r="11" spans="1:2">
      <c r="A11" t="s">
        <v>19</v>
      </c>
      <c r="B11" t="s">
        <v>20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workbookViewId="0">
      <selection activeCell="B16" sqref="B16"/>
    </sheetView>
  </sheetViews>
  <sheetFormatPr defaultColWidth="9.14285714285714" defaultRowHeight="15" outlineLevelCol="1"/>
  <cols>
    <col min="1" max="1" width="30.2857142857143" customWidth="1"/>
    <col min="2" max="2" width="86.2857142857143" customWidth="1"/>
  </cols>
  <sheetData>
    <row r="1" spans="1:2">
      <c r="A1" s="30" t="s">
        <v>0</v>
      </c>
      <c r="B1" s="30" t="s">
        <v>1</v>
      </c>
    </row>
    <row r="2" spans="1:2">
      <c r="A2" s="31" t="s">
        <v>2</v>
      </c>
      <c r="B2" s="31" t="s">
        <v>3</v>
      </c>
    </row>
    <row r="3" spans="1:2">
      <c r="A3" s="31" t="s">
        <v>4</v>
      </c>
      <c r="B3" s="31" t="s">
        <v>5</v>
      </c>
    </row>
    <row r="4" spans="1:2">
      <c r="A4" s="31" t="s">
        <v>6</v>
      </c>
      <c r="B4" s="31" t="s">
        <v>7</v>
      </c>
    </row>
    <row r="5" spans="1:2">
      <c r="A5" s="31" t="s">
        <v>8</v>
      </c>
      <c r="B5" s="31" t="s">
        <v>7</v>
      </c>
    </row>
    <row r="6" spans="1:2">
      <c r="A6" s="31" t="s">
        <v>9</v>
      </c>
      <c r="B6" s="32" t="s">
        <v>10</v>
      </c>
    </row>
    <row r="7" spans="1:2">
      <c r="A7" s="31" t="s">
        <v>11</v>
      </c>
      <c r="B7" s="31" t="s">
        <v>12</v>
      </c>
    </row>
    <row r="8" spans="1:2">
      <c r="A8" s="33" t="s">
        <v>13</v>
      </c>
      <c r="B8" s="31" t="s">
        <v>14</v>
      </c>
    </row>
    <row r="9" spans="1:2">
      <c r="A9" s="31" t="s">
        <v>15</v>
      </c>
      <c r="B9" s="32" t="s">
        <v>16</v>
      </c>
    </row>
    <row r="10" spans="1:2">
      <c r="A10" s="31" t="s">
        <v>17</v>
      </c>
      <c r="B10" s="34" t="s">
        <v>18</v>
      </c>
    </row>
    <row r="11" spans="1:2">
      <c r="A11" t="s">
        <v>19</v>
      </c>
      <c r="B11" t="s">
        <v>20</v>
      </c>
    </row>
  </sheetData>
  <hyperlinks>
    <hyperlink ref="B6" r:id="rId1" display="SaidaGHKVtR@yopmail.com"/>
    <hyperlink ref="B9" r:id="rId2" display="Chary@636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Q50"/>
  <sheetViews>
    <sheetView topLeftCell="B13" workbookViewId="0">
      <selection activeCell="H21" sqref="H21"/>
    </sheetView>
  </sheetViews>
  <sheetFormatPr defaultColWidth="9.14285714285714" defaultRowHeight="15"/>
  <cols>
    <col min="2" max="2" width="10" customWidth="1"/>
    <col min="3" max="3" width="15.4285714285714" customWidth="1"/>
    <col min="8" max="8" width="9.57142857142857"/>
    <col min="9" max="10" width="13" customWidth="1"/>
    <col min="12" max="13" width="31.7142857142857" customWidth="1"/>
    <col min="14" max="14" width="9.57142857142857"/>
    <col min="16" max="16" width="30.1428571428571" customWidth="1"/>
  </cols>
  <sheetData>
    <row r="3" customFormat="1" spans="12:12">
      <c r="L3" t="s">
        <v>21</v>
      </c>
    </row>
    <row r="4" customFormat="1" spans="2:2">
      <c r="B4" t="s">
        <v>22</v>
      </c>
    </row>
    <row r="5" customFormat="1" spans="3:7">
      <c r="C5" s="11" t="s">
        <v>23</v>
      </c>
      <c r="E5" t="s">
        <v>24</v>
      </c>
      <c r="F5" t="s">
        <v>25</v>
      </c>
      <c r="G5" t="s">
        <v>26</v>
      </c>
    </row>
    <row r="6" s="7" customFormat="1" spans="4:14">
      <c r="D6" s="7" t="s">
        <v>27</v>
      </c>
      <c r="E6" s="22" t="s">
        <v>28</v>
      </c>
      <c r="F6" s="22"/>
      <c r="G6" s="22"/>
      <c r="H6" s="22" t="s">
        <v>29</v>
      </c>
      <c r="I6" s="22" t="s">
        <v>30</v>
      </c>
      <c r="J6" s="22" t="s">
        <v>31</v>
      </c>
      <c r="L6" s="7" t="s">
        <v>32</v>
      </c>
      <c r="M6" s="7" t="s">
        <v>33</v>
      </c>
      <c r="N6" s="7" t="s">
        <v>34</v>
      </c>
    </row>
    <row r="7" spans="2:17">
      <c r="B7">
        <v>1</v>
      </c>
      <c r="C7" t="s">
        <v>35</v>
      </c>
      <c r="D7">
        <f>Q21*2</f>
        <v>1636</v>
      </c>
      <c r="E7">
        <f>N15/8</f>
        <v>722.625</v>
      </c>
      <c r="F7">
        <f>N30/8</f>
        <v>1056.75</v>
      </c>
      <c r="G7">
        <f>N45/8</f>
        <v>1207.875</v>
      </c>
      <c r="H7" s="14">
        <f t="shared" ref="H7:H14" si="0">SUM(D7:G7)</f>
        <v>4623.25</v>
      </c>
      <c r="I7" s="14"/>
      <c r="J7" s="14"/>
      <c r="P7" s="1" t="s">
        <v>36</v>
      </c>
      <c r="Q7" s="2"/>
    </row>
    <row r="8" customFormat="1" spans="2:17">
      <c r="B8">
        <v>2</v>
      </c>
      <c r="C8" t="s">
        <v>37</v>
      </c>
      <c r="D8">
        <f>Q21*2</f>
        <v>1636</v>
      </c>
      <c r="E8">
        <f>N15/8</f>
        <v>722.625</v>
      </c>
      <c r="F8">
        <f>N30/8</f>
        <v>1056.75</v>
      </c>
      <c r="G8">
        <f>N45/8</f>
        <v>1207.875</v>
      </c>
      <c r="H8" s="14">
        <f t="shared" si="0"/>
        <v>4623.25</v>
      </c>
      <c r="I8" s="23">
        <f>SUM(N13,N19,N37,Q9,Q11)</f>
        <v>8170</v>
      </c>
      <c r="J8" s="8">
        <f>I8-H8</f>
        <v>3546.75</v>
      </c>
      <c r="K8">
        <v>1</v>
      </c>
      <c r="L8" t="s">
        <v>35</v>
      </c>
      <c r="M8" t="s">
        <v>38</v>
      </c>
      <c r="N8">
        <v>90</v>
      </c>
      <c r="P8" s="2"/>
      <c r="Q8" s="2"/>
    </row>
    <row r="9" spans="2:17">
      <c r="B9">
        <v>3</v>
      </c>
      <c r="C9" t="s">
        <v>39</v>
      </c>
      <c r="D9">
        <f>Q21*2</f>
        <v>1636</v>
      </c>
      <c r="E9">
        <f>N15/8</f>
        <v>722.625</v>
      </c>
      <c r="F9">
        <f>N30/8</f>
        <v>1056.75</v>
      </c>
      <c r="G9">
        <f>N45/8</f>
        <v>1207.875</v>
      </c>
      <c r="H9" s="14">
        <f t="shared" si="0"/>
        <v>4623.25</v>
      </c>
      <c r="I9" s="23">
        <f>SUM(N9,N26)</f>
        <v>340</v>
      </c>
      <c r="J9" s="8">
        <f>I9-H9</f>
        <v>-4283.25</v>
      </c>
      <c r="K9">
        <v>2</v>
      </c>
      <c r="L9" t="s">
        <v>37</v>
      </c>
      <c r="M9" t="s">
        <v>40</v>
      </c>
      <c r="N9">
        <v>40</v>
      </c>
      <c r="P9" s="24" t="s">
        <v>41</v>
      </c>
      <c r="Q9" s="24">
        <v>2736</v>
      </c>
    </row>
    <row r="10" spans="2:17">
      <c r="B10">
        <v>4</v>
      </c>
      <c r="C10" t="s">
        <v>42</v>
      </c>
      <c r="D10">
        <f>Q21*2</f>
        <v>1636</v>
      </c>
      <c r="E10">
        <f>N15/8</f>
        <v>722.625</v>
      </c>
      <c r="F10">
        <f>N30/8</f>
        <v>1056.75</v>
      </c>
      <c r="G10">
        <f>N45/8</f>
        <v>1207.875</v>
      </c>
      <c r="H10" s="14">
        <f t="shared" si="0"/>
        <v>4623.25</v>
      </c>
      <c r="I10" s="23"/>
      <c r="J10" s="8"/>
      <c r="K10">
        <v>3</v>
      </c>
      <c r="L10" t="s">
        <v>39</v>
      </c>
      <c r="M10" t="s">
        <v>43</v>
      </c>
      <c r="N10">
        <v>1700</v>
      </c>
      <c r="P10" s="24" t="s">
        <v>44</v>
      </c>
      <c r="Q10" s="24">
        <v>645</v>
      </c>
    </row>
    <row r="11" spans="2:17">
      <c r="B11">
        <v>5</v>
      </c>
      <c r="C11" t="s">
        <v>45</v>
      </c>
      <c r="D11">
        <f>Q21*2</f>
        <v>1636</v>
      </c>
      <c r="E11">
        <f>N15/8</f>
        <v>722.625</v>
      </c>
      <c r="F11">
        <f>N30/8</f>
        <v>1056.75</v>
      </c>
      <c r="G11">
        <f>N45/8</f>
        <v>1207.875</v>
      </c>
      <c r="H11" s="14">
        <f t="shared" si="0"/>
        <v>4623.25</v>
      </c>
      <c r="I11" s="23">
        <f>SUM(N8,N25)</f>
        <v>300</v>
      </c>
      <c r="J11" s="8">
        <f>I11-H11</f>
        <v>-4323.25</v>
      </c>
      <c r="K11">
        <v>4</v>
      </c>
      <c r="L11" t="s">
        <v>42</v>
      </c>
      <c r="M11" t="s">
        <v>46</v>
      </c>
      <c r="N11" s="2">
        <v>645</v>
      </c>
      <c r="P11" s="24" t="s">
        <v>47</v>
      </c>
      <c r="Q11" s="24">
        <v>3709</v>
      </c>
    </row>
    <row r="12" spans="2:17">
      <c r="B12">
        <v>6</v>
      </c>
      <c r="C12" t="s">
        <v>48</v>
      </c>
      <c r="D12">
        <f>Q21*2</f>
        <v>1636</v>
      </c>
      <c r="E12">
        <f>N15/8</f>
        <v>722.625</v>
      </c>
      <c r="F12">
        <f>N30/8</f>
        <v>1056.75</v>
      </c>
      <c r="G12">
        <f>N45/8</f>
        <v>1207.875</v>
      </c>
      <c r="H12" s="14">
        <f t="shared" si="0"/>
        <v>4623.25</v>
      </c>
      <c r="I12" s="23">
        <f>SUM(N10,N38)</f>
        <v>4010</v>
      </c>
      <c r="J12" s="8">
        <f>I12-H12</f>
        <v>-613.25</v>
      </c>
      <c r="K12">
        <v>5</v>
      </c>
      <c r="L12" t="s">
        <v>45</v>
      </c>
      <c r="M12" s="2" t="s">
        <v>41</v>
      </c>
      <c r="N12" s="2">
        <v>2736</v>
      </c>
      <c r="P12" s="2" t="s">
        <v>49</v>
      </c>
      <c r="Q12" s="2">
        <v>700</v>
      </c>
    </row>
    <row r="13" customFormat="1" spans="2:17">
      <c r="B13">
        <v>7</v>
      </c>
      <c r="C13" t="s">
        <v>50</v>
      </c>
      <c r="D13">
        <f>Q21*2</f>
        <v>1636</v>
      </c>
      <c r="E13">
        <f>N15/8</f>
        <v>722.625</v>
      </c>
      <c r="F13">
        <f>N30/8</f>
        <v>1056.75</v>
      </c>
      <c r="G13">
        <f>N45/8</f>
        <v>1207.875</v>
      </c>
      <c r="H13" s="14">
        <f t="shared" si="0"/>
        <v>4623.25</v>
      </c>
      <c r="I13" s="23">
        <f>SUM(N27,N36)</f>
        <v>725</v>
      </c>
      <c r="J13" s="8">
        <f>I13-H13</f>
        <v>-3898.25</v>
      </c>
      <c r="K13">
        <v>6</v>
      </c>
      <c r="L13" t="s">
        <v>48</v>
      </c>
      <c r="M13" t="s">
        <v>51</v>
      </c>
      <c r="N13">
        <v>570</v>
      </c>
      <c r="P13" s="2" t="s">
        <v>52</v>
      </c>
      <c r="Q13" s="2">
        <v>3968</v>
      </c>
    </row>
    <row r="14" customFormat="1" spans="2:17">
      <c r="B14">
        <v>8</v>
      </c>
      <c r="C14" s="12" t="s">
        <v>53</v>
      </c>
      <c r="D14">
        <f>Q19/8</f>
        <v>818</v>
      </c>
      <c r="E14" t="s">
        <v>7</v>
      </c>
      <c r="F14">
        <f>N30/8</f>
        <v>1056.75</v>
      </c>
      <c r="G14">
        <f>N45/8</f>
        <v>1207.875</v>
      </c>
      <c r="H14" s="14">
        <f t="shared" si="0"/>
        <v>3082.625</v>
      </c>
      <c r="I14" s="23">
        <f>SUM(N22,N23)</f>
        <v>1010</v>
      </c>
      <c r="J14" s="8">
        <f>I14-H14</f>
        <v>-2072.625</v>
      </c>
      <c r="K14">
        <v>7</v>
      </c>
      <c r="L14" t="s">
        <v>50</v>
      </c>
      <c r="P14" s="2" t="s">
        <v>54</v>
      </c>
      <c r="Q14" s="2">
        <v>720</v>
      </c>
    </row>
    <row r="15" customFormat="1" spans="2:17">
      <c r="B15">
        <v>9</v>
      </c>
      <c r="C15" s="12" t="s">
        <v>55</v>
      </c>
      <c r="D15">
        <f>Q19/8</f>
        <v>818</v>
      </c>
      <c r="E15">
        <f>N15/8</f>
        <v>722.625</v>
      </c>
      <c r="F15" t="s">
        <v>7</v>
      </c>
      <c r="G15" t="s">
        <v>7</v>
      </c>
      <c r="H15">
        <f>D15+E15</f>
        <v>1540.625</v>
      </c>
      <c r="I15" s="25">
        <f>0</f>
        <v>0</v>
      </c>
      <c r="J15" s="7">
        <f>I15-H15</f>
        <v>-1540.625</v>
      </c>
      <c r="K15">
        <v>8</v>
      </c>
      <c r="L15" s="26" t="s">
        <v>55</v>
      </c>
      <c r="M15" s="10" t="s">
        <v>29</v>
      </c>
      <c r="N15" s="15">
        <f>SUM(N8:N13)</f>
        <v>5781</v>
      </c>
      <c r="P15" t="s">
        <v>56</v>
      </c>
      <c r="Q15">
        <v>610</v>
      </c>
    </row>
    <row r="16" customFormat="1" spans="2:9">
      <c r="B16">
        <v>10</v>
      </c>
      <c r="C16" t="s">
        <v>57</v>
      </c>
      <c r="D16" t="s">
        <v>7</v>
      </c>
      <c r="E16" t="s">
        <v>7</v>
      </c>
      <c r="F16" t="s">
        <v>7</v>
      </c>
      <c r="G16" t="s">
        <v>7</v>
      </c>
      <c r="I16" s="25">
        <f>0</f>
        <v>0</v>
      </c>
    </row>
    <row r="17" customFormat="1" spans="13:17">
      <c r="M17" s="11" t="s">
        <v>58</v>
      </c>
      <c r="N17" s="11">
        <f>N15/8</f>
        <v>722.625</v>
      </c>
      <c r="P17" s="27" t="s">
        <v>29</v>
      </c>
      <c r="Q17" s="29">
        <f>SUM(Q9:Q15)</f>
        <v>13088</v>
      </c>
    </row>
    <row r="18" customFormat="1" spans="7:8">
      <c r="G18" t="s">
        <v>29</v>
      </c>
      <c r="H18" s="14">
        <f>SUM(H7:H16)</f>
        <v>36986</v>
      </c>
    </row>
    <row r="19" customFormat="1" spans="12:17">
      <c r="L19" s="4" t="s">
        <v>59</v>
      </c>
      <c r="M19" t="s">
        <v>60</v>
      </c>
      <c r="N19">
        <v>355</v>
      </c>
      <c r="P19" t="s">
        <v>61</v>
      </c>
      <c r="Q19">
        <f>Q17/2</f>
        <v>6544</v>
      </c>
    </row>
    <row r="20" customFormat="1" spans="13:14">
      <c r="M20" s="2" t="s">
        <v>47</v>
      </c>
      <c r="N20" s="2">
        <v>3709</v>
      </c>
    </row>
    <row r="21" customFormat="1" spans="11:17">
      <c r="K21">
        <v>1</v>
      </c>
      <c r="L21" t="s">
        <v>35</v>
      </c>
      <c r="M21" t="s">
        <v>62</v>
      </c>
      <c r="N21">
        <v>1500</v>
      </c>
      <c r="P21" t="s">
        <v>63</v>
      </c>
      <c r="Q21">
        <f>Q19/8</f>
        <v>818</v>
      </c>
    </row>
    <row r="22" customFormat="1" spans="11:14">
      <c r="K22">
        <v>2</v>
      </c>
      <c r="L22" t="s">
        <v>37</v>
      </c>
      <c r="M22" t="s">
        <v>64</v>
      </c>
      <c r="N22">
        <v>620</v>
      </c>
    </row>
    <row r="23" customFormat="1" spans="11:14">
      <c r="K23">
        <v>3</v>
      </c>
      <c r="L23" t="s">
        <v>39</v>
      </c>
      <c r="M23" t="s">
        <v>65</v>
      </c>
      <c r="N23">
        <v>390</v>
      </c>
    </row>
    <row r="24" customFormat="1" spans="11:17">
      <c r="K24">
        <v>4</v>
      </c>
      <c r="L24" t="s">
        <v>42</v>
      </c>
      <c r="M24" t="s">
        <v>66</v>
      </c>
      <c r="N24">
        <v>1200</v>
      </c>
      <c r="P24" s="7" t="s">
        <v>67</v>
      </c>
      <c r="Q24" s="7">
        <f>Q21*2</f>
        <v>1636</v>
      </c>
    </row>
    <row r="25" customFormat="1" spans="5:14">
      <c r="E25" t="s">
        <v>68</v>
      </c>
      <c r="F25">
        <v>190</v>
      </c>
      <c r="K25">
        <v>5</v>
      </c>
      <c r="L25" t="s">
        <v>45</v>
      </c>
      <c r="M25" t="s">
        <v>69</v>
      </c>
      <c r="N25">
        <v>210</v>
      </c>
    </row>
    <row r="26" customFormat="1" spans="11:14">
      <c r="K26">
        <v>6</v>
      </c>
      <c r="L26" t="s">
        <v>48</v>
      </c>
      <c r="M26" t="s">
        <v>70</v>
      </c>
      <c r="N26">
        <v>300</v>
      </c>
    </row>
    <row r="27" customFormat="1" spans="11:14">
      <c r="K27">
        <v>7</v>
      </c>
      <c r="L27" t="s">
        <v>50</v>
      </c>
      <c r="M27" t="s">
        <v>71</v>
      </c>
      <c r="N27">
        <v>170</v>
      </c>
    </row>
    <row r="28" customFormat="1" spans="11:12">
      <c r="K28">
        <v>8</v>
      </c>
      <c r="L28" s="26" t="s">
        <v>53</v>
      </c>
    </row>
    <row r="29" customFormat="1" spans="12:12">
      <c r="L29" s="12"/>
    </row>
    <row r="30" spans="13:16">
      <c r="M30" s="10" t="s">
        <v>29</v>
      </c>
      <c r="N30" s="15">
        <f>SUM(N19:N27)</f>
        <v>8454</v>
      </c>
      <c r="P30" t="s">
        <v>72</v>
      </c>
    </row>
    <row r="31" spans="16:17">
      <c r="P31" t="s">
        <v>73</v>
      </c>
      <c r="Q31">
        <v>500</v>
      </c>
    </row>
    <row r="32" customFormat="1" spans="13:14">
      <c r="M32" s="11" t="s">
        <v>58</v>
      </c>
      <c r="N32" s="11">
        <f>N30/8</f>
        <v>1056.75</v>
      </c>
    </row>
    <row r="36" spans="12:14">
      <c r="L36" s="4" t="s">
        <v>74</v>
      </c>
      <c r="M36" t="s">
        <v>75</v>
      </c>
      <c r="N36">
        <v>555</v>
      </c>
    </row>
    <row r="37" spans="11:14">
      <c r="K37">
        <v>1</v>
      </c>
      <c r="L37" t="s">
        <v>35</v>
      </c>
      <c r="M37" t="s">
        <v>76</v>
      </c>
      <c r="N37">
        <v>800</v>
      </c>
    </row>
    <row r="38" spans="11:14">
      <c r="K38">
        <v>2</v>
      </c>
      <c r="L38" t="s">
        <v>37</v>
      </c>
      <c r="M38" t="s">
        <v>77</v>
      </c>
      <c r="N38">
        <v>2310</v>
      </c>
    </row>
    <row r="39" spans="11:14">
      <c r="K39">
        <v>3</v>
      </c>
      <c r="L39" t="s">
        <v>39</v>
      </c>
      <c r="M39" s="2" t="s">
        <v>49</v>
      </c>
      <c r="N39" s="2">
        <v>700</v>
      </c>
    </row>
    <row r="40" spans="11:14">
      <c r="K40">
        <v>4</v>
      </c>
      <c r="L40" t="s">
        <v>42</v>
      </c>
      <c r="M40" s="2" t="s">
        <v>52</v>
      </c>
      <c r="N40" s="2">
        <v>3968</v>
      </c>
    </row>
    <row r="41" spans="11:14">
      <c r="K41">
        <v>5</v>
      </c>
      <c r="L41" t="s">
        <v>45</v>
      </c>
      <c r="M41" s="2" t="s">
        <v>54</v>
      </c>
      <c r="N41" s="2">
        <v>720</v>
      </c>
    </row>
    <row r="42" spans="11:14">
      <c r="K42">
        <v>6</v>
      </c>
      <c r="L42" t="s">
        <v>48</v>
      </c>
      <c r="M42" t="s">
        <v>56</v>
      </c>
      <c r="N42">
        <v>610</v>
      </c>
    </row>
    <row r="43" spans="11:12">
      <c r="K43">
        <v>7</v>
      </c>
      <c r="L43" t="s">
        <v>50</v>
      </c>
    </row>
    <row r="44" spans="11:12">
      <c r="K44">
        <v>8</v>
      </c>
      <c r="L44" s="26" t="s">
        <v>53</v>
      </c>
    </row>
    <row r="45" spans="13:14">
      <c r="M45" s="10" t="s">
        <v>29</v>
      </c>
      <c r="N45" s="15">
        <f>SUM(N36:N42)</f>
        <v>9663</v>
      </c>
    </row>
    <row r="47" spans="13:14">
      <c r="M47" s="11" t="s">
        <v>58</v>
      </c>
      <c r="N47" s="11">
        <f>N45/8</f>
        <v>1207.875</v>
      </c>
    </row>
    <row r="50" spans="13:14">
      <c r="M50" s="28" t="s">
        <v>78</v>
      </c>
      <c r="N50" s="28">
        <f>SUM(N45,N30,N15)</f>
        <v>23898</v>
      </c>
    </row>
  </sheetData>
  <mergeCells count="1">
    <mergeCell ref="E6:G6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M34"/>
  <sheetViews>
    <sheetView topLeftCell="A20" workbookViewId="0">
      <selection activeCell="L9" sqref="L9"/>
    </sheetView>
  </sheetViews>
  <sheetFormatPr defaultColWidth="9.14285714285714" defaultRowHeight="15"/>
  <cols>
    <col min="3" max="3" width="15.4285714285714" customWidth="1"/>
    <col min="6" max="7" width="31.7142857142857" customWidth="1"/>
    <col min="12" max="12" width="30.1428571428571" customWidth="1"/>
  </cols>
  <sheetData>
    <row r="4" spans="2:2">
      <c r="B4" t="s">
        <v>79</v>
      </c>
    </row>
    <row r="5" spans="3:6">
      <c r="C5" s="11" t="s">
        <v>23</v>
      </c>
      <c r="F5" t="s">
        <v>80</v>
      </c>
    </row>
    <row r="6" s="12" customFormat="1" spans="6:8">
      <c r="F6" s="4" t="s">
        <v>32</v>
      </c>
      <c r="G6" s="4" t="s">
        <v>33</v>
      </c>
      <c r="H6" s="4" t="s">
        <v>34</v>
      </c>
    </row>
    <row r="7" spans="2:12">
      <c r="B7">
        <v>1</v>
      </c>
      <c r="C7" t="s">
        <v>35</v>
      </c>
      <c r="L7" t="s">
        <v>36</v>
      </c>
    </row>
    <row r="8" spans="2:8">
      <c r="B8">
        <v>2</v>
      </c>
      <c r="C8" t="s">
        <v>37</v>
      </c>
      <c r="G8" t="s">
        <v>38</v>
      </c>
      <c r="H8">
        <v>90</v>
      </c>
    </row>
    <row r="9" spans="2:13">
      <c r="B9">
        <v>3</v>
      </c>
      <c r="C9" t="s">
        <v>39</v>
      </c>
      <c r="G9" t="s">
        <v>40</v>
      </c>
      <c r="H9">
        <v>40</v>
      </c>
      <c r="L9" t="s">
        <v>41</v>
      </c>
      <c r="M9">
        <v>2736</v>
      </c>
    </row>
    <row r="10" spans="2:13">
      <c r="B10">
        <v>4</v>
      </c>
      <c r="C10" t="s">
        <v>42</v>
      </c>
      <c r="G10" t="s">
        <v>51</v>
      </c>
      <c r="H10">
        <v>570</v>
      </c>
      <c r="L10" t="s">
        <v>81</v>
      </c>
      <c r="M10">
        <v>645</v>
      </c>
    </row>
    <row r="11" spans="2:13">
      <c r="B11">
        <v>5</v>
      </c>
      <c r="C11" t="s">
        <v>45</v>
      </c>
      <c r="G11" t="s">
        <v>41</v>
      </c>
      <c r="H11">
        <v>2736</v>
      </c>
      <c r="L11" t="s">
        <v>47</v>
      </c>
      <c r="M11">
        <v>3709</v>
      </c>
    </row>
    <row r="12" spans="2:13">
      <c r="B12">
        <v>6</v>
      </c>
      <c r="C12" t="s">
        <v>48</v>
      </c>
      <c r="G12" t="s">
        <v>81</v>
      </c>
      <c r="H12">
        <v>645</v>
      </c>
      <c r="L12" t="s">
        <v>49</v>
      </c>
      <c r="M12">
        <v>700</v>
      </c>
    </row>
    <row r="13" spans="2:8">
      <c r="B13">
        <v>7</v>
      </c>
      <c r="C13" t="s">
        <v>50</v>
      </c>
      <c r="G13" t="s">
        <v>43</v>
      </c>
      <c r="H13">
        <v>1700</v>
      </c>
    </row>
    <row r="14" spans="2:3">
      <c r="B14">
        <v>8</v>
      </c>
      <c r="C14" s="9" t="s">
        <v>53</v>
      </c>
    </row>
    <row r="15" spans="2:3">
      <c r="B15">
        <v>9</v>
      </c>
      <c r="C15" s="9" t="s">
        <v>55</v>
      </c>
    </row>
    <row r="16" spans="2:2">
      <c r="B16">
        <v>10</v>
      </c>
    </row>
    <row r="17" spans="6:8">
      <c r="F17" s="4" t="s">
        <v>59</v>
      </c>
      <c r="G17" t="s">
        <v>60</v>
      </c>
      <c r="H17">
        <v>355</v>
      </c>
    </row>
    <row r="18" spans="7:8">
      <c r="G18" t="s">
        <v>82</v>
      </c>
      <c r="H18">
        <v>1500</v>
      </c>
    </row>
    <row r="19" spans="7:8">
      <c r="G19" t="s">
        <v>64</v>
      </c>
      <c r="H19">
        <v>620</v>
      </c>
    </row>
    <row r="20" spans="7:8">
      <c r="G20" t="s">
        <v>65</v>
      </c>
      <c r="H20">
        <v>390</v>
      </c>
    </row>
    <row r="21" spans="7:8">
      <c r="G21" t="s">
        <v>68</v>
      </c>
      <c r="H21">
        <v>190</v>
      </c>
    </row>
    <row r="22" spans="7:8">
      <c r="G22" t="s">
        <v>66</v>
      </c>
      <c r="H22">
        <v>1200</v>
      </c>
    </row>
    <row r="23" spans="7:8">
      <c r="G23" t="s">
        <v>69</v>
      </c>
      <c r="H23">
        <v>210</v>
      </c>
    </row>
    <row r="24" spans="7:8">
      <c r="G24" t="s">
        <v>70</v>
      </c>
      <c r="H24">
        <v>300</v>
      </c>
    </row>
    <row r="25" spans="7:8">
      <c r="G25" t="s">
        <v>47</v>
      </c>
      <c r="H25">
        <v>3709</v>
      </c>
    </row>
    <row r="26" spans="7:8">
      <c r="G26" t="s">
        <v>71</v>
      </c>
      <c r="H26">
        <v>170</v>
      </c>
    </row>
    <row r="30" spans="12:12">
      <c r="L30" t="s">
        <v>72</v>
      </c>
    </row>
    <row r="31" spans="6:13">
      <c r="F31" s="4" t="s">
        <v>74</v>
      </c>
      <c r="G31" t="s">
        <v>83</v>
      </c>
      <c r="H31">
        <v>555</v>
      </c>
      <c r="L31" t="s">
        <v>73</v>
      </c>
      <c r="M31">
        <v>500</v>
      </c>
    </row>
    <row r="32" spans="7:8">
      <c r="G32" t="s">
        <v>84</v>
      </c>
      <c r="H32">
        <v>800</v>
      </c>
    </row>
    <row r="33" spans="7:8">
      <c r="G33" t="s">
        <v>77</v>
      </c>
      <c r="H33">
        <v>2310</v>
      </c>
    </row>
    <row r="34" spans="7:8">
      <c r="G34" t="s">
        <v>49</v>
      </c>
      <c r="H34">
        <v>700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Q37"/>
  <sheetViews>
    <sheetView topLeftCell="B1" workbookViewId="0">
      <selection activeCell="G24" sqref="G24"/>
    </sheetView>
  </sheetViews>
  <sheetFormatPr defaultColWidth="9.14285714285714" defaultRowHeight="15"/>
  <cols>
    <col min="2" max="2" width="27" customWidth="1"/>
    <col min="3" max="3" width="9.57142857142857"/>
    <col min="5" max="5" width="22.1428571428571" customWidth="1"/>
    <col min="6" max="6" width="11.7142857142857" customWidth="1"/>
    <col min="7" max="7" width="14.8571428571429" customWidth="1"/>
    <col min="9" max="9" width="11.7142857142857" customWidth="1"/>
    <col min="10" max="10" width="12.2857142857143" customWidth="1"/>
    <col min="15" max="15" width="9.57142857142857"/>
    <col min="16" max="17" width="10.5714285714286"/>
  </cols>
  <sheetData>
    <row r="4" spans="1:16">
      <c r="A4" t="s">
        <v>24</v>
      </c>
      <c r="B4" t="s">
        <v>38</v>
      </c>
      <c r="C4">
        <v>90</v>
      </c>
      <c r="E4" s="1" t="s">
        <v>36</v>
      </c>
      <c r="F4" s="2"/>
      <c r="J4" s="4" t="s">
        <v>85</v>
      </c>
      <c r="L4" s="7" t="s">
        <v>86</v>
      </c>
      <c r="M4" s="7" t="s">
        <v>24</v>
      </c>
      <c r="N4" s="7" t="s">
        <v>87</v>
      </c>
      <c r="O4" s="7" t="s">
        <v>26</v>
      </c>
      <c r="P4" s="7"/>
    </row>
    <row r="5" spans="2:17">
      <c r="B5" t="s">
        <v>40</v>
      </c>
      <c r="C5">
        <v>40</v>
      </c>
      <c r="E5" s="2"/>
      <c r="F5" s="2"/>
      <c r="H5">
        <v>1</v>
      </c>
      <c r="I5" t="s">
        <v>35</v>
      </c>
      <c r="J5" s="10">
        <f>SUM(C7,C18,C29)</f>
        <v>5813</v>
      </c>
      <c r="L5">
        <f>F18*2</f>
        <v>1636</v>
      </c>
      <c r="M5">
        <f>C11/8</f>
        <v>722.625</v>
      </c>
      <c r="N5">
        <f>C23/8</f>
        <v>1056.75</v>
      </c>
      <c r="O5">
        <f>C33/8</f>
        <v>1207.875</v>
      </c>
      <c r="P5" s="14">
        <f>SUM(M5:O5)</f>
        <v>2987.25</v>
      </c>
      <c r="Q5">
        <f t="shared" ref="Q5:Q13" si="0">J5-P5</f>
        <v>2825.75</v>
      </c>
    </row>
    <row r="6" spans="2:17">
      <c r="B6" t="s">
        <v>43</v>
      </c>
      <c r="C6">
        <v>1700</v>
      </c>
      <c r="E6" s="3" t="s">
        <v>41</v>
      </c>
      <c r="F6" s="3">
        <v>2736</v>
      </c>
      <c r="H6">
        <v>2</v>
      </c>
      <c r="I6" t="s">
        <v>37</v>
      </c>
      <c r="J6" s="10">
        <f>SUM(C8,C9,C13,C14,C26,C31)</f>
        <v>8780</v>
      </c>
      <c r="L6">
        <f>F18*2</f>
        <v>1636</v>
      </c>
      <c r="M6">
        <f>C11/8</f>
        <v>722.625</v>
      </c>
      <c r="N6">
        <f>C23/8</f>
        <v>1056.75</v>
      </c>
      <c r="O6">
        <f>C33/8</f>
        <v>1207.875</v>
      </c>
      <c r="P6" s="14">
        <f>SUM(M6:O6)</f>
        <v>2987.25</v>
      </c>
      <c r="Q6">
        <f t="shared" si="0"/>
        <v>5792.75</v>
      </c>
    </row>
    <row r="7" spans="2:17">
      <c r="B7" t="s">
        <v>46</v>
      </c>
      <c r="C7" s="2">
        <v>645</v>
      </c>
      <c r="E7" s="3" t="s">
        <v>44</v>
      </c>
      <c r="F7" s="3">
        <v>645</v>
      </c>
      <c r="H7">
        <v>3</v>
      </c>
      <c r="I7" t="s">
        <v>39</v>
      </c>
      <c r="J7" s="10">
        <f>SUM(C5,C20)</f>
        <v>340</v>
      </c>
      <c r="L7">
        <f>F18*2</f>
        <v>1636</v>
      </c>
      <c r="M7">
        <f>C11/8</f>
        <v>722.625</v>
      </c>
      <c r="N7">
        <f>C23/8</f>
        <v>1056.75</v>
      </c>
      <c r="O7">
        <f>C33/8</f>
        <v>1207.875</v>
      </c>
      <c r="P7" s="14">
        <f>SUM(M7:O7)</f>
        <v>2987.25</v>
      </c>
      <c r="Q7">
        <f t="shared" si="0"/>
        <v>-2647.25</v>
      </c>
    </row>
    <row r="8" spans="2:17">
      <c r="B8" s="2" t="s">
        <v>41</v>
      </c>
      <c r="C8" s="2">
        <v>2736</v>
      </c>
      <c r="E8" s="3" t="s">
        <v>47</v>
      </c>
      <c r="F8" s="3">
        <v>3709</v>
      </c>
      <c r="H8">
        <v>4</v>
      </c>
      <c r="I8" t="s">
        <v>42</v>
      </c>
      <c r="J8" s="10">
        <f>SUM(C15,C28,C30)</f>
        <v>2920</v>
      </c>
      <c r="L8">
        <f>F18*2</f>
        <v>1636</v>
      </c>
      <c r="M8">
        <f>C11/8</f>
        <v>722.625</v>
      </c>
      <c r="N8">
        <f>C23/8</f>
        <v>1056.75</v>
      </c>
      <c r="O8">
        <f>C33/8</f>
        <v>1207.875</v>
      </c>
      <c r="P8" s="14">
        <f t="shared" ref="P8:P13" si="1">SUM(M8:O8)</f>
        <v>2987.25</v>
      </c>
      <c r="Q8">
        <f t="shared" si="0"/>
        <v>-67.25</v>
      </c>
    </row>
    <row r="9" spans="2:17">
      <c r="B9" t="s">
        <v>51</v>
      </c>
      <c r="C9">
        <v>570</v>
      </c>
      <c r="E9" s="2" t="s">
        <v>49</v>
      </c>
      <c r="F9" s="2">
        <v>700</v>
      </c>
      <c r="H9">
        <v>5</v>
      </c>
      <c r="I9" t="s">
        <v>45</v>
      </c>
      <c r="J9" s="10">
        <f>SUM(C4,C19)</f>
        <v>300</v>
      </c>
      <c r="L9">
        <f>F18*2</f>
        <v>1636</v>
      </c>
      <c r="M9">
        <f>C11/8</f>
        <v>722.625</v>
      </c>
      <c r="N9">
        <f>C23/8</f>
        <v>1056.75</v>
      </c>
      <c r="O9">
        <f>C33/8</f>
        <v>1207.875</v>
      </c>
      <c r="P9" s="14">
        <f t="shared" si="1"/>
        <v>2987.25</v>
      </c>
      <c r="Q9">
        <f t="shared" si="0"/>
        <v>-2687.25</v>
      </c>
    </row>
    <row r="10" spans="5:17">
      <c r="E10" s="2" t="s">
        <v>52</v>
      </c>
      <c r="F10" s="2">
        <v>3968</v>
      </c>
      <c r="H10">
        <v>6</v>
      </c>
      <c r="I10" t="s">
        <v>48</v>
      </c>
      <c r="J10" s="10">
        <f>SUM(C6,C27)</f>
        <v>4010</v>
      </c>
      <c r="L10">
        <f>F18*2</f>
        <v>1636</v>
      </c>
      <c r="M10">
        <f>C11/8</f>
        <v>722.625</v>
      </c>
      <c r="N10">
        <f>C23/8</f>
        <v>1056.75</v>
      </c>
      <c r="O10">
        <f>C33/8</f>
        <v>1207.875</v>
      </c>
      <c r="P10" s="14">
        <f t="shared" si="1"/>
        <v>2987.25</v>
      </c>
      <c r="Q10">
        <f t="shared" si="0"/>
        <v>1022.75</v>
      </c>
    </row>
    <row r="11" spans="2:17">
      <c r="B11" s="4" t="s">
        <v>29</v>
      </c>
      <c r="C11" s="5">
        <f>SUM(C4:C9)</f>
        <v>5781</v>
      </c>
      <c r="E11" s="2" t="s">
        <v>54</v>
      </c>
      <c r="F11" s="2">
        <v>720</v>
      </c>
      <c r="H11">
        <v>7</v>
      </c>
      <c r="I11" t="s">
        <v>50</v>
      </c>
      <c r="J11" s="10">
        <f>SUM(C21,C25)</f>
        <v>725</v>
      </c>
      <c r="L11">
        <f>F18*2</f>
        <v>1636</v>
      </c>
      <c r="M11">
        <f>C11/8</f>
        <v>722.625</v>
      </c>
      <c r="N11">
        <f>C23/8</f>
        <v>1056.75</v>
      </c>
      <c r="O11">
        <f>C33/8</f>
        <v>1207.875</v>
      </c>
      <c r="P11" s="14">
        <f t="shared" si="1"/>
        <v>2987.25</v>
      </c>
      <c r="Q11">
        <f t="shared" si="0"/>
        <v>-2262.25</v>
      </c>
    </row>
    <row r="12" spans="3:17">
      <c r="C12" s="6">
        <f>C11/8</f>
        <v>722.625</v>
      </c>
      <c r="E12" t="s">
        <v>56</v>
      </c>
      <c r="F12">
        <v>610</v>
      </c>
      <c r="H12">
        <v>8</v>
      </c>
      <c r="I12" s="12" t="s">
        <v>53</v>
      </c>
      <c r="J12" s="10">
        <f>SUM(C16,C17)</f>
        <v>1010</v>
      </c>
      <c r="L12">
        <f>F16/8</f>
        <v>818</v>
      </c>
      <c r="N12">
        <f>C23/8</f>
        <v>1056.75</v>
      </c>
      <c r="O12">
        <f>C33/8</f>
        <v>1207.875</v>
      </c>
      <c r="P12" s="14">
        <f t="shared" si="1"/>
        <v>2264.625</v>
      </c>
      <c r="Q12">
        <f t="shared" si="0"/>
        <v>-1254.625</v>
      </c>
    </row>
    <row r="13" spans="1:17">
      <c r="A13" t="s">
        <v>87</v>
      </c>
      <c r="B13" t="s">
        <v>60</v>
      </c>
      <c r="C13">
        <v>355</v>
      </c>
      <c r="H13">
        <v>9</v>
      </c>
      <c r="I13" s="12" t="s">
        <v>55</v>
      </c>
      <c r="J13" s="10">
        <v>0</v>
      </c>
      <c r="L13">
        <f>F16/8</f>
        <v>818</v>
      </c>
      <c r="M13">
        <f>C11/8</f>
        <v>722.625</v>
      </c>
      <c r="P13" s="14">
        <f t="shared" si="1"/>
        <v>722.625</v>
      </c>
      <c r="Q13">
        <f t="shared" si="0"/>
        <v>-722.625</v>
      </c>
    </row>
    <row r="14" spans="2:6">
      <c r="B14" s="2" t="s">
        <v>47</v>
      </c>
      <c r="C14" s="2">
        <v>3709</v>
      </c>
      <c r="E14" s="7" t="s">
        <v>29</v>
      </c>
      <c r="F14" s="8">
        <f>SUM(F6:F12)</f>
        <v>13088</v>
      </c>
    </row>
    <row r="15" spans="2:16">
      <c r="B15" t="s">
        <v>62</v>
      </c>
      <c r="C15">
        <v>1500</v>
      </c>
      <c r="I15" s="4" t="s">
        <v>29</v>
      </c>
      <c r="J15" s="5">
        <f>SUM(J5:J13)</f>
        <v>23898</v>
      </c>
      <c r="O15" s="7" t="s">
        <v>88</v>
      </c>
      <c r="P15" s="8">
        <f>SUM(P5:P13)</f>
        <v>23898</v>
      </c>
    </row>
    <row r="16" spans="2:6">
      <c r="B16" t="s">
        <v>64</v>
      </c>
      <c r="C16">
        <v>620</v>
      </c>
      <c r="E16" s="7" t="s">
        <v>89</v>
      </c>
      <c r="F16" s="7">
        <f>F14/2</f>
        <v>6544</v>
      </c>
    </row>
    <row r="17" spans="2:3">
      <c r="B17" t="s">
        <v>65</v>
      </c>
      <c r="C17">
        <v>390</v>
      </c>
    </row>
    <row r="18" spans="2:6">
      <c r="B18" t="s">
        <v>66</v>
      </c>
      <c r="C18">
        <v>1200</v>
      </c>
      <c r="E18" s="7" t="s">
        <v>90</v>
      </c>
      <c r="F18" s="7">
        <f>F16/8</f>
        <v>818</v>
      </c>
    </row>
    <row r="19" spans="2:3">
      <c r="B19" t="s">
        <v>69</v>
      </c>
      <c r="C19">
        <v>210</v>
      </c>
    </row>
    <row r="20" spans="2:6">
      <c r="B20" t="s">
        <v>70</v>
      </c>
      <c r="C20">
        <v>300</v>
      </c>
      <c r="E20" t="s">
        <v>91</v>
      </c>
      <c r="F20">
        <f>F18*2</f>
        <v>1636</v>
      </c>
    </row>
    <row r="21" spans="2:3">
      <c r="B21" t="s">
        <v>71</v>
      </c>
      <c r="C21">
        <v>170</v>
      </c>
    </row>
    <row r="23" spans="2:3">
      <c r="B23" s="4" t="s">
        <v>29</v>
      </c>
      <c r="C23" s="5">
        <f>SUM(C13:C21)</f>
        <v>8454</v>
      </c>
    </row>
    <row r="24" spans="3:3">
      <c r="C24" s="6">
        <f>C23/8</f>
        <v>1056.75</v>
      </c>
    </row>
    <row r="25" spans="1:3">
      <c r="A25" t="s">
        <v>26</v>
      </c>
      <c r="B25" t="s">
        <v>75</v>
      </c>
      <c r="C25">
        <v>555</v>
      </c>
    </row>
    <row r="26" spans="2:3">
      <c r="B26" t="s">
        <v>76</v>
      </c>
      <c r="C26">
        <v>800</v>
      </c>
    </row>
    <row r="27" spans="2:3">
      <c r="B27" t="s">
        <v>77</v>
      </c>
      <c r="C27">
        <v>2310</v>
      </c>
    </row>
    <row r="28" spans="2:3">
      <c r="B28" s="2" t="s">
        <v>49</v>
      </c>
      <c r="C28" s="2">
        <v>700</v>
      </c>
    </row>
    <row r="29" spans="2:3">
      <c r="B29" s="2" t="s">
        <v>52</v>
      </c>
      <c r="C29" s="2">
        <v>3968</v>
      </c>
    </row>
    <row r="30" spans="2:3">
      <c r="B30" s="2" t="s">
        <v>54</v>
      </c>
      <c r="C30" s="2">
        <v>720</v>
      </c>
    </row>
    <row r="31" spans="2:3">
      <c r="B31" t="s">
        <v>56</v>
      </c>
      <c r="C31">
        <v>610</v>
      </c>
    </row>
    <row r="33" spans="2:3">
      <c r="B33" s="4" t="s">
        <v>29</v>
      </c>
      <c r="C33" s="5">
        <f>SUM(C25:C31)</f>
        <v>9663</v>
      </c>
    </row>
    <row r="34" spans="3:3">
      <c r="C34">
        <f>C33/8</f>
        <v>1207.875</v>
      </c>
    </row>
    <row r="37" spans="2:3">
      <c r="B37" s="20" t="s">
        <v>29</v>
      </c>
      <c r="C37" s="21">
        <f>SUM(C33,C23,C11)</f>
        <v>23898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T37"/>
  <sheetViews>
    <sheetView topLeftCell="B1" workbookViewId="0">
      <selection activeCell="P23" sqref="P23"/>
    </sheetView>
  </sheetViews>
  <sheetFormatPr defaultColWidth="9.14285714285714" defaultRowHeight="15"/>
  <cols>
    <col min="2" max="2" width="27" customWidth="1"/>
    <col min="3" max="3" width="9.57142857142857"/>
    <col min="4" max="4" width="12.8571428571429"/>
    <col min="5" max="5" width="22.1428571428571" customWidth="1"/>
    <col min="6" max="6" width="11.7142857142857" customWidth="1"/>
    <col min="7" max="7" width="14.8571428571429" customWidth="1"/>
    <col min="9" max="9" width="14.8571428571429" customWidth="1"/>
    <col min="10" max="10" width="12.2857142857143" customWidth="1"/>
    <col min="13" max="14" width="12.8571428571429"/>
    <col min="15" max="16" width="9.57142857142857"/>
    <col min="17" max="19" width="10.5714285714286"/>
  </cols>
  <sheetData>
    <row r="4" spans="1:19">
      <c r="A4" t="s">
        <v>24</v>
      </c>
      <c r="B4" t="s">
        <v>38</v>
      </c>
      <c r="C4">
        <v>90</v>
      </c>
      <c r="E4" s="1" t="s">
        <v>36</v>
      </c>
      <c r="F4" s="2"/>
      <c r="J4" s="4" t="s">
        <v>85</v>
      </c>
      <c r="L4" s="7" t="s">
        <v>86</v>
      </c>
      <c r="M4" s="7" t="s">
        <v>24</v>
      </c>
      <c r="N4" s="7" t="s">
        <v>87</v>
      </c>
      <c r="O4" s="7" t="s">
        <v>26</v>
      </c>
      <c r="P4" s="7" t="s">
        <v>92</v>
      </c>
      <c r="Q4" s="7" t="s">
        <v>93</v>
      </c>
      <c r="R4" s="7"/>
      <c r="S4" t="s">
        <v>94</v>
      </c>
    </row>
    <row r="5" spans="2:19">
      <c r="B5" t="s">
        <v>40</v>
      </c>
      <c r="C5">
        <v>40</v>
      </c>
      <c r="E5" s="2"/>
      <c r="F5" s="2"/>
      <c r="H5">
        <v>1</v>
      </c>
      <c r="I5" t="s">
        <v>35</v>
      </c>
      <c r="J5" s="10">
        <f>SUM(F7,F10,C18)</f>
        <v>5813</v>
      </c>
      <c r="L5">
        <f>F18*2</f>
        <v>1636</v>
      </c>
      <c r="M5">
        <f>C11/8</f>
        <v>300</v>
      </c>
      <c r="N5">
        <f>C23/8</f>
        <v>593.125</v>
      </c>
      <c r="O5">
        <f>C33/8</f>
        <v>458.125</v>
      </c>
      <c r="Q5" s="14">
        <f>SUM(L5:P5)</f>
        <v>2987.25</v>
      </c>
      <c r="R5" s="14"/>
      <c r="S5">
        <f>J5-Q5</f>
        <v>2825.75</v>
      </c>
    </row>
    <row r="6" spans="2:19">
      <c r="B6" t="s">
        <v>43</v>
      </c>
      <c r="C6">
        <v>1700</v>
      </c>
      <c r="E6" s="3" t="s">
        <v>41</v>
      </c>
      <c r="F6" s="3">
        <v>2736</v>
      </c>
      <c r="H6">
        <v>2</v>
      </c>
      <c r="I6" t="s">
        <v>37</v>
      </c>
      <c r="J6" s="10">
        <f>SUM(C7,C14,C27,F6,F8,F12)</f>
        <v>8780</v>
      </c>
      <c r="L6">
        <f>F18*2</f>
        <v>1636</v>
      </c>
      <c r="M6">
        <f>C11/8</f>
        <v>300</v>
      </c>
      <c r="N6">
        <f>C23/8</f>
        <v>593.125</v>
      </c>
      <c r="O6">
        <f>C33/8</f>
        <v>458.125</v>
      </c>
      <c r="Q6" s="14">
        <f>SUM(L6:P6)</f>
        <v>2987.25</v>
      </c>
      <c r="R6" s="14"/>
      <c r="S6">
        <f t="shared" ref="S5:S13" si="0">J6-Q6</f>
        <v>5792.75</v>
      </c>
    </row>
    <row r="7" spans="2:19">
      <c r="B7" t="s">
        <v>51</v>
      </c>
      <c r="C7">
        <v>570</v>
      </c>
      <c r="E7" s="3" t="s">
        <v>44</v>
      </c>
      <c r="F7" s="3">
        <v>645</v>
      </c>
      <c r="H7">
        <v>3</v>
      </c>
      <c r="I7" t="s">
        <v>39</v>
      </c>
      <c r="J7" s="10">
        <f>SUM(C5,C20)</f>
        <v>340</v>
      </c>
      <c r="L7">
        <f>F18*2</f>
        <v>1636</v>
      </c>
      <c r="M7">
        <f>C11/8</f>
        <v>300</v>
      </c>
      <c r="N7">
        <f>C23/8</f>
        <v>593.125</v>
      </c>
      <c r="O7">
        <f>C33/8</f>
        <v>458.125</v>
      </c>
      <c r="Q7" s="14">
        <f>SUM(L7:P7)</f>
        <v>2987.25</v>
      </c>
      <c r="R7" s="14"/>
      <c r="S7">
        <f>J7-Q7</f>
        <v>-2647.25</v>
      </c>
    </row>
    <row r="8" spans="2:19">
      <c r="B8" s="2"/>
      <c r="C8" s="2"/>
      <c r="E8" s="3" t="s">
        <v>47</v>
      </c>
      <c r="F8" s="3">
        <v>3709</v>
      </c>
      <c r="H8">
        <v>4</v>
      </c>
      <c r="I8" t="s">
        <v>42</v>
      </c>
      <c r="J8" s="10">
        <f>SUM(C15,F9,F11)</f>
        <v>2920</v>
      </c>
      <c r="L8">
        <f>F18*2</f>
        <v>1636</v>
      </c>
      <c r="M8">
        <f>C11/8</f>
        <v>300</v>
      </c>
      <c r="N8">
        <f>C23/8</f>
        <v>593.125</v>
      </c>
      <c r="O8">
        <f>C33/8</f>
        <v>458.125</v>
      </c>
      <c r="Q8" s="14">
        <f>SUM(L8:P8)</f>
        <v>2987.25</v>
      </c>
      <c r="R8" s="14"/>
      <c r="S8">
        <f t="shared" si="0"/>
        <v>-67.25</v>
      </c>
    </row>
    <row r="9" spans="5:19">
      <c r="E9" s="2" t="s">
        <v>49</v>
      </c>
      <c r="F9" s="2">
        <v>700</v>
      </c>
      <c r="H9">
        <v>5</v>
      </c>
      <c r="I9" t="s">
        <v>45</v>
      </c>
      <c r="J9" s="10">
        <f>SUM(C4,C19)</f>
        <v>300</v>
      </c>
      <c r="L9">
        <f>F18*2</f>
        <v>1636</v>
      </c>
      <c r="M9">
        <f>C11/8</f>
        <v>300</v>
      </c>
      <c r="N9">
        <f>C23/8</f>
        <v>593.125</v>
      </c>
      <c r="O9">
        <f>C33/8</f>
        <v>458.125</v>
      </c>
      <c r="Q9" s="14">
        <f>SUM(L9:P9)</f>
        <v>2987.25</v>
      </c>
      <c r="R9" s="14"/>
      <c r="S9">
        <f>J9-Q9</f>
        <v>-2687.25</v>
      </c>
    </row>
    <row r="10" spans="5:19">
      <c r="E10" s="2" t="s">
        <v>52</v>
      </c>
      <c r="F10" s="2">
        <v>3968</v>
      </c>
      <c r="H10">
        <v>6</v>
      </c>
      <c r="I10" t="s">
        <v>48</v>
      </c>
      <c r="J10" s="10">
        <f>SUM(C6,C28)</f>
        <v>4010</v>
      </c>
      <c r="L10">
        <f>F18*2</f>
        <v>1636</v>
      </c>
      <c r="M10">
        <f>C11/8</f>
        <v>300</v>
      </c>
      <c r="N10">
        <f>C23/8</f>
        <v>593.125</v>
      </c>
      <c r="O10">
        <f>C33/8</f>
        <v>458.125</v>
      </c>
      <c r="Q10" s="14">
        <f>SUM(L10:P10)</f>
        <v>2987.25</v>
      </c>
      <c r="R10" s="14"/>
      <c r="S10">
        <f t="shared" si="0"/>
        <v>1022.75</v>
      </c>
    </row>
    <row r="11" spans="2:19">
      <c r="B11" s="4" t="s">
        <v>29</v>
      </c>
      <c r="C11" s="5">
        <f>SUM(C4:C7)</f>
        <v>2400</v>
      </c>
      <c r="E11" s="2" t="s">
        <v>54</v>
      </c>
      <c r="F11" s="2">
        <v>720</v>
      </c>
      <c r="H11">
        <v>7</v>
      </c>
      <c r="I11" t="s">
        <v>50</v>
      </c>
      <c r="J11" s="15">
        <f>SUM(C21,C26)</f>
        <v>725</v>
      </c>
      <c r="L11">
        <f>F18*2</f>
        <v>1636</v>
      </c>
      <c r="M11">
        <f>C11/8</f>
        <v>300</v>
      </c>
      <c r="N11">
        <f>C23/8</f>
        <v>593.125</v>
      </c>
      <c r="O11">
        <f>C33/8</f>
        <v>458.125</v>
      </c>
      <c r="Q11" s="14">
        <f>SUM(L11:P11)</f>
        <v>2987.25</v>
      </c>
      <c r="R11" s="14"/>
      <c r="S11">
        <f t="shared" si="0"/>
        <v>-2262.25</v>
      </c>
    </row>
    <row r="12" spans="3:20">
      <c r="C12" s="6">
        <f>C11/8</f>
        <v>300</v>
      </c>
      <c r="E12" t="s">
        <v>56</v>
      </c>
      <c r="F12">
        <v>610</v>
      </c>
      <c r="H12">
        <v>8</v>
      </c>
      <c r="I12" s="12" t="s">
        <v>53</v>
      </c>
      <c r="J12" s="10">
        <f>SUM(C16,C17)</f>
        <v>1010</v>
      </c>
      <c r="L12">
        <f>F16/8</f>
        <v>818</v>
      </c>
      <c r="M12" t="s">
        <v>7</v>
      </c>
      <c r="N12">
        <f>C23/8</f>
        <v>593.125</v>
      </c>
      <c r="O12">
        <f>C33/8</f>
        <v>458.125</v>
      </c>
      <c r="Q12" s="14">
        <f>SUM(L12:O12)</f>
        <v>1869.25</v>
      </c>
      <c r="R12" s="14"/>
      <c r="S12">
        <f t="shared" si="0"/>
        <v>-859.25</v>
      </c>
      <c r="T12">
        <v>0</v>
      </c>
    </row>
    <row r="13" spans="8:19">
      <c r="H13">
        <v>9</v>
      </c>
      <c r="I13" s="12" t="s">
        <v>55</v>
      </c>
      <c r="J13" s="10">
        <v>0</v>
      </c>
      <c r="L13">
        <f>F16/8</f>
        <v>818</v>
      </c>
      <c r="M13">
        <f>C11/8</f>
        <v>300</v>
      </c>
      <c r="N13" t="s">
        <v>7</v>
      </c>
      <c r="O13" t="s">
        <v>7</v>
      </c>
      <c r="P13"/>
      <c r="Q13" s="14">
        <f>SUM(L13:O13)</f>
        <v>1118</v>
      </c>
      <c r="R13" s="14"/>
      <c r="S13">
        <f t="shared" si="0"/>
        <v>-1118</v>
      </c>
    </row>
    <row r="14" customFormat="1" spans="1:6">
      <c r="A14" t="s">
        <v>87</v>
      </c>
      <c r="B14" t="s">
        <v>60</v>
      </c>
      <c r="C14">
        <v>355</v>
      </c>
      <c r="D14"/>
      <c r="E14" s="7" t="s">
        <v>29</v>
      </c>
      <c r="F14" s="8">
        <f>SUM(F6:F12)</f>
        <v>13088</v>
      </c>
    </row>
    <row r="15" spans="2:18">
      <c r="B15" t="s">
        <v>62</v>
      </c>
      <c r="C15">
        <v>1500</v>
      </c>
      <c r="D15" s="9"/>
      <c r="I15" s="11" t="s">
        <v>29</v>
      </c>
      <c r="J15" s="16">
        <f>SUM(J5:J13)</f>
        <v>23898</v>
      </c>
      <c r="O15" s="11" t="s">
        <v>88</v>
      </c>
      <c r="P15" s="11"/>
      <c r="Q15" s="16">
        <f>SUM(Q5:Q13)</f>
        <v>23898</v>
      </c>
      <c r="R15" s="16"/>
    </row>
    <row r="16" customFormat="1" spans="2:6">
      <c r="B16" t="s">
        <v>64</v>
      </c>
      <c r="C16">
        <v>620</v>
      </c>
      <c r="D16" s="9"/>
      <c r="E16" s="10" t="s">
        <v>89</v>
      </c>
      <c r="F16" s="10">
        <f>F14/2</f>
        <v>6544</v>
      </c>
    </row>
    <row r="17" customFormat="1" spans="2:4">
      <c r="B17" t="s">
        <v>65</v>
      </c>
      <c r="C17">
        <v>390</v>
      </c>
      <c r="D17" s="9"/>
    </row>
    <row r="18" customFormat="1" spans="2:19">
      <c r="B18" t="s">
        <v>66</v>
      </c>
      <c r="C18">
        <v>1200</v>
      </c>
      <c r="D18" s="9"/>
      <c r="E18" s="10" t="s">
        <v>90</v>
      </c>
      <c r="F18" s="10">
        <f>F16/8</f>
        <v>818</v>
      </c>
      <c r="I18" s="19" t="s">
        <v>95</v>
      </c>
      <c r="Q18" t="s">
        <v>96</v>
      </c>
      <c r="S18">
        <f>SUM(S7,S8,S9,S11,S12,S13)</f>
        <v>-9641.25</v>
      </c>
    </row>
    <row r="19" customFormat="1" spans="2:4">
      <c r="B19" t="s">
        <v>69</v>
      </c>
      <c r="C19">
        <v>210</v>
      </c>
      <c r="D19" s="9"/>
    </row>
    <row r="20" customFormat="1" spans="2:19">
      <c r="B20" t="s">
        <v>70</v>
      </c>
      <c r="C20">
        <v>300</v>
      </c>
      <c r="D20" s="11"/>
      <c r="E20" t="s">
        <v>91</v>
      </c>
      <c r="F20">
        <f>F18*2</f>
        <v>1636</v>
      </c>
      <c r="Q20" t="s">
        <v>97</v>
      </c>
      <c r="S20">
        <f>SUM(S5,S6,S10)</f>
        <v>9641.25</v>
      </c>
    </row>
    <row r="21" customFormat="1" spans="2:4">
      <c r="B21" t="s">
        <v>71</v>
      </c>
      <c r="C21">
        <v>170</v>
      </c>
      <c r="D21" s="9"/>
    </row>
    <row r="23" customFormat="1" spans="2:6">
      <c r="B23" s="4" t="s">
        <v>29</v>
      </c>
      <c r="C23" s="5">
        <f>SUM(C14:C21)</f>
        <v>4745</v>
      </c>
      <c r="E23" s="11" t="s">
        <v>98</v>
      </c>
      <c r="F23" s="11">
        <f>SUM(C11,C23,C33,F14)</f>
        <v>23898</v>
      </c>
    </row>
    <row r="24" customFormat="1" spans="3:3">
      <c r="C24" s="6">
        <f>C23/8</f>
        <v>593.125</v>
      </c>
    </row>
    <row r="26" customFormat="1" spans="1:3">
      <c r="A26" t="s">
        <v>26</v>
      </c>
      <c r="B26" t="s">
        <v>75</v>
      </c>
      <c r="C26">
        <v>555</v>
      </c>
    </row>
    <row r="27" customFormat="1" spans="2:3">
      <c r="B27" t="s">
        <v>76</v>
      </c>
      <c r="C27">
        <v>800</v>
      </c>
    </row>
    <row r="28" customFormat="1" spans="2:3">
      <c r="B28" t="s">
        <v>77</v>
      </c>
      <c r="C28">
        <v>2310</v>
      </c>
    </row>
    <row r="29" customFormat="1" spans="2:3">
      <c r="B29" s="2"/>
      <c r="C29" s="2"/>
    </row>
    <row r="30" customFormat="1" spans="2:3">
      <c r="B30" s="2"/>
      <c r="C30" s="2"/>
    </row>
    <row r="33" customFormat="1" spans="2:3">
      <c r="B33" s="4" t="s">
        <v>29</v>
      </c>
      <c r="C33" s="5">
        <f>SUM(C26:C28)</f>
        <v>3665</v>
      </c>
    </row>
    <row r="34" customFormat="1" spans="3:3">
      <c r="C34" s="6">
        <f>C33/8</f>
        <v>458.125</v>
      </c>
    </row>
    <row r="37" customFormat="1" spans="2:3">
      <c r="B37" s="12"/>
      <c r="C37" s="13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T37"/>
  <sheetViews>
    <sheetView tabSelected="1" topLeftCell="C1" workbookViewId="0">
      <selection activeCell="T7" sqref="T7"/>
    </sheetView>
  </sheetViews>
  <sheetFormatPr defaultColWidth="9.14285714285714" defaultRowHeight="15"/>
  <cols>
    <col min="2" max="2" width="27" customWidth="1"/>
    <col min="3" max="3" width="9.57142857142857"/>
    <col min="4" max="4" width="12.8571428571429"/>
    <col min="5" max="5" width="22.1428571428571" customWidth="1"/>
    <col min="6" max="6" width="11.7142857142857" customWidth="1"/>
    <col min="7" max="7" width="14.8571428571429" customWidth="1"/>
    <col min="9" max="9" width="11.7142857142857" customWidth="1"/>
    <col min="10" max="10" width="12.2857142857143" customWidth="1"/>
    <col min="14" max="14" width="12.8571428571429"/>
    <col min="15" max="15" width="9.57142857142857"/>
    <col min="16" max="16" width="12.4285714285714" customWidth="1"/>
    <col min="17" max="17" width="10.5714285714286"/>
    <col min="19" max="19" width="9.57142857142857"/>
    <col min="20" max="20" width="12.8571428571429" customWidth="1"/>
  </cols>
  <sheetData>
    <row r="4" spans="1:19">
      <c r="A4" t="s">
        <v>24</v>
      </c>
      <c r="B4" t="s">
        <v>38</v>
      </c>
      <c r="C4">
        <v>90</v>
      </c>
      <c r="E4" s="1" t="s">
        <v>36</v>
      </c>
      <c r="F4" s="2"/>
      <c r="J4" s="4" t="s">
        <v>85</v>
      </c>
      <c r="L4" s="7" t="s">
        <v>86</v>
      </c>
      <c r="M4" s="7" t="s">
        <v>24</v>
      </c>
      <c r="N4" s="7" t="s">
        <v>87</v>
      </c>
      <c r="O4" s="7" t="s">
        <v>26</v>
      </c>
      <c r="P4" s="7" t="s">
        <v>93</v>
      </c>
      <c r="Q4" s="4" t="s">
        <v>94</v>
      </c>
      <c r="R4" s="4" t="s">
        <v>99</v>
      </c>
      <c r="S4" s="4" t="s">
        <v>100</v>
      </c>
    </row>
    <row r="5" spans="2:20">
      <c r="B5" t="s">
        <v>40</v>
      </c>
      <c r="C5">
        <v>40</v>
      </c>
      <c r="E5" s="2"/>
      <c r="F5" s="2"/>
      <c r="H5">
        <v>1</v>
      </c>
      <c r="I5" t="s">
        <v>35</v>
      </c>
      <c r="J5" s="10">
        <f>SUM(F7,F10,C18)</f>
        <v>5813</v>
      </c>
      <c r="L5">
        <f>F18*2</f>
        <v>1636</v>
      </c>
      <c r="M5">
        <f>C11/8</f>
        <v>300</v>
      </c>
      <c r="N5">
        <f>C23/8</f>
        <v>593.125</v>
      </c>
      <c r="O5">
        <f>C33/8</f>
        <v>458.125</v>
      </c>
      <c r="P5" s="14">
        <f t="shared" ref="P5:P11" si="0">SUM(L5:O5)</f>
        <v>2987.25</v>
      </c>
      <c r="Q5">
        <f>J5-P5</f>
        <v>2825.75</v>
      </c>
      <c r="R5">
        <v>-122</v>
      </c>
      <c r="S5" s="17">
        <f>SUM(Q5:R5)</f>
        <v>2703.75</v>
      </c>
      <c r="T5" t="s">
        <v>101</v>
      </c>
    </row>
    <row r="6" spans="2:20">
      <c r="B6" t="s">
        <v>43</v>
      </c>
      <c r="C6">
        <v>1700</v>
      </c>
      <c r="E6" s="3" t="s">
        <v>41</v>
      </c>
      <c r="F6" s="3">
        <v>2736</v>
      </c>
      <c r="H6">
        <v>2</v>
      </c>
      <c r="I6" t="s">
        <v>37</v>
      </c>
      <c r="J6" s="10">
        <f>SUM(C7,C14,C27,F6,F8,F12)</f>
        <v>8780</v>
      </c>
      <c r="L6">
        <f>F18*2</f>
        <v>1636</v>
      </c>
      <c r="M6">
        <f>C11/8</f>
        <v>300</v>
      </c>
      <c r="N6">
        <f>C23/8</f>
        <v>593.125</v>
      </c>
      <c r="O6">
        <f>C33/8</f>
        <v>458.125</v>
      </c>
      <c r="P6" s="14">
        <f t="shared" si="0"/>
        <v>2987.25</v>
      </c>
      <c r="Q6">
        <f t="shared" ref="Q5:Q13" si="1">J6-P6</f>
        <v>5792.75</v>
      </c>
      <c r="R6">
        <v>-122</v>
      </c>
      <c r="S6" s="17">
        <f t="shared" ref="S6:S13" si="2">SUM(Q6:R6)</f>
        <v>5670.75</v>
      </c>
      <c r="T6" t="s">
        <v>102</v>
      </c>
    </row>
    <row r="7" spans="2:20">
      <c r="B7" t="s">
        <v>51</v>
      </c>
      <c r="C7">
        <v>570</v>
      </c>
      <c r="E7" s="3" t="s">
        <v>44</v>
      </c>
      <c r="F7" s="3">
        <v>645</v>
      </c>
      <c r="H7">
        <v>3</v>
      </c>
      <c r="I7" t="s">
        <v>39</v>
      </c>
      <c r="J7" s="10">
        <f>SUM(C5,C20)</f>
        <v>340</v>
      </c>
      <c r="L7">
        <f>F18*2</f>
        <v>1636</v>
      </c>
      <c r="M7">
        <f>C11/8</f>
        <v>300</v>
      </c>
      <c r="N7">
        <f>C23/8</f>
        <v>593.125</v>
      </c>
      <c r="O7">
        <f>C33/8</f>
        <v>458.125</v>
      </c>
      <c r="P7" s="14">
        <f t="shared" si="0"/>
        <v>2987.25</v>
      </c>
      <c r="Q7">
        <f t="shared" si="1"/>
        <v>-2647.25</v>
      </c>
      <c r="R7">
        <v>-122</v>
      </c>
      <c r="S7" s="17">
        <f t="shared" si="2"/>
        <v>-2769.25</v>
      </c>
      <c r="T7" t="s">
        <v>103</v>
      </c>
    </row>
    <row r="8" spans="2:20">
      <c r="B8" s="2"/>
      <c r="C8" s="2"/>
      <c r="E8" s="3" t="s">
        <v>47</v>
      </c>
      <c r="F8" s="3">
        <v>3709</v>
      </c>
      <c r="H8">
        <v>4</v>
      </c>
      <c r="I8" t="s">
        <v>42</v>
      </c>
      <c r="J8" s="10">
        <f>SUM(C15,F9,F11)</f>
        <v>2920</v>
      </c>
      <c r="L8">
        <f>F18*2</f>
        <v>1636</v>
      </c>
      <c r="M8">
        <f>C11/8</f>
        <v>300</v>
      </c>
      <c r="N8">
        <f>C23/8</f>
        <v>593.125</v>
      </c>
      <c r="O8">
        <f>C33/8</f>
        <v>458.125</v>
      </c>
      <c r="P8" s="14">
        <f t="shared" si="0"/>
        <v>2987.25</v>
      </c>
      <c r="Q8">
        <f t="shared" si="1"/>
        <v>-67.25</v>
      </c>
      <c r="R8">
        <v>-122</v>
      </c>
      <c r="S8" s="17">
        <f t="shared" si="2"/>
        <v>-189.25</v>
      </c>
      <c r="T8" t="s">
        <v>103</v>
      </c>
    </row>
    <row r="9" spans="5:20">
      <c r="E9" s="2" t="s">
        <v>49</v>
      </c>
      <c r="F9" s="2">
        <v>700</v>
      </c>
      <c r="H9">
        <v>5</v>
      </c>
      <c r="I9" t="s">
        <v>45</v>
      </c>
      <c r="J9" s="10">
        <f>SUM(C4,C19)</f>
        <v>300</v>
      </c>
      <c r="L9">
        <f>F18*2</f>
        <v>1636</v>
      </c>
      <c r="M9">
        <f>C11/8</f>
        <v>300</v>
      </c>
      <c r="N9">
        <f>C23/8</f>
        <v>593.125</v>
      </c>
      <c r="O9">
        <f>C33/8</f>
        <v>458.125</v>
      </c>
      <c r="P9" s="14">
        <f t="shared" si="0"/>
        <v>2987.25</v>
      </c>
      <c r="Q9">
        <f t="shared" si="1"/>
        <v>-2687.25</v>
      </c>
      <c r="R9">
        <v>-122</v>
      </c>
      <c r="S9" s="17">
        <f t="shared" si="2"/>
        <v>-2809.25</v>
      </c>
      <c r="T9" t="s">
        <v>104</v>
      </c>
    </row>
    <row r="10" spans="5:20">
      <c r="E10" s="2" t="s">
        <v>52</v>
      </c>
      <c r="F10" s="2">
        <v>3968</v>
      </c>
      <c r="H10">
        <v>6</v>
      </c>
      <c r="I10" t="s">
        <v>48</v>
      </c>
      <c r="J10" s="10">
        <f>SUM(C6,C28)</f>
        <v>4010</v>
      </c>
      <c r="L10">
        <f>F18*2</f>
        <v>1636</v>
      </c>
      <c r="M10">
        <f>C11/8</f>
        <v>300</v>
      </c>
      <c r="N10">
        <f>C23/8</f>
        <v>593.125</v>
      </c>
      <c r="O10">
        <f>C33/8</f>
        <v>458.125</v>
      </c>
      <c r="P10" s="14">
        <f t="shared" si="0"/>
        <v>2987.25</v>
      </c>
      <c r="Q10">
        <f t="shared" si="1"/>
        <v>1022.75</v>
      </c>
      <c r="R10">
        <v>-122</v>
      </c>
      <c r="S10" s="17">
        <f t="shared" si="2"/>
        <v>900.75</v>
      </c>
      <c r="T10" t="s">
        <v>105</v>
      </c>
    </row>
    <row r="11" spans="2:20">
      <c r="B11" s="4" t="s">
        <v>29</v>
      </c>
      <c r="C11" s="5">
        <f>SUM(C4:C7)</f>
        <v>2400</v>
      </c>
      <c r="E11" s="2" t="s">
        <v>54</v>
      </c>
      <c r="F11" s="2">
        <v>720</v>
      </c>
      <c r="H11">
        <v>7</v>
      </c>
      <c r="I11" t="s">
        <v>50</v>
      </c>
      <c r="J11" s="15">
        <f>SUM(C21,C26)</f>
        <v>725</v>
      </c>
      <c r="L11">
        <f>F18*2</f>
        <v>1636</v>
      </c>
      <c r="M11">
        <f>C11/8</f>
        <v>300</v>
      </c>
      <c r="N11">
        <f>C23/8</f>
        <v>593.125</v>
      </c>
      <c r="O11">
        <f>C33/8</f>
        <v>458.125</v>
      </c>
      <c r="P11" s="14">
        <f t="shared" si="0"/>
        <v>2987.25</v>
      </c>
      <c r="Q11">
        <f t="shared" si="1"/>
        <v>-2262.25</v>
      </c>
      <c r="R11">
        <v>-122</v>
      </c>
      <c r="S11" s="17">
        <f t="shared" si="2"/>
        <v>-2384.25</v>
      </c>
      <c r="T11" t="s">
        <v>103</v>
      </c>
    </row>
    <row r="12" spans="3:19">
      <c r="C12" s="6">
        <f>C11/8</f>
        <v>300</v>
      </c>
      <c r="E12" t="s">
        <v>56</v>
      </c>
      <c r="F12">
        <v>610</v>
      </c>
      <c r="H12">
        <v>8</v>
      </c>
      <c r="I12" s="12" t="s">
        <v>53</v>
      </c>
      <c r="J12" s="10">
        <f>SUM(C16,C17)</f>
        <v>1010</v>
      </c>
      <c r="L12">
        <f>F16/8</f>
        <v>818</v>
      </c>
      <c r="M12" t="s">
        <v>7</v>
      </c>
      <c r="N12">
        <f>C23/8</f>
        <v>593.125</v>
      </c>
      <c r="O12">
        <f>C33/8</f>
        <v>458.125</v>
      </c>
      <c r="P12" s="14">
        <f>SUM(L12:O12)</f>
        <v>1869.25</v>
      </c>
      <c r="Q12">
        <f t="shared" si="1"/>
        <v>-859.25</v>
      </c>
      <c r="R12">
        <v>0</v>
      </c>
      <c r="S12" s="17">
        <v>0</v>
      </c>
    </row>
    <row r="13" spans="8:20">
      <c r="H13">
        <v>9</v>
      </c>
      <c r="I13" s="12" t="s">
        <v>55</v>
      </c>
      <c r="J13" s="10">
        <v>0</v>
      </c>
      <c r="L13">
        <f>F16/8</f>
        <v>818</v>
      </c>
      <c r="M13">
        <f>C11/8</f>
        <v>300</v>
      </c>
      <c r="N13" t="s">
        <v>7</v>
      </c>
      <c r="O13" t="s">
        <v>7</v>
      </c>
      <c r="P13" s="14">
        <f>SUM(L13:O13)</f>
        <v>1118</v>
      </c>
      <c r="Q13">
        <f t="shared" si="1"/>
        <v>-1118</v>
      </c>
      <c r="R13">
        <v>0</v>
      </c>
      <c r="S13" s="17">
        <v>-1118</v>
      </c>
      <c r="T13" t="s">
        <v>103</v>
      </c>
    </row>
    <row r="14" customFormat="1" spans="1:6">
      <c r="A14" t="s">
        <v>87</v>
      </c>
      <c r="B14" t="s">
        <v>60</v>
      </c>
      <c r="C14">
        <v>355</v>
      </c>
      <c r="E14" s="7" t="s">
        <v>29</v>
      </c>
      <c r="F14" s="8">
        <f>SUM(F6:F12)</f>
        <v>13088</v>
      </c>
    </row>
    <row r="15" spans="2:16">
      <c r="B15" t="s">
        <v>62</v>
      </c>
      <c r="C15">
        <v>1500</v>
      </c>
      <c r="D15" s="9"/>
      <c r="I15" s="11" t="s">
        <v>29</v>
      </c>
      <c r="J15" s="16">
        <f>SUM(J5:J13)</f>
        <v>23898</v>
      </c>
      <c r="O15" s="11" t="s">
        <v>88</v>
      </c>
      <c r="P15" s="16">
        <f>SUM(P5:P13)</f>
        <v>23898</v>
      </c>
    </row>
    <row r="16" customFormat="1" spans="2:6">
      <c r="B16" t="s">
        <v>64</v>
      </c>
      <c r="C16">
        <v>620</v>
      </c>
      <c r="D16" s="9"/>
      <c r="E16" s="10" t="s">
        <v>89</v>
      </c>
      <c r="F16" s="10">
        <f>F14/2</f>
        <v>6544</v>
      </c>
    </row>
    <row r="17" customFormat="1" spans="2:4">
      <c r="B17" t="s">
        <v>65</v>
      </c>
      <c r="C17">
        <v>390</v>
      </c>
      <c r="D17" s="9"/>
    </row>
    <row r="18" customFormat="1" spans="2:19">
      <c r="B18" t="s">
        <v>66</v>
      </c>
      <c r="C18">
        <v>1200</v>
      </c>
      <c r="D18" s="9"/>
      <c r="E18" s="10" t="s">
        <v>90</v>
      </c>
      <c r="F18" s="10">
        <f>F16/8</f>
        <v>818</v>
      </c>
      <c r="K18">
        <v>2810</v>
      </c>
      <c r="P18" s="11" t="s">
        <v>96</v>
      </c>
      <c r="Q18">
        <f>SUM(Q7,Q8,Q9,Q11,Q12,Q13)</f>
        <v>-9641.25</v>
      </c>
      <c r="S18" s="11">
        <f>SUM(S5,S6,S10)</f>
        <v>9275.25</v>
      </c>
    </row>
    <row r="19" customFormat="1" spans="2:11">
      <c r="B19" t="s">
        <v>69</v>
      </c>
      <c r="C19">
        <v>210</v>
      </c>
      <c r="D19" s="9"/>
      <c r="K19">
        <v>2390</v>
      </c>
    </row>
    <row r="20" customFormat="1" spans="2:19">
      <c r="B20" t="s">
        <v>70</v>
      </c>
      <c r="C20">
        <v>300</v>
      </c>
      <c r="D20" s="11"/>
      <c r="E20" t="s">
        <v>91</v>
      </c>
      <c r="F20">
        <f>F18*2</f>
        <v>1636</v>
      </c>
      <c r="I20">
        <v>8906</v>
      </c>
      <c r="K20">
        <v>190</v>
      </c>
      <c r="P20" s="11" t="s">
        <v>106</v>
      </c>
      <c r="Q20">
        <f>SUM(Q5,Q6,Q10)</f>
        <v>9641.25</v>
      </c>
      <c r="S20" s="11">
        <f>SUM(S7,S8,S9,S11,S13)</f>
        <v>-9270</v>
      </c>
    </row>
    <row r="21" customFormat="1" spans="2:11">
      <c r="B21" t="s">
        <v>71</v>
      </c>
      <c r="C21">
        <v>170</v>
      </c>
      <c r="D21" s="9"/>
      <c r="K21">
        <v>1600</v>
      </c>
    </row>
    <row r="22" customFormat="1" spans="19:19">
      <c r="S22" s="18"/>
    </row>
    <row r="23" customFormat="1" spans="2:9">
      <c r="B23" s="4" t="s">
        <v>29</v>
      </c>
      <c r="C23" s="5">
        <f>SUM(C14:C21)</f>
        <v>4745</v>
      </c>
      <c r="E23" s="11" t="s">
        <v>98</v>
      </c>
      <c r="F23" s="11">
        <f>SUM(C11,C23,C33,F14)</f>
        <v>23898</v>
      </c>
      <c r="I23">
        <f>I20-K18-K19-K20-K21</f>
        <v>1916</v>
      </c>
    </row>
    <row r="24" customFormat="1" spans="3:3">
      <c r="C24" s="6">
        <f>C23/8</f>
        <v>593.125</v>
      </c>
    </row>
    <row r="25" customFormat="1"/>
    <row r="26" customFormat="1" spans="1:3">
      <c r="A26" t="s">
        <v>26</v>
      </c>
      <c r="B26" t="s">
        <v>75</v>
      </c>
      <c r="C26">
        <v>555</v>
      </c>
    </row>
    <row r="27" customFormat="1" spans="2:3">
      <c r="B27" t="s">
        <v>76</v>
      </c>
      <c r="C27">
        <v>800</v>
      </c>
    </row>
    <row r="28" customFormat="1" spans="2:3">
      <c r="B28" t="s">
        <v>77</v>
      </c>
      <c r="C28">
        <v>2310</v>
      </c>
    </row>
    <row r="29" customFormat="1" spans="2:3">
      <c r="B29" s="2"/>
      <c r="C29" s="2"/>
    </row>
    <row r="30" customFormat="1" spans="2:3">
      <c r="B30" s="2"/>
      <c r="C30" s="2"/>
    </row>
    <row r="31" customFormat="1"/>
    <row r="32" customFormat="1"/>
    <row r="33" customFormat="1" spans="2:3">
      <c r="B33" s="4" t="s">
        <v>29</v>
      </c>
      <c r="C33" s="5">
        <f>SUM(C26:C28)</f>
        <v>3665</v>
      </c>
    </row>
    <row r="34" customFormat="1" spans="3:3">
      <c r="C34" s="6">
        <f>C33/8</f>
        <v>458.125</v>
      </c>
    </row>
    <row r="35" customFormat="1"/>
    <row r="36" customFormat="1"/>
    <row r="37" customFormat="1" spans="2:3">
      <c r="B37" s="12"/>
      <c r="C37" s="1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TC01_SignUP_IL_Loan</vt:lpstr>
      <vt:lpstr>TC02_Sign_In_Exsiting_Flin_Data</vt:lpstr>
      <vt:lpstr>Sheet1</vt:lpstr>
      <vt:lpstr>Sheet2</vt:lpstr>
      <vt:lpstr>main</vt:lpstr>
      <vt:lpstr>Sheet4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1003413</dc:creator>
  <cp:lastModifiedBy>1003413</cp:lastModifiedBy>
  <dcterms:created xsi:type="dcterms:W3CDTF">2023-11-27T07:47:00Z</dcterms:created>
  <dcterms:modified xsi:type="dcterms:W3CDTF">2023-12-26T06:23:00Z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882F1AF5ABAE4FB6B044C80908C710A6_11</vt:lpwstr>
  </property>
  <property fmtid="{D5CDD505-2E9C-101B-9397-08002B2CF9AE}" pid="3" name="KSOProductBuildVer">
    <vt:lpwstr>1033-12.2.0.13359</vt:lpwstr>
  </property>
</Properties>
</file>