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n-blocks\upa-dip\bom\"/>
    </mc:Choice>
  </mc:AlternateContent>
  <xr:revisionPtr revIDLastSave="0" documentId="8_{FC30C2E5-C6F3-493F-8DDA-CED34E6F0589}" xr6:coauthVersionLast="45" xr6:coauthVersionMax="45" xr10:uidLastSave="{00000000-0000-0000-0000-000000000000}"/>
  <bookViews>
    <workbookView xWindow="1560" yWindow="1560" windowWidth="21600" windowHeight="11385" xr2:uid="{00000000-000D-0000-FFFF-FFFF00000000}"/>
  </bookViews>
  <sheets>
    <sheet name="Purchase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2" i="1" l="1"/>
  <c r="O12" i="1"/>
  <c r="Q12" i="1" s="1"/>
  <c r="A12" i="1"/>
  <c r="R11" i="1"/>
  <c r="O11" i="1"/>
  <c r="Q11" i="1" s="1"/>
  <c r="A11" i="1"/>
  <c r="R10" i="1"/>
  <c r="O10" i="1"/>
  <c r="Q10" i="1" s="1"/>
  <c r="A10" i="1"/>
  <c r="R9" i="1"/>
  <c r="O9" i="1"/>
  <c r="Q9" i="1" s="1"/>
  <c r="A9" i="1"/>
  <c r="R8" i="1"/>
  <c r="O8" i="1"/>
  <c r="Q8" i="1" s="1"/>
  <c r="A8" i="1"/>
  <c r="R7" i="1"/>
  <c r="O7" i="1"/>
  <c r="Q7" i="1" s="1"/>
  <c r="A7" i="1"/>
  <c r="R6" i="1"/>
  <c r="O6" i="1"/>
  <c r="Q6" i="1" s="1"/>
  <c r="A6" i="1"/>
  <c r="R5" i="1"/>
  <c r="O5" i="1"/>
  <c r="Q5" i="1" s="1"/>
  <c r="A5" i="1"/>
  <c r="R4" i="1"/>
  <c r="O4" i="1"/>
  <c r="Q4" i="1" s="1"/>
  <c r="A4" i="1"/>
  <c r="R3" i="1" l="1"/>
  <c r="R2" i="1"/>
  <c r="O3" i="1" l="1"/>
  <c r="Q3" i="1" s="1"/>
  <c r="O2" i="1"/>
  <c r="Q2" i="1" s="1"/>
  <c r="Q14" i="1" l="1"/>
  <c r="R14" i="1" s="1"/>
  <c r="K14" i="1"/>
  <c r="A3" i="1" l="1"/>
  <c r="A2" i="1"/>
</calcChain>
</file>

<file path=xl/sharedStrings.xml><?xml version="1.0" encoding="utf-8"?>
<sst xmlns="http://schemas.openxmlformats.org/spreadsheetml/2006/main" count="92" uniqueCount="76">
  <si>
    <t>Item #</t>
  </si>
  <si>
    <t>printed:</t>
  </si>
  <si>
    <t>project:</t>
  </si>
  <si>
    <t>report created:</t>
  </si>
  <si>
    <t>production QTY:</t>
  </si>
  <si>
    <t>G .Total</t>
  </si>
  <si>
    <t>pcs</t>
  </si>
  <si>
    <t>adjusted QTY</t>
  </si>
  <si>
    <t>Adjusted Supplier Subtotal 1</t>
  </si>
  <si>
    <t>per board</t>
  </si>
  <si>
    <t>UPA-DIP-V2</t>
  </si>
  <si>
    <t>21:45</t>
  </si>
  <si>
    <t>40</t>
  </si>
  <si>
    <t>Designator</t>
  </si>
  <si>
    <t>C1, C3</t>
  </si>
  <si>
    <t>C2, C4</t>
  </si>
  <si>
    <t>J2, J3</t>
  </si>
  <si>
    <t>R1, R3, R4, R5</t>
  </si>
  <si>
    <t>R2</t>
  </si>
  <si>
    <t>SW1</t>
  </si>
  <si>
    <t>B1</t>
  </si>
  <si>
    <t>J1</t>
  </si>
  <si>
    <t>J4</t>
  </si>
  <si>
    <t>U1</t>
  </si>
  <si>
    <t>Y1</t>
  </si>
  <si>
    <t>Comment</t>
  </si>
  <si>
    <t>100nF</t>
  </si>
  <si>
    <t>18p</t>
  </si>
  <si>
    <t>Header 5X2</t>
  </si>
  <si>
    <t>10K</t>
  </si>
  <si>
    <t>1M</t>
  </si>
  <si>
    <t>EVQ-P2202M</t>
  </si>
  <si>
    <t>N-GMS-NO-PINS</t>
  </si>
  <si>
    <t>LCD MODULE SIL</t>
  </si>
  <si>
    <t>HEADER_5</t>
  </si>
  <si>
    <t>ATmega328PU</t>
  </si>
  <si>
    <t>16MHz</t>
  </si>
  <si>
    <t>Footprint</t>
  </si>
  <si>
    <t>CK05</t>
  </si>
  <si>
    <t>ML10</t>
  </si>
  <si>
    <t>RS-2,5</t>
  </si>
  <si>
    <t>BUTTON_6X6mm</t>
  </si>
  <si>
    <t>1X14-FEMALE</t>
  </si>
  <si>
    <t>1X05</t>
  </si>
  <si>
    <t>DIL28-300wSOCKET</t>
  </si>
  <si>
    <t>HC49U-V</t>
  </si>
  <si>
    <t>Description</t>
  </si>
  <si>
    <t>CAPACITOR</t>
  </si>
  <si>
    <t>Header, 5-Pin, Dual row</t>
  </si>
  <si>
    <t>RESISTOR</t>
  </si>
  <si>
    <t>BUTTON TACTILE</t>
  </si>
  <si>
    <t>LCD MODULE SINGLE IN LINE</t>
  </si>
  <si>
    <t>8-Bit AVR Microcontroller with 32K Bytes of In-System Programmable Flash Memory</t>
  </si>
  <si>
    <t>CRYSTAL</t>
  </si>
  <si>
    <t>Manufacturer 1</t>
  </si>
  <si>
    <t>Vishay BCcomponents</t>
  </si>
  <si>
    <t>3M</t>
  </si>
  <si>
    <t>Panasonic</t>
  </si>
  <si>
    <t>Manufacturer Part Number 1</t>
  </si>
  <si>
    <t>K104K15X7RF53H5</t>
  </si>
  <si>
    <t>30310-6002HB</t>
  </si>
  <si>
    <t>SFR25H0001002JR500</t>
  </si>
  <si>
    <t>Supplier 1</t>
  </si>
  <si>
    <t>Mouser</t>
  </si>
  <si>
    <t>Supplier Currency 1</t>
  </si>
  <si>
    <t>EUR</t>
  </si>
  <si>
    <t>Supplier Stock 1</t>
  </si>
  <si>
    <t>Supplier Part Number 1</t>
  </si>
  <si>
    <t>594-K104K15X7RF53H5</t>
  </si>
  <si>
    <t>517-30310-6002</t>
  </si>
  <si>
    <t>594-SFR25H0001002JR5</t>
  </si>
  <si>
    <t>667-EVQ-P2202M</t>
  </si>
  <si>
    <t>Divider</t>
  </si>
  <si>
    <t>Quantity</t>
  </si>
  <si>
    <t>Supplier Order Qty 1</t>
  </si>
  <si>
    <t>Supplier Unit Price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</si>
</sst>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m/yyyy\ hh:mm"/>
    <numFmt numFmtId="165" formatCode="&quot;€&quot;#,##0.00"/>
  </numFmts>
  <fonts count="13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b/>
      <sz val="11"/>
      <color theme="1"/>
      <name val="Calibri"/>
      <family val="2"/>
      <scheme val="minor"/>
    </font>
    <font>
      <b/>
      <sz val="8"/>
      <color rgb="FF000000"/>
      <name val="Segoe UI"/>
      <family val="2"/>
    </font>
    <font>
      <sz val="8"/>
      <color rgb="FF000000"/>
      <name val="Arial Narrow"/>
      <family val="2"/>
    </font>
    <font>
      <sz val="11"/>
      <color theme="1"/>
      <name val="Arial Narrow"/>
      <family val="2"/>
    </font>
    <font>
      <b/>
      <sz val="10"/>
      <color rgb="FF000000"/>
      <name val="Cambria"/>
      <family val="1"/>
    </font>
    <font>
      <b/>
      <sz val="14"/>
      <color theme="1"/>
      <name val="Calibri"/>
      <family val="2"/>
      <scheme val="minor"/>
    </font>
    <font>
      <sz val="14"/>
      <color theme="1"/>
      <name val="Arial Narrow"/>
      <family val="2"/>
    </font>
    <font>
      <sz val="14"/>
      <color theme="1"/>
      <name val="Calibri"/>
      <family val="2"/>
      <scheme val="minor"/>
    </font>
    <font>
      <b/>
      <sz val="14"/>
      <color theme="1"/>
      <name val="Arial Narrow"/>
      <family val="2"/>
    </font>
    <font>
      <b/>
      <sz val="10"/>
      <color rgb="FF000000"/>
      <name val="Courier New"/>
      <family val="3"/>
    </font>
    <font>
      <b/>
      <sz val="10"/>
      <color theme="1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6" fillId="3" borderId="1" xfId="0" quotePrefix="1" applyFont="1" applyFill="1" applyBorder="1" applyAlignment="1">
      <alignment horizontal="center" vertical="center" wrapText="1"/>
    </xf>
    <xf numFmtId="0" fontId="6" fillId="2" borderId="1" xfId="0" quotePrefix="1" applyFont="1" applyFill="1" applyBorder="1" applyAlignment="1">
      <alignment horizontal="center" vertical="center" wrapText="1"/>
    </xf>
    <xf numFmtId="0" fontId="6" fillId="2" borderId="1" xfId="0" quotePrefix="1" applyFont="1" applyFill="1" applyBorder="1" applyAlignment="1">
      <alignment horizontal="center" vertical="center" textRotation="90" wrapText="1"/>
    </xf>
    <xf numFmtId="0" fontId="0" fillId="3" borderId="0" xfId="0" applyFill="1" applyAlignment="1">
      <alignment horizontal="center" vertical="center"/>
    </xf>
    <xf numFmtId="0" fontId="6" fillId="4" borderId="1" xfId="0" quotePrefix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quotePrefix="1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7" fillId="0" borderId="2" xfId="0" applyFont="1" applyBorder="1" applyAlignment="1">
      <alignment vertical="center"/>
    </xf>
    <xf numFmtId="0" fontId="2" fillId="0" borderId="3" xfId="0" applyFont="1" applyBorder="1"/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4" fillId="0" borderId="0" xfId="0" quotePrefix="1" applyFont="1" applyBorder="1" applyAlignment="1">
      <alignment vertical="center" wrapText="1"/>
    </xf>
    <xf numFmtId="0" fontId="1" fillId="0" borderId="0" xfId="0" quotePrefix="1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 vertical="center"/>
    </xf>
    <xf numFmtId="0" fontId="1" fillId="5" borderId="0" xfId="0" quotePrefix="1" applyFont="1" applyFill="1" applyBorder="1" applyAlignment="1">
      <alignment vertical="center" wrapText="1"/>
    </xf>
    <xf numFmtId="0" fontId="0" fillId="5" borderId="0" xfId="0" applyFill="1"/>
    <xf numFmtId="0" fontId="3" fillId="5" borderId="0" xfId="0" quotePrefix="1" applyFont="1" applyFill="1" applyBorder="1" applyAlignment="1">
      <alignment vertical="center" wrapText="1"/>
    </xf>
    <xf numFmtId="0" fontId="2" fillId="5" borderId="0" xfId="0" applyFont="1" applyFill="1"/>
    <xf numFmtId="0" fontId="3" fillId="5" borderId="0" xfId="0" applyFont="1" applyFill="1" applyBorder="1" applyAlignment="1">
      <alignment horizontal="center" vertical="center" wrapText="1"/>
    </xf>
    <xf numFmtId="0" fontId="7" fillId="5" borderId="0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/>
    </xf>
    <xf numFmtId="165" fontId="1" fillId="0" borderId="1" xfId="0" applyNumberFormat="1" applyFont="1" applyBorder="1" applyAlignment="1">
      <alignment vertical="center" wrapText="1"/>
    </xf>
    <xf numFmtId="0" fontId="10" fillId="0" borderId="3" xfId="0" applyFont="1" applyBorder="1"/>
    <xf numFmtId="0" fontId="1" fillId="0" borderId="1" xfId="0" quotePrefix="1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 wrapText="1"/>
    </xf>
    <xf numFmtId="164" fontId="7" fillId="5" borderId="6" xfId="0" applyNumberFormat="1" applyFont="1" applyFill="1" applyBorder="1" applyAlignment="1">
      <alignment horizontal="center" vertical="center"/>
    </xf>
    <xf numFmtId="0" fontId="7" fillId="3" borderId="5" xfId="0" applyFont="1" applyFill="1" applyBorder="1" applyAlignment="1">
      <alignment vertical="center" wrapText="1"/>
    </xf>
    <xf numFmtId="165" fontId="7" fillId="3" borderId="6" xfId="0" applyNumberFormat="1" applyFont="1" applyFill="1" applyBorder="1" applyAlignment="1">
      <alignment vertical="center"/>
    </xf>
    <xf numFmtId="0" fontId="0" fillId="3" borderId="3" xfId="0" applyFill="1" applyBorder="1"/>
    <xf numFmtId="0" fontId="7" fillId="3" borderId="4" xfId="0" applyFont="1" applyFill="1" applyBorder="1"/>
    <xf numFmtId="0" fontId="7" fillId="3" borderId="3" xfId="0" applyFont="1" applyFill="1" applyBorder="1" applyAlignment="1">
      <alignment horizontal="left" vertical="center"/>
    </xf>
    <xf numFmtId="164" fontId="7" fillId="5" borderId="0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right" vertical="center"/>
    </xf>
    <xf numFmtId="0" fontId="3" fillId="0" borderId="1" xfId="0" quotePrefix="1" applyFont="1" applyFill="1" applyBorder="1" applyAlignment="1">
      <alignment horizontal="center" vertical="center" wrapText="1"/>
    </xf>
    <xf numFmtId="0" fontId="0" fillId="0" borderId="8" xfId="0" applyBorder="1"/>
    <xf numFmtId="0" fontId="3" fillId="5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1" fillId="6" borderId="1" xfId="0" quotePrefix="1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left" vertical="center"/>
    </xf>
    <xf numFmtId="0" fontId="0" fillId="3" borderId="7" xfId="0" applyNumberFormat="1" applyFont="1" applyFill="1" applyBorder="1" applyAlignment="1">
      <alignment vertical="center"/>
    </xf>
    <xf numFmtId="49" fontId="1" fillId="0" borderId="1" xfId="0" quotePrefix="1" applyNumberFormat="1" applyFont="1" applyBorder="1" applyAlignment="1">
      <alignment vertical="center" wrapText="1"/>
    </xf>
    <xf numFmtId="49" fontId="1" fillId="5" borderId="1" xfId="0" quotePrefix="1" applyNumberFormat="1" applyFont="1" applyFill="1" applyBorder="1" applyAlignment="1">
      <alignment vertical="center" wrapText="1"/>
    </xf>
    <xf numFmtId="0" fontId="7" fillId="0" borderId="4" xfId="0" quotePrefix="1" applyFont="1" applyBorder="1" applyAlignment="1">
      <alignment horizontal="left" vertical="center"/>
    </xf>
    <xf numFmtId="0" fontId="7" fillId="3" borderId="9" xfId="0" quotePrefix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6"/>
  <sheetViews>
    <sheetView tabSelected="1" zoomScale="90" zoomScaleNormal="90" workbookViewId="0">
      <selection activeCell="F1" sqref="F1:F1048576"/>
    </sheetView>
  </sheetViews>
  <sheetFormatPr defaultRowHeight="16.5" x14ac:dyDescent="0.3"/>
  <cols>
    <col min="2" max="2" width="13.28515625" style="2" customWidth="1"/>
    <col min="3" max="3" width="22.42578125" customWidth="1"/>
    <col min="4" max="4" width="15.85546875" customWidth="1"/>
    <col min="5" max="5" width="34.5703125" customWidth="1"/>
    <col min="6" max="6" width="14.85546875" customWidth="1"/>
    <col min="7" max="7" width="21.5703125" customWidth="1"/>
    <col min="8" max="8" width="9.85546875" style="24" customWidth="1"/>
    <col min="9" max="9" width="7.5703125" customWidth="1"/>
    <col min="10" max="10" width="8.140625" customWidth="1"/>
    <col min="11" max="11" width="28" style="26" customWidth="1"/>
    <col min="12" max="12" width="4.28515625" style="26" customWidth="1"/>
    <col min="13" max="13" width="5.42578125" style="1" customWidth="1"/>
    <col min="14" max="15" width="6.42578125" style="29" customWidth="1"/>
    <col min="16" max="16" width="10.28515625" customWidth="1"/>
    <col min="17" max="17" width="12.5703125" customWidth="1"/>
    <col min="18" max="18" width="11.140625" bestFit="1" customWidth="1"/>
  </cols>
  <sheetData>
    <row r="1" spans="1:18" ht="64.5" customHeight="1" x14ac:dyDescent="0.25">
      <c r="A1" s="6" t="s">
        <v>0</v>
      </c>
      <c r="B1" s="3" t="s">
        <v>13</v>
      </c>
      <c r="C1" s="3" t="s">
        <v>25</v>
      </c>
      <c r="D1" s="3" t="s">
        <v>37</v>
      </c>
      <c r="E1" s="7" t="s">
        <v>46</v>
      </c>
      <c r="F1" s="4" t="s">
        <v>54</v>
      </c>
      <c r="G1" s="4" t="s">
        <v>58</v>
      </c>
      <c r="H1" s="4" t="s">
        <v>62</v>
      </c>
      <c r="I1" s="5" t="s">
        <v>64</v>
      </c>
      <c r="J1" s="4" t="s">
        <v>66</v>
      </c>
      <c r="K1" s="4" t="s">
        <v>67</v>
      </c>
      <c r="L1" s="4" t="s">
        <v>72</v>
      </c>
      <c r="M1" s="5" t="s">
        <v>73</v>
      </c>
      <c r="N1" s="5" t="s">
        <v>74</v>
      </c>
      <c r="O1" s="5" t="s">
        <v>7</v>
      </c>
      <c r="P1" s="5" t="s">
        <v>75</v>
      </c>
      <c r="Q1" s="5" t="s">
        <v>8</v>
      </c>
      <c r="R1" s="45" t="s">
        <v>0</v>
      </c>
    </row>
    <row r="2" spans="1:18" ht="24.75" customHeight="1" x14ac:dyDescent="0.25">
      <c r="A2" s="8">
        <f>ROW(A2) - ROW($A$1)</f>
        <v>1</v>
      </c>
      <c r="B2" s="33" t="s">
        <v>14</v>
      </c>
      <c r="C2" s="32" t="s">
        <v>26</v>
      </c>
      <c r="D2" s="32" t="s">
        <v>38</v>
      </c>
      <c r="E2" s="9" t="s">
        <v>47</v>
      </c>
      <c r="F2" s="51" t="s">
        <v>55</v>
      </c>
      <c r="G2" s="51" t="s">
        <v>59</v>
      </c>
      <c r="H2" s="52" t="s">
        <v>63</v>
      </c>
      <c r="I2" s="9" t="s">
        <v>65</v>
      </c>
      <c r="J2" s="10">
        <v>101930</v>
      </c>
      <c r="K2" s="46" t="s">
        <v>68</v>
      </c>
      <c r="L2" s="42">
        <v>1</v>
      </c>
      <c r="M2" s="10">
        <v>2</v>
      </c>
      <c r="N2" s="44">
        <v>10</v>
      </c>
      <c r="O2" s="47">
        <f>ROUNDUP(N2*L2,0)</f>
        <v>10</v>
      </c>
      <c r="P2" s="30">
        <v>9.0160000000000004E-2</v>
      </c>
      <c r="Q2" s="30">
        <f>P2*O2</f>
        <v>0.90160000000000007</v>
      </c>
      <c r="R2" s="48">
        <f>ROW(R2) - ROW($A$1)</f>
        <v>1</v>
      </c>
    </row>
    <row r="3" spans="1:18" ht="24.75" customHeight="1" x14ac:dyDescent="0.25">
      <c r="A3" s="8">
        <f t="shared" ref="A3:A12" si="0">ROW(A3) - ROW($A$1)</f>
        <v>2</v>
      </c>
      <c r="B3" s="33" t="s">
        <v>15</v>
      </c>
      <c r="C3" s="32" t="s">
        <v>27</v>
      </c>
      <c r="D3" s="32" t="s">
        <v>38</v>
      </c>
      <c r="E3" s="9" t="s">
        <v>47</v>
      </c>
      <c r="F3" s="51"/>
      <c r="G3" s="51"/>
      <c r="H3" s="52" t="s">
        <v>63</v>
      </c>
      <c r="I3" s="9"/>
      <c r="J3" s="10"/>
      <c r="K3" s="46"/>
      <c r="L3" s="42">
        <v>1</v>
      </c>
      <c r="M3" s="10">
        <v>2</v>
      </c>
      <c r="N3" s="44"/>
      <c r="O3" s="47">
        <f t="shared" ref="O3:O12" si="1">ROUNDUP(N3*L3,0)</f>
        <v>0</v>
      </c>
      <c r="P3" s="30"/>
      <c r="Q3" s="30">
        <f t="shared" ref="Q3:Q12" si="2">P3*O3</f>
        <v>0</v>
      </c>
      <c r="R3" s="48">
        <f t="shared" ref="R3:R12" si="3">ROW(R3) - ROW($A$1)</f>
        <v>2</v>
      </c>
    </row>
    <row r="4" spans="1:18" ht="24.75" customHeight="1" x14ac:dyDescent="0.25">
      <c r="A4" s="8">
        <f>ROW(A4) - ROW($A$1)</f>
        <v>3</v>
      </c>
      <c r="B4" s="33" t="s">
        <v>16</v>
      </c>
      <c r="C4" s="32" t="s">
        <v>28</v>
      </c>
      <c r="D4" s="32" t="s">
        <v>39</v>
      </c>
      <c r="E4" s="9" t="s">
        <v>48</v>
      </c>
      <c r="F4" s="51" t="s">
        <v>56</v>
      </c>
      <c r="G4" s="51" t="s">
        <v>60</v>
      </c>
      <c r="H4" s="52" t="s">
        <v>63</v>
      </c>
      <c r="I4" s="9" t="s">
        <v>65</v>
      </c>
      <c r="J4" s="10">
        <v>2985</v>
      </c>
      <c r="K4" s="46" t="s">
        <v>69</v>
      </c>
      <c r="L4" s="42">
        <v>1</v>
      </c>
      <c r="M4" s="10">
        <v>2</v>
      </c>
      <c r="N4" s="44">
        <v>10</v>
      </c>
      <c r="O4" s="47">
        <f>ROUNDUP(N4*L4,0)</f>
        <v>10</v>
      </c>
      <c r="P4" s="30">
        <v>0.49679000000000001</v>
      </c>
      <c r="Q4" s="30">
        <f>P4*O4</f>
        <v>4.9679000000000002</v>
      </c>
      <c r="R4" s="48">
        <f>ROW(R4) - ROW($A$1)</f>
        <v>3</v>
      </c>
    </row>
    <row r="5" spans="1:18" ht="24.75" customHeight="1" x14ac:dyDescent="0.25">
      <c r="A5" s="8">
        <f t="shared" si="0"/>
        <v>4</v>
      </c>
      <c r="B5" s="33" t="s">
        <v>17</v>
      </c>
      <c r="C5" s="32" t="s">
        <v>29</v>
      </c>
      <c r="D5" s="32" t="s">
        <v>40</v>
      </c>
      <c r="E5" s="9" t="s">
        <v>49</v>
      </c>
      <c r="F5" s="51" t="s">
        <v>55</v>
      </c>
      <c r="G5" s="51" t="s">
        <v>61</v>
      </c>
      <c r="H5" s="52" t="s">
        <v>63</v>
      </c>
      <c r="I5" s="9" t="s">
        <v>65</v>
      </c>
      <c r="J5" s="10">
        <v>6950</v>
      </c>
      <c r="K5" s="46" t="s">
        <v>70</v>
      </c>
      <c r="L5" s="42">
        <v>1</v>
      </c>
      <c r="M5" s="10">
        <v>4</v>
      </c>
      <c r="N5" s="44">
        <v>20</v>
      </c>
      <c r="O5" s="47">
        <f t="shared" ref="O5" si="4">ROUNDUP(N5*L5,0)</f>
        <v>20</v>
      </c>
      <c r="P5" s="30">
        <v>9.0160000000000004E-2</v>
      </c>
      <c r="Q5" s="30">
        <f t="shared" ref="Q5" si="5">P5*O5</f>
        <v>1.8032000000000001</v>
      </c>
      <c r="R5" s="48">
        <f t="shared" si="3"/>
        <v>4</v>
      </c>
    </row>
    <row r="6" spans="1:18" ht="24.75" customHeight="1" x14ac:dyDescent="0.25">
      <c r="A6" s="8">
        <f>ROW(A6) - ROW($A$1)</f>
        <v>5</v>
      </c>
      <c r="B6" s="33" t="s">
        <v>18</v>
      </c>
      <c r="C6" s="32" t="s">
        <v>30</v>
      </c>
      <c r="D6" s="32" t="s">
        <v>40</v>
      </c>
      <c r="E6" s="9" t="s">
        <v>49</v>
      </c>
      <c r="F6" s="51"/>
      <c r="G6" s="51"/>
      <c r="H6" s="52" t="s">
        <v>63</v>
      </c>
      <c r="I6" s="9"/>
      <c r="J6" s="10"/>
      <c r="K6" s="46"/>
      <c r="L6" s="42">
        <v>1</v>
      </c>
      <c r="M6" s="10">
        <v>1</v>
      </c>
      <c r="N6" s="44"/>
      <c r="O6" s="47">
        <f>ROUNDUP(N6*L6,0)</f>
        <v>0</v>
      </c>
      <c r="P6" s="30"/>
      <c r="Q6" s="30">
        <f>P6*O6</f>
        <v>0</v>
      </c>
      <c r="R6" s="48">
        <f>ROW(R6) - ROW($A$1)</f>
        <v>5</v>
      </c>
    </row>
    <row r="7" spans="1:18" ht="24.75" customHeight="1" x14ac:dyDescent="0.25">
      <c r="A7" s="8">
        <f t="shared" si="0"/>
        <v>6</v>
      </c>
      <c r="B7" s="33" t="s">
        <v>19</v>
      </c>
      <c r="C7" s="32" t="s">
        <v>31</v>
      </c>
      <c r="D7" s="32" t="s">
        <v>41</v>
      </c>
      <c r="E7" s="9" t="s">
        <v>50</v>
      </c>
      <c r="F7" s="51" t="s">
        <v>57</v>
      </c>
      <c r="G7" s="51" t="s">
        <v>31</v>
      </c>
      <c r="H7" s="52" t="s">
        <v>63</v>
      </c>
      <c r="I7" s="9" t="s">
        <v>65</v>
      </c>
      <c r="J7" s="10">
        <v>13922</v>
      </c>
      <c r="K7" s="46" t="s">
        <v>71</v>
      </c>
      <c r="L7" s="42">
        <v>1</v>
      </c>
      <c r="M7" s="10">
        <v>1</v>
      </c>
      <c r="N7" s="44">
        <v>5</v>
      </c>
      <c r="O7" s="47">
        <f t="shared" ref="O7:O9" si="6">ROUNDUP(N7*L7,0)</f>
        <v>5</v>
      </c>
      <c r="P7" s="30">
        <v>0.67620999999999998</v>
      </c>
      <c r="Q7" s="30">
        <f t="shared" ref="Q7:Q9" si="7">P7*O7</f>
        <v>3.3810500000000001</v>
      </c>
      <c r="R7" s="48">
        <f t="shared" si="3"/>
        <v>6</v>
      </c>
    </row>
    <row r="8" spans="1:18" ht="24.75" customHeight="1" x14ac:dyDescent="0.25">
      <c r="A8" s="8">
        <f>ROW(A8) - ROW($A$1)</f>
        <v>7</v>
      </c>
      <c r="B8" s="33" t="s">
        <v>20</v>
      </c>
      <c r="C8" s="32" t="s">
        <v>32</v>
      </c>
      <c r="D8" s="32" t="s">
        <v>32</v>
      </c>
      <c r="E8" s="9"/>
      <c r="F8" s="51"/>
      <c r="G8" s="51"/>
      <c r="H8" s="52"/>
      <c r="I8" s="9"/>
      <c r="J8" s="10"/>
      <c r="K8" s="46"/>
      <c r="L8" s="42"/>
      <c r="M8" s="10">
        <v>1</v>
      </c>
      <c r="N8" s="44"/>
      <c r="O8" s="47">
        <f>ROUNDUP(N8*L8,0)</f>
        <v>0</v>
      </c>
      <c r="P8" s="30"/>
      <c r="Q8" s="30">
        <f>P8*O8</f>
        <v>0</v>
      </c>
      <c r="R8" s="48">
        <f>ROW(R8) - ROW($A$1)</f>
        <v>7</v>
      </c>
    </row>
    <row r="9" spans="1:18" ht="24.75" customHeight="1" x14ac:dyDescent="0.25">
      <c r="A9" s="8">
        <f t="shared" si="0"/>
        <v>8</v>
      </c>
      <c r="B9" s="33" t="s">
        <v>21</v>
      </c>
      <c r="C9" s="32" t="s">
        <v>33</v>
      </c>
      <c r="D9" s="32" t="s">
        <v>42</v>
      </c>
      <c r="E9" s="9" t="s">
        <v>51</v>
      </c>
      <c r="F9" s="51"/>
      <c r="G9" s="51"/>
      <c r="H9" s="52"/>
      <c r="I9" s="9"/>
      <c r="J9" s="10"/>
      <c r="K9" s="46"/>
      <c r="L9" s="42"/>
      <c r="M9" s="10">
        <v>1</v>
      </c>
      <c r="N9" s="44"/>
      <c r="O9" s="47">
        <f t="shared" ref="O9" si="8">ROUNDUP(N9*L9,0)</f>
        <v>0</v>
      </c>
      <c r="P9" s="30"/>
      <c r="Q9" s="30">
        <f t="shared" ref="Q9" si="9">P9*O9</f>
        <v>0</v>
      </c>
      <c r="R9" s="48">
        <f t="shared" si="3"/>
        <v>8</v>
      </c>
    </row>
    <row r="10" spans="1:18" ht="24.75" customHeight="1" x14ac:dyDescent="0.25">
      <c r="A10" s="8">
        <f>ROW(A10) - ROW($A$1)</f>
        <v>9</v>
      </c>
      <c r="B10" s="33" t="s">
        <v>22</v>
      </c>
      <c r="C10" s="32" t="s">
        <v>34</v>
      </c>
      <c r="D10" s="32" t="s">
        <v>43</v>
      </c>
      <c r="E10" s="9"/>
      <c r="F10" s="51"/>
      <c r="G10" s="51"/>
      <c r="H10" s="52"/>
      <c r="I10" s="9"/>
      <c r="J10" s="10"/>
      <c r="K10" s="46"/>
      <c r="L10" s="42"/>
      <c r="M10" s="10">
        <v>1</v>
      </c>
      <c r="N10" s="44"/>
      <c r="O10" s="47">
        <f>ROUNDUP(N10*L10,0)</f>
        <v>0</v>
      </c>
      <c r="P10" s="30"/>
      <c r="Q10" s="30">
        <f>P10*O10</f>
        <v>0</v>
      </c>
      <c r="R10" s="48">
        <f>ROW(R10) - ROW($A$1)</f>
        <v>9</v>
      </c>
    </row>
    <row r="11" spans="1:18" ht="24.75" customHeight="1" x14ac:dyDescent="0.25">
      <c r="A11" s="8">
        <f t="shared" si="0"/>
        <v>10</v>
      </c>
      <c r="B11" s="33" t="s">
        <v>23</v>
      </c>
      <c r="C11" s="32" t="s">
        <v>35</v>
      </c>
      <c r="D11" s="32" t="s">
        <v>44</v>
      </c>
      <c r="E11" s="9" t="s">
        <v>52</v>
      </c>
      <c r="F11" s="51"/>
      <c r="G11" s="51"/>
      <c r="H11" s="52"/>
      <c r="I11" s="9"/>
      <c r="J11" s="10"/>
      <c r="K11" s="46"/>
      <c r="L11" s="42"/>
      <c r="M11" s="10">
        <v>1</v>
      </c>
      <c r="N11" s="44"/>
      <c r="O11" s="47">
        <f t="shared" ref="O11:O12" si="10">ROUNDUP(N11*L11,0)</f>
        <v>0</v>
      </c>
      <c r="P11" s="30"/>
      <c r="Q11" s="30">
        <f t="shared" ref="Q11:Q12" si="11">P11*O11</f>
        <v>0</v>
      </c>
      <c r="R11" s="48">
        <f t="shared" si="3"/>
        <v>10</v>
      </c>
    </row>
    <row r="12" spans="1:18" ht="24.75" customHeight="1" x14ac:dyDescent="0.25">
      <c r="A12" s="8">
        <f>ROW(A12) - ROW($A$1)</f>
        <v>11</v>
      </c>
      <c r="B12" s="33" t="s">
        <v>24</v>
      </c>
      <c r="C12" s="32" t="s">
        <v>36</v>
      </c>
      <c r="D12" s="32" t="s">
        <v>45</v>
      </c>
      <c r="E12" s="9" t="s">
        <v>53</v>
      </c>
      <c r="F12" s="51"/>
      <c r="G12" s="51"/>
      <c r="H12" s="52"/>
      <c r="I12" s="9"/>
      <c r="J12" s="10"/>
      <c r="K12" s="46"/>
      <c r="L12" s="42"/>
      <c r="M12" s="10">
        <v>1</v>
      </c>
      <c r="N12" s="44"/>
      <c r="O12" s="47">
        <f>ROUNDUP(N12*L12,0)</f>
        <v>0</v>
      </c>
      <c r="P12" s="30"/>
      <c r="Q12" s="30">
        <f>P12*O12</f>
        <v>0</v>
      </c>
      <c r="R12" s="48">
        <f>ROW(R12) - ROW($A$1)</f>
        <v>11</v>
      </c>
    </row>
    <row r="13" spans="1:18" ht="6.75" customHeight="1" thickBot="1" x14ac:dyDescent="0.3">
      <c r="A13" s="17"/>
      <c r="B13" s="18"/>
      <c r="C13" s="19"/>
      <c r="D13" s="19"/>
      <c r="E13" s="19"/>
      <c r="F13" s="19"/>
      <c r="G13" s="19"/>
      <c r="H13" s="23"/>
      <c r="I13" s="19"/>
      <c r="J13" s="20"/>
      <c r="K13" s="25"/>
      <c r="L13" s="25"/>
      <c r="M13" s="21"/>
      <c r="N13" s="27"/>
      <c r="O13" s="27"/>
      <c r="P13" s="20"/>
      <c r="Q13" s="20"/>
    </row>
    <row r="14" spans="1:18" ht="21.75" customHeight="1" thickTop="1" thickBot="1" x14ac:dyDescent="0.3">
      <c r="A14" s="11" t="s">
        <v>2</v>
      </c>
      <c r="B14" s="12"/>
      <c r="C14" s="53" t="s">
        <v>10</v>
      </c>
      <c r="E14" s="22" t="s">
        <v>3</v>
      </c>
      <c r="F14" s="53" t="s">
        <v>11</v>
      </c>
      <c r="G14" s="16"/>
      <c r="I14" s="13" t="s">
        <v>1</v>
      </c>
      <c r="J14" s="14"/>
      <c r="K14" s="34">
        <f ca="1">NOW()</f>
        <v>43981.90647627315</v>
      </c>
      <c r="L14" s="40"/>
      <c r="M14" s="15"/>
      <c r="N14" s="28"/>
      <c r="O14" s="28"/>
      <c r="P14" s="35" t="s">
        <v>5</v>
      </c>
      <c r="Q14" s="36">
        <f>SUM(Q2:Q12)</f>
        <v>11.053750000000001</v>
      </c>
      <c r="R14" s="50">
        <f>Q14/N15</f>
        <v>0.27634375</v>
      </c>
    </row>
    <row r="15" spans="1:18" ht="16.5" customHeight="1" thickTop="1" thickBot="1" x14ac:dyDescent="0.35">
      <c r="K15" s="22" t="s">
        <v>4</v>
      </c>
      <c r="L15" s="41"/>
      <c r="M15" s="31"/>
      <c r="N15" s="54" t="s">
        <v>12</v>
      </c>
      <c r="O15" s="39"/>
      <c r="P15" s="37"/>
      <c r="Q15" s="38" t="s">
        <v>6</v>
      </c>
      <c r="R15" s="43" t="s">
        <v>9</v>
      </c>
    </row>
    <row r="16" spans="1:18" ht="19.5" thickTop="1" x14ac:dyDescent="0.3">
      <c r="N16" s="49"/>
    </row>
  </sheetData>
  <pageMargins left="0.7" right="0.7" top="0.75" bottom="0.75" header="0.3" footer="0.3"/>
  <pageSetup paperSize="9" scale="4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Nikolaos Chalikias</dc:creator>
  <cp:lastModifiedBy>Nikolaos Chalikias</cp:lastModifiedBy>
  <cp:lastPrinted>2015-10-19T13:21:42Z</cp:lastPrinted>
  <dcterms:created xsi:type="dcterms:W3CDTF">2014-12-04T09:48:08Z</dcterms:created>
  <dcterms:modified xsi:type="dcterms:W3CDTF">2020-05-30T20:45:19Z</dcterms:modified>
</cp:coreProperties>
</file>