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DC96E9F5-D5D1-4AB2-96CD-E2074E339EF9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13-10-25" sheetId="1" r:id="rId1"/>
    <sheet name="Martes 14-10-25" sheetId="2" r:id="rId2"/>
    <sheet name="Miercoles 15-10-25" sheetId="3" r:id="rId3"/>
    <sheet name="Jueves 16-10-25" sheetId="4" r:id="rId4"/>
    <sheet name="Viernes 17-10-25" sheetId="5" r:id="rId5"/>
    <sheet name="Sabado 18-10-25 " sheetId="6" r:id="rId6"/>
    <sheet name="Domingo" sheetId="8" r:id="rId7"/>
    <sheet name="Cambios" sheetId="7" r:id="rId8"/>
  </sheets>
  <definedNames>
    <definedName name="_xlnm._FilterDatabase" localSheetId="0" hidden="1">'Lunes 13-10-25'!$B$4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C6" i="2" l="1"/>
  <c r="C7" i="2" s="1"/>
  <c r="C8" i="2" s="1"/>
  <c r="C9" i="2" s="1"/>
  <c r="C10" i="2" s="1"/>
  <c r="C11" i="2" s="1"/>
  <c r="C12" i="2" s="1"/>
  <c r="C13" i="2" s="1"/>
  <c r="K4" i="8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<sst xmlns="http://schemas.openxmlformats.org/spreadsheetml/2006/main" count="314" uniqueCount="147">
  <si>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</si>
  <si>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</si>
  <si>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</si>
  <si>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</si>
  <si>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</si>
  <si>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</si>
  <si>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</si>
  <si>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</si>
  <si>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</si>
  <si>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</si>
  <si>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</si>
  <si>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</si>
  <si>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</si>
  <si>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</si>
  <si>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</si>
  <si>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</si>
  <si>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</si>
  <si>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</si>
  <si>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</si>
  <si>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</si>
  <si>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</si>
  <si>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</si>
  <si>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</si>
  <si>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</si>
  <si>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</si>
  <si>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13 DE OCTUBRE-25</t>
  </si>
  <si>
    <t>JUNTAS DE MOTOR DE CARGO 150</t>
  </si>
  <si>
    <t>CAMARA 80-100-21</t>
  </si>
  <si>
    <t xml:space="preserve">SWUITH UNIVERSAL </t>
  </si>
  <si>
    <t>CHICOTE DE CLUTH DM200</t>
  </si>
  <si>
    <t>CHICOTE DE CLUTH 150Z</t>
  </si>
  <si>
    <t>BUJIA D8</t>
  </si>
  <si>
    <t>X</t>
  </si>
  <si>
    <t xml:space="preserve">FILTRO DE ACARTON DE GASOLINA </t>
  </si>
  <si>
    <t>TAZA DE DIECCION DS150</t>
  </si>
  <si>
    <t>FILTRO DE AIRE DM200</t>
  </si>
  <si>
    <t>ARBOL DE LEVAS DS150</t>
  </si>
  <si>
    <t>BALATA DE TAMBOR FT150</t>
  </si>
  <si>
    <t>ACEITE AKRON</t>
  </si>
  <si>
    <t>ESTRELLA FT150</t>
  </si>
  <si>
    <t>AFLOJATODO AXPRO</t>
  </si>
  <si>
    <t>LLANTA 3.00.18</t>
  </si>
  <si>
    <t>ACEITE REPSOL</t>
  </si>
  <si>
    <t>BUJIA C7</t>
  </si>
  <si>
    <t>CAPUCHON DE BUJIA DS150</t>
  </si>
  <si>
    <t>CAMARA 90-90-18</t>
  </si>
  <si>
    <t>ESTATOR DS150</t>
  </si>
  <si>
    <t>VALVULAS DE FT150</t>
  </si>
  <si>
    <t xml:space="preserve">SELLOS DE VALVULAS </t>
  </si>
  <si>
    <t>FILTROS DE GASOLINA CARTON</t>
  </si>
  <si>
    <t>FOCO WS150 PEQUEÑITO</t>
  </si>
  <si>
    <t>MANIJAS DE LUJO AZULES</t>
  </si>
  <si>
    <t>Martes 14 DE OCTUBRE -25</t>
  </si>
  <si>
    <t xml:space="preserve">AUMENTO DE AMORTIGUADOR </t>
  </si>
  <si>
    <t>BALATA DE TAMBOR DS150</t>
  </si>
  <si>
    <t>RELEVADOR DS150</t>
  </si>
  <si>
    <t>CHICOTE DE ACELERADOR DM200</t>
  </si>
  <si>
    <t>SWUITH DE TORNILLO</t>
  </si>
  <si>
    <t>PILA 12N9 NASAKI</t>
  </si>
  <si>
    <t>CHICOTE DE CLTUH UNIVERSAL</t>
  </si>
  <si>
    <t>ACEITE MOTUL7100 20-W-50</t>
  </si>
  <si>
    <t>FILTRO DE ACEI GIXER</t>
  </si>
  <si>
    <t>FILTRO DE ACEITE FZ16</t>
  </si>
  <si>
    <t>VALVULAS DE MOTOR FT150</t>
  </si>
  <si>
    <t>ESPEJOS COFEE RACING</t>
  </si>
  <si>
    <t>CAMARA 130-70-17</t>
  </si>
  <si>
    <t xml:space="preserve">ESCAPE NEGRO </t>
  </si>
  <si>
    <t>CAMARA 120-80-18</t>
  </si>
  <si>
    <t>Miercoles 15 DE OCTUBRE-25</t>
  </si>
  <si>
    <t xml:space="preserve">TERNIMAL DE BACTERIA </t>
  </si>
  <si>
    <t>KID DE ARRASTRE PULSAR 200NS</t>
  </si>
  <si>
    <t>CASCO ABATIBLE NEGRO</t>
  </si>
  <si>
    <t>RAYOS SUELTOS DM200 DEKLANTERO</t>
  </si>
  <si>
    <t>CAPUCHON DE BUJIA FT150</t>
  </si>
  <si>
    <t>GOMAS DE IMPACTOI TALIKA 150Z</t>
  </si>
  <si>
    <t>CABLE DE BACTERIA RIOJO</t>
  </si>
  <si>
    <t>BALATA DE DISCO DS150</t>
  </si>
  <si>
    <t>CAMARA 130-90-10</t>
  </si>
  <si>
    <t>MANIJA COMPLETA 125Z IZQ</t>
  </si>
  <si>
    <t>MANIJA COMPLETA FT150 IZQ</t>
  </si>
  <si>
    <t>ROTULAS INFERIOR ATX</t>
  </si>
  <si>
    <t>RODILLOS DE  CENTRIFUJO DS150</t>
  </si>
  <si>
    <t>RESBALON DS150</t>
  </si>
  <si>
    <t>PEDIDO MERCADO</t>
  </si>
  <si>
    <t>PUÑOS UNIVERSALES</t>
  </si>
  <si>
    <t>STIKER</t>
  </si>
  <si>
    <t>Jueves 16 DE OCTUBRE-2025</t>
  </si>
  <si>
    <t>BALANCIN INFERIOR FT150</t>
  </si>
  <si>
    <t>PIPETA</t>
  </si>
  <si>
    <t xml:space="preserve">RAYOS TRASEROS VENTO ROKEMAN </t>
  </si>
  <si>
    <t xml:space="preserve">BALATA DE VORTEX 300 </t>
  </si>
  <si>
    <t>BUJE DE FT150</t>
  </si>
  <si>
    <t>PILA 6.5</t>
  </si>
  <si>
    <t>CARBURADOR DE FT200</t>
  </si>
  <si>
    <t>INTERRUPTOR DE FRENO</t>
  </si>
  <si>
    <t>BULVO DE FRENO</t>
  </si>
  <si>
    <t>BOTON DE ENCENDIDO DS150</t>
  </si>
  <si>
    <t>MANIJA IZQUIERDA COMPLETA FT150</t>
  </si>
  <si>
    <t>CALIPER DE ATV</t>
  </si>
  <si>
    <t>PEDIDO NASAKI</t>
  </si>
  <si>
    <t>DIRECCIONALES UNIVERSALES</t>
  </si>
  <si>
    <t>LLANTA 120-80-18 MERCADO</t>
  </si>
  <si>
    <t xml:space="preserve">ACEITE REPSOL </t>
  </si>
  <si>
    <t>KID DE ARRASTRE RC150</t>
  </si>
  <si>
    <t>SRIKER</t>
  </si>
  <si>
    <t>CALABERA DE FT125</t>
  </si>
  <si>
    <t>Viernes 17 DE OCTUBRE-25</t>
  </si>
  <si>
    <t>Acakron</t>
  </si>
  <si>
    <t>pmercado</t>
  </si>
  <si>
    <t>LUNES 13 DE OCTUBRE-25</t>
  </si>
  <si>
    <t>MIERCOLES 15 DE OCTUBRE-25</t>
  </si>
  <si>
    <t>P.OSCAR</t>
  </si>
  <si>
    <t>JUEVES 16 DE OCTUBRE-25</t>
  </si>
  <si>
    <t>PE.NASAKI</t>
  </si>
  <si>
    <t xml:space="preserve">RENTA </t>
  </si>
  <si>
    <t>VIERNES 17 DE OCTUBRE-25</t>
  </si>
  <si>
    <t>PAGOYAS</t>
  </si>
  <si>
    <t>TOTAL</t>
  </si>
  <si>
    <t>TOTAL DE EGRESOS</t>
  </si>
  <si>
    <t xml:space="preserve">RAYOS DM200 TRASEROS </t>
  </si>
  <si>
    <t>BALATA DE TAMBOR DS150 GRANDE</t>
  </si>
  <si>
    <t>BALATA DE TAMBOR CHICO ITALIKA</t>
  </si>
  <si>
    <t>CAPUCHON  DE BUJIA FT150</t>
  </si>
  <si>
    <t>ARNES DE CDI FT150</t>
  </si>
  <si>
    <t>FILTRO DE GASOLINA CARTON</t>
  </si>
  <si>
    <t>CABLE DE BACTERIA ROJO</t>
  </si>
  <si>
    <t xml:space="preserve">FILTRO DE AIRE 150Z ITALIKA </t>
  </si>
  <si>
    <t>PILA 12N793B WINMEX</t>
  </si>
  <si>
    <t>BRAZO DE CLUTH FT150</t>
  </si>
  <si>
    <t>CABLE SUELTO ROJO</t>
  </si>
  <si>
    <t>CABLE SUELTO NEGRO</t>
  </si>
  <si>
    <t>CUENTA SEMANA PASADA $ 26960 MENOS $2030 DE ACEITE AKRON QUEDA $ 24930</t>
  </si>
  <si>
    <t xml:space="preserve">CUENTA SEMANA PASADA$ 24930 MENOS $3140 COSAS DE MERCADO QUEDA$ 21790 </t>
  </si>
  <si>
    <t xml:space="preserve">CUENTA SEMANA PASADA $ 21790 MENOS $ 195 DE PIPETAS QUEDA $ 21595 MENOS $2226 DE PEDIDO NASAKI QUEDA $ 19369 </t>
  </si>
  <si>
    <r>
      <rPr>
        <b/>
        <sz val="14"/>
        <color theme="1"/>
        <rFont val="Calibri"/>
        <family val="2"/>
        <scheme val="minor"/>
      </rPr>
      <t>CORTES DE LA SEMANA</t>
    </r>
    <r>
      <rPr>
        <sz val="11"/>
        <color theme="1"/>
        <rFont val="Calibri"/>
        <family val="2"/>
        <scheme val="minor"/>
      </rPr>
      <t xml:space="preserve">          CUENTA SEMANA PASADA
</t>
    </r>
    <r>
      <rPr>
        <b/>
        <sz val="14"/>
        <color theme="1"/>
        <rFont val="Calibri"/>
        <family val="2"/>
        <scheme val="minor"/>
      </rPr>
      <t>LUNES 13 DE OCTUBRE-25                    $26960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$ 2682.5                MENOS$ 10641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MARTES 14 DE OCTUBRE-25   QUEDA $16319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$ 2805.5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MIERCOLES 15 DE OCTUBRE-25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$ 3002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JUEVES 16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$ 4009.5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VIERNES 17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$ 1175.5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2"/>
        <color theme="1"/>
        <rFont val="Calibri"/>
        <family val="2"/>
        <scheme val="minor"/>
      </rPr>
      <t xml:space="preserve">TOTAL $ 13675
TOTAL EN CAJA $ 29994 </t>
    </r>
  </si>
  <si>
    <t>Sabado 18 DE OCTUBRE-25</t>
  </si>
  <si>
    <t>SEGURO DE CADENA 428</t>
  </si>
  <si>
    <t>PEDAL DE ARRANQUE DS150</t>
  </si>
  <si>
    <t>BENDIX PARA DS150</t>
  </si>
  <si>
    <t xml:space="preserve">CINTA DE AISLAR </t>
  </si>
  <si>
    <t>CALABERA FT150</t>
  </si>
  <si>
    <t xml:space="preserve">AUXILIAR DE BUHOS </t>
  </si>
  <si>
    <t>CHICOTE DE CLUTH FT150</t>
  </si>
  <si>
    <t>BANDA POWER LINK 743-20-309</t>
  </si>
  <si>
    <t>CADENA 428 X 126 SENCILLA</t>
  </si>
  <si>
    <t xml:space="preserve">SELLO DE ESCAPE </t>
  </si>
  <si>
    <r>
      <t xml:space="preserve">CUENTA DE HOY SABADO $ 1237.5 MENOS $ 300 PAGO DE YAS QUEDA $ 937.5 
MAS LO DE AYER EN CAJA TOTAL $ 29994 
</t>
    </r>
    <r>
      <rPr>
        <b/>
        <sz val="24"/>
        <color rgb="FFFF0000"/>
        <rFont val="Calibri"/>
        <family val="2"/>
        <scheme val="minor"/>
      </rPr>
      <t xml:space="preserve">TOTAL EN CAJA $ 30931.5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</si>
</sst>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5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3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2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19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18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15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14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1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0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3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2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34" t="s">
        <v>25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2" t="s">
        <v>17</v>
      </c>
      <c r="K3" s="6">
        <f>SUM(Tabla1[Importa])</f>
        <v>2682.5</v>
      </c>
      <c r="M3" s="37" t="s">
        <v>6</v>
      </c>
      <c r="N3" s="37"/>
      <c r="O3" s="37"/>
      <c r="P3" s="37"/>
      <c r="Q3" s="37"/>
      <c r="R3" s="37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24</v>
      </c>
      <c r="M4" s="36" t="s">
        <v>131</v>
      </c>
      <c r="N4" s="36"/>
      <c r="O4" s="36"/>
      <c r="P4" s="36"/>
      <c r="Q4" s="36"/>
      <c r="R4" s="36"/>
    </row>
    <row r="5" spans="2:18" x14ac:dyDescent="0.25">
      <c r="B5" s="18">
        <f ca="1">IF(Tabla1[[#This Row],['#]]&lt;&gt;"", NOW(), "")</f>
        <v>45948.772004050923</v>
      </c>
      <c r="C5">
        <f>IF(ISNUMBER(E5), IF(ISNUMBER(C4), C4+1, 1), "")</f>
        <v>1</v>
      </c>
      <c r="D5" t="s">
        <v>26</v>
      </c>
      <c r="E5">
        <v>1</v>
      </c>
      <c r="F5">
        <v>75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75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45948.772004050923</v>
      </c>
      <c r="C6">
        <f t="shared" ref="C6:C36" si="0">IF(ISNUMBER(E6), IF(ISNUMBER(C5), C5+1, 1), "")</f>
        <v>2</v>
      </c>
      <c r="D6" t="s">
        <v>27</v>
      </c>
      <c r="E6">
        <v>1</v>
      </c>
      <c r="F6">
        <v>93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93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45948.772004050923</v>
      </c>
      <c r="C7">
        <f t="shared" si="0"/>
        <v>3</v>
      </c>
      <c r="D7" t="s">
        <v>28</v>
      </c>
      <c r="E7">
        <v>1</v>
      </c>
      <c r="F7">
        <v>70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70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45948.772004050923</v>
      </c>
      <c r="C8">
        <f t="shared" si="0"/>
        <v>4</v>
      </c>
      <c r="D8" t="s">
        <v>29</v>
      </c>
      <c r="E8">
        <v>1</v>
      </c>
      <c r="F8">
        <v>45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45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45948.772004050923</v>
      </c>
      <c r="C9">
        <f t="shared" si="0"/>
        <v>5</v>
      </c>
      <c r="D9" t="s">
        <v>30</v>
      </c>
      <c r="E9">
        <v>1</v>
      </c>
      <c r="F9">
        <v>40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40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45948.772004050923</v>
      </c>
      <c r="C10">
        <f t="shared" si="0"/>
        <v>6</v>
      </c>
      <c r="D10" t="s">
        <v>31</v>
      </c>
      <c r="E10">
        <v>2</v>
      </c>
      <c r="F10">
        <v>57</v>
      </c>
      <c r="G10" t="s">
        <v>32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103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45948.772004050923</v>
      </c>
      <c r="C11">
        <f t="shared" si="0"/>
        <v>7</v>
      </c>
      <c r="D11" t="s">
        <v>33</v>
      </c>
      <c r="E11">
        <v>2</v>
      </c>
      <c r="F11">
        <v>15</v>
      </c>
      <c r="G11" t="s">
        <v>32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27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45948.772004050923</v>
      </c>
      <c r="C12">
        <f t="shared" si="0"/>
        <v>8</v>
      </c>
      <c r="D12" t="s">
        <v>34</v>
      </c>
      <c r="E12">
        <v>1</v>
      </c>
      <c r="F12">
        <v>132</v>
      </c>
      <c r="G12" t="s">
        <v>32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119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45948.772004050923</v>
      </c>
      <c r="C13">
        <f t="shared" si="0"/>
        <v>9</v>
      </c>
      <c r="D13" t="s">
        <v>35</v>
      </c>
      <c r="E13">
        <v>1</v>
      </c>
      <c r="F13">
        <v>71</v>
      </c>
      <c r="G13" t="s">
        <v>32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64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45948.772004050923</v>
      </c>
      <c r="C14">
        <f t="shared" si="0"/>
        <v>10</v>
      </c>
      <c r="D14" t="s">
        <v>36</v>
      </c>
      <c r="E14">
        <v>1</v>
      </c>
      <c r="F14">
        <v>180</v>
      </c>
      <c r="G14" t="s">
        <v>32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162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45948.772004050923</v>
      </c>
      <c r="C15">
        <f t="shared" si="0"/>
        <v>11</v>
      </c>
      <c r="D15" t="s">
        <v>39</v>
      </c>
      <c r="E15">
        <v>1</v>
      </c>
      <c r="F15">
        <v>161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161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45948.772004050923</v>
      </c>
      <c r="C16">
        <f t="shared" si="0"/>
        <v>12</v>
      </c>
      <c r="D16" t="s">
        <v>37</v>
      </c>
      <c r="E16">
        <v>1</v>
      </c>
      <c r="F16">
        <v>75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75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45948.772004050923</v>
      </c>
      <c r="C17">
        <f t="shared" si="0"/>
        <v>13</v>
      </c>
      <c r="D17" t="s">
        <v>40</v>
      </c>
      <c r="E17">
        <v>1</v>
      </c>
      <c r="F17">
        <v>95</v>
      </c>
      <c r="G17" t="s">
        <v>32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85.5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45948.772004050923</v>
      </c>
      <c r="C18">
        <f t="shared" si="0"/>
        <v>14</v>
      </c>
      <c r="D18" t="s">
        <v>41</v>
      </c>
      <c r="E18">
        <v>1</v>
      </c>
      <c r="F18">
        <v>507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507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45948.772004050923</v>
      </c>
      <c r="C19">
        <f t="shared" si="0"/>
        <v>15</v>
      </c>
      <c r="D19" t="s">
        <v>42</v>
      </c>
      <c r="E19">
        <v>1</v>
      </c>
      <c r="F19">
        <v>142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142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45948.772004050923</v>
      </c>
      <c r="C20">
        <f t="shared" si="0"/>
        <v>16</v>
      </c>
      <c r="D20" t="s">
        <v>43</v>
      </c>
      <c r="E20">
        <v>1</v>
      </c>
      <c r="F20">
        <v>57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57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45948.772004050923</v>
      </c>
      <c r="C21">
        <f t="shared" si="0"/>
        <v>17</v>
      </c>
      <c r="D21" t="s">
        <v>44</v>
      </c>
      <c r="E21">
        <v>1</v>
      </c>
      <c r="F21">
        <v>20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20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45948.772004050923</v>
      </c>
      <c r="C22">
        <f t="shared" si="0"/>
        <v>18</v>
      </c>
      <c r="D22" t="s">
        <v>45</v>
      </c>
      <c r="E22">
        <v>1</v>
      </c>
      <c r="F22">
        <v>92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92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45948.772004050923</v>
      </c>
      <c r="C23">
        <f t="shared" si="0"/>
        <v>19</v>
      </c>
      <c r="D23" t="s">
        <v>46</v>
      </c>
      <c r="E23">
        <v>1</v>
      </c>
      <c r="F23">
        <v>255</v>
      </c>
      <c r="G23" t="s">
        <v>32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229.5</v>
      </c>
    </row>
    <row r="24" spans="2:18" ht="15" customHeight="1" x14ac:dyDescent="0.25">
      <c r="B24" s="18">
        <f ca="1">IF(Tabla1[[#This Row],['#]]&lt;&gt;"", NOW(), "")</f>
        <v>45948.772004050923</v>
      </c>
      <c r="C24">
        <f t="shared" si="0"/>
        <v>20</v>
      </c>
      <c r="D24" t="s">
        <v>47</v>
      </c>
      <c r="E24">
        <v>1</v>
      </c>
      <c r="F24">
        <v>126</v>
      </c>
      <c r="G24" t="s">
        <v>32</v>
      </c>
      <c r="H24" s="5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>113.5</v>
      </c>
      <c r="M24" s="32" t="s">
        <v>19</v>
      </c>
      <c r="N24" s="32"/>
      <c r="O24" s="32"/>
      <c r="P24" s="32"/>
      <c r="Q24" s="32"/>
      <c r="R24" s="32"/>
    </row>
    <row r="25" spans="2:18" x14ac:dyDescent="0.25">
      <c r="B25" s="18">
        <f ca="1">IF(Tabla1[[#This Row],['#]]&lt;&gt;"", NOW(), "")</f>
        <v>45948.772004050923</v>
      </c>
      <c r="C25">
        <f t="shared" si="0"/>
        <v>21</v>
      </c>
      <c r="D25" t="s">
        <v>48</v>
      </c>
      <c r="E25">
        <v>1</v>
      </c>
      <c r="F25">
        <v>10</v>
      </c>
      <c r="H25" s="5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>10</v>
      </c>
      <c r="M25" s="33"/>
      <c r="N25" s="33"/>
      <c r="O25" s="33"/>
      <c r="P25" s="33"/>
      <c r="Q25" s="33"/>
      <c r="R25" s="33"/>
    </row>
    <row r="26" spans="2:18" ht="15" customHeight="1" x14ac:dyDescent="0.25">
      <c r="B26" s="18">
        <f ca="1">IF(Tabla1[[#This Row],['#]]&lt;&gt;"", NOW(), "")</f>
        <v>45948.772004050923</v>
      </c>
      <c r="C26">
        <f t="shared" si="0"/>
        <v>22</v>
      </c>
      <c r="D26" t="s">
        <v>49</v>
      </c>
      <c r="E26">
        <v>2</v>
      </c>
      <c r="F26">
        <v>15</v>
      </c>
      <c r="G26" t="s">
        <v>32</v>
      </c>
      <c r="H26" s="5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>27</v>
      </c>
      <c r="M26" s="31" t="s">
        <v>20</v>
      </c>
      <c r="N26" s="31"/>
      <c r="O26" s="14" t="s">
        <v>21</v>
      </c>
      <c r="P26" s="31" t="s">
        <v>22</v>
      </c>
      <c r="Q26" s="31"/>
      <c r="R26" s="31"/>
    </row>
    <row r="27" spans="2:18" x14ac:dyDescent="0.25">
      <c r="B27" s="18">
        <f ca="1">IF(Tabla1[[#This Row],['#]]&lt;&gt;"", NOW(), "")</f>
        <v>45948.772004050923</v>
      </c>
      <c r="C27">
        <f t="shared" si="0"/>
        <v>23</v>
      </c>
      <c r="D27" t="s">
        <v>50</v>
      </c>
      <c r="E27">
        <v>2</v>
      </c>
      <c r="F27">
        <v>5</v>
      </c>
      <c r="H27" s="5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>10</v>
      </c>
      <c r="M27" s="19" t="s">
        <v>38</v>
      </c>
      <c r="N27" s="20"/>
      <c r="O27" s="23">
        <v>2030</v>
      </c>
      <c r="P27" s="25"/>
      <c r="Q27" s="26"/>
      <c r="R27" s="27"/>
    </row>
    <row r="28" spans="2:18" x14ac:dyDescent="0.25">
      <c r="B28" s="18">
        <f ca="1">IF(Tabla1[[#This Row],['#]]&lt;&gt;"", NOW(), "")</f>
        <v>45948.772004050923</v>
      </c>
      <c r="C28">
        <f t="shared" si="0"/>
        <v>24</v>
      </c>
      <c r="D28" t="s">
        <v>51</v>
      </c>
      <c r="E28">
        <v>1</v>
      </c>
      <c r="F28">
        <v>355</v>
      </c>
      <c r="H28" s="5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>355</v>
      </c>
      <c r="M28" s="21"/>
      <c r="N28" s="22"/>
      <c r="O28" s="24"/>
      <c r="P28" s="28"/>
      <c r="Q28" s="29"/>
      <c r="R28" s="30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19"/>
      <c r="N29" s="20"/>
      <c r="O29" s="23"/>
      <c r="P29" s="25"/>
      <c r="Q29" s="26"/>
      <c r="R29" s="27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1"/>
      <c r="N30" s="22"/>
      <c r="O30" s="24"/>
      <c r="P30" s="28"/>
      <c r="Q30" s="29"/>
      <c r="R30" s="30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19"/>
      <c r="N31" s="20"/>
      <c r="O31" s="23"/>
      <c r="P31" s="25"/>
      <c r="Q31" s="26"/>
      <c r="R31" s="27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1"/>
      <c r="N32" s="22"/>
      <c r="O32" s="24"/>
      <c r="P32" s="28"/>
      <c r="Q32" s="29"/>
      <c r="R32" s="30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19"/>
      <c r="N33" s="20"/>
      <c r="O33" s="23"/>
      <c r="P33" s="25"/>
      <c r="Q33" s="26"/>
      <c r="R33" s="27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1"/>
      <c r="N34" s="22"/>
      <c r="O34" s="24"/>
      <c r="P34" s="28"/>
      <c r="Q34" s="29"/>
      <c r="R34" s="30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19"/>
      <c r="N35" s="20"/>
      <c r="O35" s="23"/>
      <c r="P35" s="25"/>
      <c r="Q35" s="26"/>
      <c r="R35" s="27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1"/>
      <c r="N36" s="22"/>
      <c r="O36" s="24"/>
      <c r="P36" s="28"/>
      <c r="Q36" s="29"/>
      <c r="R36" s="30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19"/>
      <c r="N37" s="20"/>
      <c r="O37" s="23"/>
      <c r="P37" s="25"/>
      <c r="Q37" s="26"/>
      <c r="R37" s="27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1"/>
      <c r="N38" s="22"/>
      <c r="O38" s="24"/>
      <c r="P38" s="28"/>
      <c r="Q38" s="29"/>
      <c r="R38" s="30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19"/>
      <c r="N39" s="20"/>
      <c r="O39" s="23"/>
      <c r="P39" s="25"/>
      <c r="Q39" s="26"/>
      <c r="R39" s="27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1"/>
      <c r="N40" s="22"/>
      <c r="O40" s="24"/>
      <c r="P40" s="28"/>
      <c r="Q40" s="29"/>
      <c r="R40" s="30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19"/>
      <c r="N41" s="20"/>
      <c r="O41" s="23"/>
      <c r="P41" s="25"/>
      <c r="Q41" s="26"/>
      <c r="R41" s="27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1"/>
      <c r="N42" s="22"/>
      <c r="O42" s="24"/>
      <c r="P42" s="28"/>
      <c r="Q42" s="29"/>
      <c r="R42" s="30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19"/>
      <c r="N43" s="20"/>
      <c r="O43" s="23"/>
      <c r="P43" s="25"/>
      <c r="Q43" s="26"/>
      <c r="R43" s="27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1"/>
      <c r="N44" s="22"/>
      <c r="O44" s="24"/>
      <c r="P44" s="28"/>
      <c r="Q44" s="29"/>
      <c r="R44" s="30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19"/>
      <c r="N45" s="20"/>
      <c r="O45" s="23"/>
      <c r="P45" s="25"/>
      <c r="Q45" s="26"/>
      <c r="R45" s="27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1"/>
      <c r="N46" s="22"/>
      <c r="O46" s="24"/>
      <c r="P46" s="28"/>
      <c r="Q46" s="29"/>
      <c r="R46" s="30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19"/>
      <c r="N47" s="20"/>
      <c r="O47" s="23"/>
      <c r="P47" s="25"/>
      <c r="Q47" s="26"/>
      <c r="R47" s="27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1"/>
      <c r="N48" s="22"/>
      <c r="O48" s="24"/>
      <c r="P48" s="28"/>
      <c r="Q48" s="29"/>
      <c r="R48" s="30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19"/>
      <c r="N49" s="20"/>
      <c r="O49" s="23"/>
      <c r="P49" s="25"/>
      <c r="Q49" s="26"/>
      <c r="R49" s="27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1"/>
      <c r="N50" s="22"/>
      <c r="O50" s="24"/>
      <c r="P50" s="28"/>
      <c r="Q50" s="29"/>
      <c r="R50" s="30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19"/>
      <c r="N51" s="20"/>
      <c r="O51" s="23"/>
      <c r="P51" s="25"/>
      <c r="Q51" s="26"/>
      <c r="R51" s="27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1"/>
      <c r="N52" s="22"/>
      <c r="O52" s="24"/>
      <c r="P52" s="28"/>
      <c r="Q52" s="29"/>
      <c r="R52" s="30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24:R24"/>
    <mergeCell ref="M25:R25"/>
    <mergeCell ref="C2:H2"/>
    <mergeCell ref="M4:R22"/>
    <mergeCell ref="M2:R2"/>
    <mergeCell ref="M3:R3"/>
    <mergeCell ref="J5:K14"/>
    <mergeCell ref="M41:N42"/>
    <mergeCell ref="M43:N44"/>
    <mergeCell ref="O41:O42"/>
    <mergeCell ref="O43:O44"/>
    <mergeCell ref="P41:R42"/>
    <mergeCell ref="P43:R44"/>
    <mergeCell ref="P26:R26"/>
    <mergeCell ref="M26:N26"/>
    <mergeCell ref="M27:N28"/>
    <mergeCell ref="M29:N30"/>
    <mergeCell ref="O27:O28"/>
    <mergeCell ref="O29:O30"/>
    <mergeCell ref="P27:R28"/>
    <mergeCell ref="P29:R30"/>
    <mergeCell ref="M31:N32"/>
    <mergeCell ref="M33:N34"/>
    <mergeCell ref="M35:N36"/>
    <mergeCell ref="M37:N38"/>
    <mergeCell ref="M39:N40"/>
    <mergeCell ref="O31:O32"/>
    <mergeCell ref="O33:O34"/>
    <mergeCell ref="O35:O36"/>
    <mergeCell ref="O37:O38"/>
    <mergeCell ref="O39:O40"/>
    <mergeCell ref="P31:R32"/>
    <mergeCell ref="P33:R34"/>
    <mergeCell ref="P35:R36"/>
    <mergeCell ref="P37:R38"/>
    <mergeCell ref="P39:R40"/>
    <mergeCell ref="M45:N46"/>
    <mergeCell ref="O45:O46"/>
    <mergeCell ref="P45:R46"/>
    <mergeCell ref="M47:N48"/>
    <mergeCell ref="O47:O48"/>
    <mergeCell ref="P47:R48"/>
    <mergeCell ref="M49:N50"/>
    <mergeCell ref="O49:O50"/>
    <mergeCell ref="P49:R50"/>
    <mergeCell ref="M51:N52"/>
    <mergeCell ref="O51:O52"/>
    <mergeCell ref="P51:R52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C42" sqref="C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52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SUM(Tabla110[Importa])</f>
        <v>2805.5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18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IF(Tabla110[[#This Row],['#]]&lt;&gt;"", NOW(), "")</f>
        <v>45948.772004050923</v>
      </c>
      <c r="C5">
        <f t="shared" ref="C5:C68" si="0">IF(ISNUMBER(E5), IF(ISNUMBER(C4), C4+1, 1), "")</f>
        <v>1</v>
      </c>
      <c r="D5" t="s">
        <v>53</v>
      </c>
      <c r="E5">
        <v>1</v>
      </c>
      <c r="F5">
        <v>52</v>
      </c>
      <c r="G5" t="s">
        <v>32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47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45948.772004050923</v>
      </c>
      <c r="C6">
        <f t="shared" si="0"/>
        <v>2</v>
      </c>
      <c r="D6" t="s">
        <v>31</v>
      </c>
      <c r="E6">
        <v>1</v>
      </c>
      <c r="F6">
        <v>57</v>
      </c>
      <c r="G6" t="s">
        <v>32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51.5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45948.772004050923</v>
      </c>
      <c r="C7">
        <f t="shared" si="0"/>
        <v>3</v>
      </c>
      <c r="D7" t="s">
        <v>54</v>
      </c>
      <c r="E7">
        <v>3</v>
      </c>
      <c r="F7">
        <v>79</v>
      </c>
      <c r="G7" t="s">
        <v>32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213.5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45948.772004050923</v>
      </c>
      <c r="C8">
        <f t="shared" si="0"/>
        <v>4</v>
      </c>
      <c r="D8" t="s">
        <v>55</v>
      </c>
      <c r="E8">
        <v>1</v>
      </c>
      <c r="F8">
        <v>35</v>
      </c>
      <c r="G8" t="s">
        <v>32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31.5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45948.772004050923</v>
      </c>
      <c r="C9">
        <f t="shared" si="0"/>
        <v>5</v>
      </c>
      <c r="D9" t="s">
        <v>56</v>
      </c>
      <c r="E9">
        <v>1</v>
      </c>
      <c r="F9">
        <v>60</v>
      </c>
      <c r="G9" t="s">
        <v>32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54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45948.772004050923</v>
      </c>
      <c r="C10">
        <f t="shared" si="0"/>
        <v>6</v>
      </c>
      <c r="D10" t="s">
        <v>57</v>
      </c>
      <c r="E10">
        <v>1</v>
      </c>
      <c r="F10">
        <v>58</v>
      </c>
      <c r="G10" t="s">
        <v>32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52.5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45948.772004050923</v>
      </c>
      <c r="C11">
        <f t="shared" si="0"/>
        <v>7</v>
      </c>
      <c r="D11" t="s">
        <v>58</v>
      </c>
      <c r="E11">
        <v>1</v>
      </c>
      <c r="F11">
        <v>500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500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45948.772004050923</v>
      </c>
      <c r="C12">
        <f t="shared" si="0"/>
        <v>8</v>
      </c>
      <c r="D12" t="s">
        <v>56</v>
      </c>
      <c r="E12">
        <v>1</v>
      </c>
      <c r="F12">
        <v>60</v>
      </c>
      <c r="G12" t="s">
        <v>32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54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45948.772004050923</v>
      </c>
      <c r="C13">
        <f t="shared" si="0"/>
        <v>9</v>
      </c>
      <c r="D13" t="s">
        <v>59</v>
      </c>
      <c r="E13">
        <v>3</v>
      </c>
      <c r="F13">
        <v>20</v>
      </c>
      <c r="G13" t="s">
        <v>32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54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45948.772004050923</v>
      </c>
      <c r="C14">
        <f t="shared" si="0"/>
        <v>10</v>
      </c>
      <c r="D14" t="s">
        <v>60</v>
      </c>
      <c r="E14">
        <v>1</v>
      </c>
      <c r="F14">
        <v>320</v>
      </c>
      <c r="G14" t="s">
        <v>32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304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45948.772004050923</v>
      </c>
      <c r="C15">
        <f t="shared" si="0"/>
        <v>11</v>
      </c>
      <c r="D15" t="s">
        <v>61</v>
      </c>
      <c r="E15">
        <v>1</v>
      </c>
      <c r="F15">
        <v>80</v>
      </c>
      <c r="G15" t="s">
        <v>32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72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45948.772004050923</v>
      </c>
      <c r="C16">
        <f t="shared" si="0"/>
        <v>12</v>
      </c>
      <c r="D16" t="s">
        <v>43</v>
      </c>
      <c r="E16">
        <v>1</v>
      </c>
      <c r="F16">
        <v>57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57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45948.772004050923</v>
      </c>
      <c r="C17">
        <f t="shared" si="0"/>
        <v>13</v>
      </c>
      <c r="D17" t="s">
        <v>62</v>
      </c>
      <c r="E17">
        <v>1</v>
      </c>
      <c r="F17">
        <v>32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32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45948.772004050923</v>
      </c>
      <c r="C18">
        <f t="shared" si="0"/>
        <v>14</v>
      </c>
      <c r="D18" t="s">
        <v>63</v>
      </c>
      <c r="E18">
        <v>1</v>
      </c>
      <c r="F18">
        <v>126</v>
      </c>
      <c r="G18" t="s">
        <v>32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113.5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45948.772004050923</v>
      </c>
      <c r="C19">
        <f t="shared" si="0"/>
        <v>15</v>
      </c>
      <c r="D19" t="s">
        <v>64</v>
      </c>
      <c r="E19">
        <v>1</v>
      </c>
      <c r="F19">
        <v>220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220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45948.772004050923</v>
      </c>
      <c r="C20">
        <f t="shared" si="0"/>
        <v>16</v>
      </c>
      <c r="D20" t="s">
        <v>65</v>
      </c>
      <c r="E20">
        <v>1</v>
      </c>
      <c r="F20">
        <v>99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99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45948.772004050923</v>
      </c>
      <c r="C21">
        <f t="shared" si="0"/>
        <v>17</v>
      </c>
      <c r="D21" t="s">
        <v>66</v>
      </c>
      <c r="E21">
        <v>1</v>
      </c>
      <c r="F21">
        <v>750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750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45948.772004050923</v>
      </c>
      <c r="C22">
        <f t="shared" si="0"/>
        <v>18</v>
      </c>
      <c r="D22" t="s">
        <v>67</v>
      </c>
      <c r="E22">
        <v>1</v>
      </c>
      <c r="F22">
        <v>100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100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45948.772004050923</v>
      </c>
      <c r="C23" t="str">
        <f t="shared" si="0"/>
        <v/>
      </c>
      <c r="H23" s="5" t="str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45948.772004050923</v>
      </c>
      <c r="C24" t="str">
        <f t="shared" si="0"/>
        <v/>
      </c>
      <c r="H24" s="5" t="str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>
        <f ca="1">IF(Tabla1[[#This Row],['#]]&lt;&gt;"", NOW(), "")</f>
        <v>45948.772004050923</v>
      </c>
      <c r="C25" t="str">
        <f t="shared" si="0"/>
        <v/>
      </c>
      <c r="H25" s="5" t="str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x14ac:dyDescent="0.25">
      <c r="B26" s="18">
        <f ca="1">IF(Tabla1[[#This Row],['#]]&lt;&gt;"", NOW(), "")</f>
        <v>45948.772004050923</v>
      </c>
      <c r="C26" t="str">
        <f t="shared" si="0"/>
        <v/>
      </c>
      <c r="H26" s="5" t="str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x14ac:dyDescent="0.25">
      <c r="B27" s="18">
        <f ca="1">IF(Tabla1[[#This Row],['#]]&lt;&gt;"", NOW(), "")</f>
        <v>45948.772004050923</v>
      </c>
      <c r="C27" t="str">
        <f t="shared" si="0"/>
        <v/>
      </c>
      <c r="H27" s="5" t="str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x14ac:dyDescent="0.25">
      <c r="B28" s="18">
        <f ca="1">IF(Tabla1[[#This Row],['#]]&lt;&gt;"", NOW(), "")</f>
        <v>45948.772004050923</v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25" priority="1">
      <formula>C5&gt;0&amp;ISBLANK(B5)</formula>
    </cfRule>
  </conditionalFormatting>
  <conditionalFormatting sqref="D5:D6">
    <cfRule type="expression" dxfId="2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68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SUM(Tabla111[Importa])</f>
        <v>3002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17</v>
      </c>
      <c r="M4" s="36" t="s">
        <v>132</v>
      </c>
      <c r="N4" s="36"/>
      <c r="O4" s="36"/>
      <c r="P4" s="36"/>
      <c r="Q4" s="36"/>
      <c r="R4" s="36"/>
    </row>
    <row r="5" spans="2:18" x14ac:dyDescent="0.25">
      <c r="B5" s="18">
        <f ca="1">IF(Tabla111[[#This Row],['#]]&lt;&gt;"", NOW(), "")</f>
        <v>45948.772004050923</v>
      </c>
      <c r="C5">
        <f>IF(ISNUMBER(E5), IF(ISNUMBER(C4), C4+1, 1), "")</f>
        <v>1</v>
      </c>
      <c r="D5" t="s">
        <v>69</v>
      </c>
      <c r="E5">
        <v>2</v>
      </c>
      <c r="F5">
        <v>5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10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45948.772004050923</v>
      </c>
      <c r="C6">
        <f t="shared" ref="C6" si="0">IF(ISNUMBER(E6), IF(ISNUMBER(C5), C5+1, 1), "")</f>
        <v>2</v>
      </c>
      <c r="D6" t="s">
        <v>70</v>
      </c>
      <c r="E6">
        <v>1</v>
      </c>
      <c r="F6">
        <v>400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400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45948.772004050923</v>
      </c>
      <c r="C7">
        <f>IF(ISNUMBER(E7), IF(ISNUMBER(C6), C6+1, 1), "")</f>
        <v>3</v>
      </c>
      <c r="D7" t="s">
        <v>71</v>
      </c>
      <c r="E7">
        <v>1</v>
      </c>
      <c r="F7">
        <v>1350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1350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45948.772004050923</v>
      </c>
      <c r="C8">
        <f t="shared" ref="C8:C68" si="1">IF(ISNUMBER(E8), IF(ISNUMBER(C7), C7+1, 1), "")</f>
        <v>4</v>
      </c>
      <c r="D8" t="s">
        <v>72</v>
      </c>
      <c r="E8">
        <v>3</v>
      </c>
      <c r="F8">
        <v>7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21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45948.772004050923</v>
      </c>
      <c r="C9">
        <f t="shared" si="1"/>
        <v>5</v>
      </c>
      <c r="D9" t="s">
        <v>75</v>
      </c>
      <c r="E9">
        <v>1</v>
      </c>
      <c r="F9">
        <v>20</v>
      </c>
      <c r="G9" t="s">
        <v>32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18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45948.772004050923</v>
      </c>
      <c r="C10">
        <f t="shared" si="1"/>
        <v>6</v>
      </c>
      <c r="D10" t="s">
        <v>74</v>
      </c>
      <c r="E10">
        <v>1</v>
      </c>
      <c r="F10">
        <v>75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75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45948.772004050923</v>
      </c>
      <c r="C11">
        <f t="shared" si="1"/>
        <v>7</v>
      </c>
      <c r="D11" t="s">
        <v>31</v>
      </c>
      <c r="E11">
        <v>2</v>
      </c>
      <c r="F11">
        <v>57</v>
      </c>
      <c r="G11" t="s">
        <v>32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103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45948.772004050923</v>
      </c>
      <c r="C12">
        <f t="shared" si="1"/>
        <v>8</v>
      </c>
      <c r="D12" t="s">
        <v>73</v>
      </c>
      <c r="E12">
        <v>2</v>
      </c>
      <c r="F12">
        <v>20</v>
      </c>
      <c r="G12" t="s">
        <v>32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36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45948.772004050923</v>
      </c>
      <c r="C13">
        <f t="shared" si="1"/>
        <v>9</v>
      </c>
      <c r="D13" t="s">
        <v>76</v>
      </c>
      <c r="E13">
        <v>3</v>
      </c>
      <c r="F13">
        <v>42</v>
      </c>
      <c r="G13" t="s">
        <v>32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113.5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45948.772004050923</v>
      </c>
      <c r="C14">
        <f t="shared" si="1"/>
        <v>10</v>
      </c>
      <c r="D14" t="s">
        <v>77</v>
      </c>
      <c r="E14">
        <v>1</v>
      </c>
      <c r="F14">
        <v>100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100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45948.772004050923</v>
      </c>
      <c r="C15">
        <f t="shared" si="1"/>
        <v>11</v>
      </c>
      <c r="D15" t="s">
        <v>78</v>
      </c>
      <c r="E15">
        <v>1</v>
      </c>
      <c r="F15">
        <v>90</v>
      </c>
      <c r="G15" t="s">
        <v>32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81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45948.772004050923</v>
      </c>
      <c r="C16">
        <f t="shared" si="1"/>
        <v>12</v>
      </c>
      <c r="D16" t="s">
        <v>79</v>
      </c>
      <c r="E16">
        <v>1</v>
      </c>
      <c r="F16">
        <v>87</v>
      </c>
      <c r="G16" t="s">
        <v>32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78.5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45948.772004050923</v>
      </c>
      <c r="C17">
        <f t="shared" si="1"/>
        <v>13</v>
      </c>
      <c r="D17" t="s">
        <v>80</v>
      </c>
      <c r="E17">
        <v>2</v>
      </c>
      <c r="F17">
        <v>267</v>
      </c>
      <c r="G17" t="s">
        <v>32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481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45948.772004050923</v>
      </c>
      <c r="C18">
        <f t="shared" si="1"/>
        <v>14</v>
      </c>
      <c r="D18" t="s">
        <v>81</v>
      </c>
      <c r="E18">
        <v>1</v>
      </c>
      <c r="F18">
        <v>35</v>
      </c>
      <c r="G18" t="s">
        <v>32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31.5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45948.772004050923</v>
      </c>
      <c r="C19">
        <f t="shared" si="1"/>
        <v>15</v>
      </c>
      <c r="D19" t="s">
        <v>82</v>
      </c>
      <c r="E19">
        <v>1</v>
      </c>
      <c r="F19">
        <v>15</v>
      </c>
      <c r="G19" t="s">
        <v>32</v>
      </c>
      <c r="H19" s="5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>13.5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45948.772004050923</v>
      </c>
      <c r="C20">
        <f t="shared" si="1"/>
        <v>16</v>
      </c>
      <c r="D20" t="s">
        <v>84</v>
      </c>
      <c r="E20">
        <v>1</v>
      </c>
      <c r="F20">
        <v>85</v>
      </c>
      <c r="H20" s="5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>85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45948.772004050923</v>
      </c>
      <c r="C21">
        <f t="shared" si="1"/>
        <v>17</v>
      </c>
      <c r="D21" t="s">
        <v>85</v>
      </c>
      <c r="E21">
        <v>1</v>
      </c>
      <c r="F21">
        <v>5</v>
      </c>
      <c r="H21" s="5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>5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45948.772004050923</v>
      </c>
      <c r="C22" t="str">
        <f t="shared" si="1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45948.772004050923</v>
      </c>
      <c r="C23" t="str">
        <f t="shared" si="1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45948.772004050923</v>
      </c>
      <c r="C24" t="str">
        <f t="shared" si="1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>
        <f ca="1">IF(Tabla1[[#This Row],['#]]&lt;&gt;"", NOW(), "")</f>
        <v>45948.772004050923</v>
      </c>
      <c r="C25" t="str">
        <f t="shared" si="1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>
        <f ca="1">IF(Tabla1[[#This Row],['#]]&lt;&gt;"", NOW(), "")</f>
        <v>45948.772004050923</v>
      </c>
      <c r="C26" t="str">
        <f t="shared" si="1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45" x14ac:dyDescent="0.25">
      <c r="B27" s="18">
        <f ca="1">IF(Tabla1[[#This Row],['#]]&lt;&gt;"", NOW(), "")</f>
        <v>45948.772004050923</v>
      </c>
      <c r="C27" t="str">
        <f t="shared" si="1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83</v>
      </c>
      <c r="N27" s="15">
        <v>3140</v>
      </c>
      <c r="O27" s="39"/>
      <c r="P27" s="40"/>
      <c r="Q27" s="40"/>
      <c r="R27" s="41"/>
    </row>
    <row r="28" spans="2:18" x14ac:dyDescent="0.25">
      <c r="B28" s="18">
        <f ca="1">IF(Tabla1[[#This Row],['#]]&lt;&gt;"", NOW(), "")</f>
        <v>45948.772004050923</v>
      </c>
      <c r="C28" t="str">
        <f t="shared" si="1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1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1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1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1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1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1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1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1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1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21" priority="1">
      <formula>C5&gt;0&amp;ISBLANK(B5)</formula>
    </cfRule>
  </conditionalFormatting>
  <conditionalFormatting sqref="D5:D6">
    <cfRule type="expression" dxfId="2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86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SUM(Tabla112[Importa])</f>
        <v>4009.5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22</v>
      </c>
      <c r="M4" s="36" t="s">
        <v>133</v>
      </c>
      <c r="N4" s="36"/>
      <c r="O4" s="36"/>
      <c r="P4" s="36"/>
      <c r="Q4" s="36"/>
      <c r="R4" s="36"/>
    </row>
    <row r="5" spans="2:18" x14ac:dyDescent="0.25">
      <c r="B5" s="18">
        <f ca="1">IF(Tabla112[[#This Row],['#]]&lt;&gt;"", NOW(), "")</f>
        <v>45948.772004050923</v>
      </c>
      <c r="C5">
        <f t="shared" ref="C5:C68" si="0">IF(ISNUMBER(E5), IF(ISNUMBER(C4), C4+1, 1), "")</f>
        <v>1</v>
      </c>
      <c r="D5" t="s">
        <v>87</v>
      </c>
      <c r="E5">
        <v>1</v>
      </c>
      <c r="F5">
        <v>130</v>
      </c>
      <c r="G5" t="s">
        <v>32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117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45948.772004050923</v>
      </c>
      <c r="C6">
        <f t="shared" si="0"/>
        <v>2</v>
      </c>
      <c r="D6" t="s">
        <v>63</v>
      </c>
      <c r="E6">
        <v>1</v>
      </c>
      <c r="F6">
        <v>126</v>
      </c>
      <c r="G6" t="s">
        <v>32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113.5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45948.772004050923</v>
      </c>
      <c r="C7">
        <f t="shared" si="0"/>
        <v>3</v>
      </c>
      <c r="D7" t="s">
        <v>89</v>
      </c>
      <c r="E7">
        <v>1</v>
      </c>
      <c r="F7">
        <v>240</v>
      </c>
      <c r="G7" t="s">
        <v>32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216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45948.772004050923</v>
      </c>
      <c r="C8">
        <f t="shared" si="0"/>
        <v>4</v>
      </c>
      <c r="D8" t="s">
        <v>90</v>
      </c>
      <c r="E8">
        <v>1</v>
      </c>
      <c r="F8">
        <v>36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36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45948.772004050923</v>
      </c>
      <c r="C9">
        <f t="shared" si="0"/>
        <v>5</v>
      </c>
      <c r="D9" t="s">
        <v>91</v>
      </c>
      <c r="E9">
        <v>2</v>
      </c>
      <c r="F9">
        <v>25</v>
      </c>
      <c r="G9" t="s">
        <v>32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45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45948.772004050923</v>
      </c>
      <c r="C10">
        <f t="shared" si="0"/>
        <v>6</v>
      </c>
      <c r="D10" t="s">
        <v>92</v>
      </c>
      <c r="E10">
        <v>1</v>
      </c>
      <c r="F10">
        <v>550</v>
      </c>
      <c r="G10" t="s">
        <v>32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495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45948.772004050923</v>
      </c>
      <c r="C11">
        <f t="shared" si="0"/>
        <v>7</v>
      </c>
      <c r="D11" t="s">
        <v>93</v>
      </c>
      <c r="E11">
        <v>1</v>
      </c>
      <c r="F11">
        <v>370</v>
      </c>
      <c r="G11" t="s">
        <v>32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333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45948.772004050923</v>
      </c>
      <c r="C12">
        <f t="shared" si="0"/>
        <v>8</v>
      </c>
      <c r="D12" t="s">
        <v>94</v>
      </c>
      <c r="E12">
        <v>1</v>
      </c>
      <c r="F12">
        <v>25</v>
      </c>
      <c r="G12" t="s">
        <v>32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22.5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45948.772004050923</v>
      </c>
      <c r="C13">
        <f t="shared" si="0"/>
        <v>9</v>
      </c>
      <c r="D13" t="s">
        <v>95</v>
      </c>
      <c r="E13">
        <v>1</v>
      </c>
      <c r="F13">
        <v>35</v>
      </c>
      <c r="G13" t="s">
        <v>32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31.5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45948.772004050923</v>
      </c>
      <c r="C14">
        <f t="shared" si="0"/>
        <v>10</v>
      </c>
      <c r="D14" t="s">
        <v>96</v>
      </c>
      <c r="E14">
        <v>1</v>
      </c>
      <c r="F14">
        <v>15</v>
      </c>
      <c r="G14" t="s">
        <v>32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13.5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45948.772004050923</v>
      </c>
      <c r="C15">
        <f t="shared" si="0"/>
        <v>11</v>
      </c>
      <c r="D15" t="s">
        <v>97</v>
      </c>
      <c r="E15">
        <v>1</v>
      </c>
      <c r="F15">
        <v>87</v>
      </c>
      <c r="G15" t="s">
        <v>32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78.5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45948.772004050923</v>
      </c>
      <c r="C16">
        <f t="shared" si="0"/>
        <v>12</v>
      </c>
      <c r="D16" t="s">
        <v>98</v>
      </c>
      <c r="E16">
        <v>1</v>
      </c>
      <c r="F16">
        <v>300</v>
      </c>
      <c r="G16" t="s">
        <v>32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270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45948.772004050923</v>
      </c>
      <c r="C17">
        <f t="shared" si="0"/>
        <v>13</v>
      </c>
      <c r="D17" t="s">
        <v>100</v>
      </c>
      <c r="E17">
        <v>1</v>
      </c>
      <c r="F17">
        <v>120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120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45948.772004050923</v>
      </c>
      <c r="C18">
        <f t="shared" si="0"/>
        <v>14</v>
      </c>
      <c r="D18" t="s">
        <v>101</v>
      </c>
      <c r="E18">
        <v>1</v>
      </c>
      <c r="F18">
        <v>1130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1130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45948.772004050923</v>
      </c>
      <c r="C19">
        <f t="shared" si="0"/>
        <v>15</v>
      </c>
      <c r="D19" t="s">
        <v>102</v>
      </c>
      <c r="E19">
        <v>1</v>
      </c>
      <c r="F19">
        <v>142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142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45948.772004050923</v>
      </c>
      <c r="C20">
        <f t="shared" si="0"/>
        <v>16</v>
      </c>
      <c r="D20" t="s">
        <v>102</v>
      </c>
      <c r="E20">
        <v>1</v>
      </c>
      <c r="F20">
        <v>142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142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45948.772004050923</v>
      </c>
      <c r="C21">
        <f t="shared" si="0"/>
        <v>17</v>
      </c>
      <c r="D21" t="s">
        <v>31</v>
      </c>
      <c r="E21">
        <v>1</v>
      </c>
      <c r="F21">
        <v>57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57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45948.772004050923</v>
      </c>
      <c r="C22">
        <f t="shared" si="0"/>
        <v>18</v>
      </c>
      <c r="D22" t="s">
        <v>31</v>
      </c>
      <c r="E22">
        <v>1</v>
      </c>
      <c r="F22">
        <v>57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57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45948.772004050923</v>
      </c>
      <c r="C23">
        <f t="shared" si="0"/>
        <v>19</v>
      </c>
      <c r="D23" t="s">
        <v>103</v>
      </c>
      <c r="E23">
        <v>1</v>
      </c>
      <c r="F23">
        <v>295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295</v>
      </c>
    </row>
    <row r="24" spans="2:18" ht="15" customHeight="1" x14ac:dyDescent="0.25">
      <c r="B24" s="18">
        <f ca="1">IF(Tabla1[[#This Row],['#]]&lt;&gt;"", NOW(), "")</f>
        <v>45948.772004050923</v>
      </c>
      <c r="C24">
        <f t="shared" si="0"/>
        <v>20</v>
      </c>
      <c r="D24" t="s">
        <v>104</v>
      </c>
      <c r="E24">
        <v>4</v>
      </c>
      <c r="F24">
        <v>5</v>
      </c>
      <c r="H24" s="5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>20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>
        <f ca="1">IF(Tabla1[[#This Row],['#]]&lt;&gt;"", NOW(), "")</f>
        <v>45948.772004050923</v>
      </c>
      <c r="C25">
        <f t="shared" si="0"/>
        <v>21</v>
      </c>
      <c r="D25" t="s">
        <v>105</v>
      </c>
      <c r="E25">
        <v>1</v>
      </c>
      <c r="F25">
        <v>175</v>
      </c>
      <c r="H25" s="5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>175</v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>
        <f ca="1">IF(Tabla1[[#This Row],['#]]&lt;&gt;"", NOW(), "")</f>
        <v>45948.772004050923</v>
      </c>
      <c r="C26">
        <f t="shared" si="0"/>
        <v>22</v>
      </c>
      <c r="D26" t="s">
        <v>77</v>
      </c>
      <c r="E26">
        <v>1</v>
      </c>
      <c r="F26">
        <v>100</v>
      </c>
      <c r="H26" s="5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>100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>
        <f ca="1">IF(Tabla1[[#This Row],['#]]&lt;&gt;"", NOW(), "")</f>
        <v>45948.772004050923</v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 t="s">
        <v>88</v>
      </c>
      <c r="N27" s="15">
        <v>195</v>
      </c>
      <c r="O27" s="39"/>
      <c r="P27" s="40"/>
      <c r="Q27" s="40"/>
      <c r="R27" s="41"/>
    </row>
    <row r="28" spans="2:18" ht="15" customHeight="1" x14ac:dyDescent="0.25">
      <c r="B28" s="18">
        <f ca="1">IF(Tabla1[[#This Row],['#]]&lt;&gt;"", NOW(), "")</f>
        <v>45948.772004050923</v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 t="s">
        <v>99</v>
      </c>
      <c r="N28" s="15">
        <v>2226</v>
      </c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7" priority="1">
      <formula>C5&gt;0&amp;ISBLANK(B5)</formula>
    </cfRule>
  </conditionalFormatting>
  <conditionalFormatting sqref="D5:D6">
    <cfRule type="expression" dxfId="1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34" t="s">
        <v>106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SUM(Tabla113[Importa])</f>
        <v>1175.5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13</v>
      </c>
      <c r="M4" s="36" t="s">
        <v>134</v>
      </c>
      <c r="N4" s="36"/>
      <c r="O4" s="36"/>
      <c r="P4" s="36"/>
      <c r="Q4" s="36"/>
      <c r="R4" s="36"/>
    </row>
    <row r="5" spans="2:18" x14ac:dyDescent="0.25">
      <c r="B5" s="18">
        <f ca="1">IF(Tabla113[[#This Row],['#]]&lt;&gt;"", NOW(), "")</f>
        <v>45948.772004050923</v>
      </c>
      <c r="C5">
        <f t="shared" ref="C5:C68" si="0">IF(ISNUMBER(E5), IF(ISNUMBER(C4), C4+1, 1), "")</f>
        <v>1</v>
      </c>
      <c r="D5" t="s">
        <v>119</v>
      </c>
      <c r="E5">
        <v>1</v>
      </c>
      <c r="F5">
        <v>190</v>
      </c>
      <c r="G5" t="s">
        <v>32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171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45948.772004050923</v>
      </c>
      <c r="C6">
        <f t="shared" si="0"/>
        <v>2</v>
      </c>
      <c r="D6" t="s">
        <v>120</v>
      </c>
      <c r="E6">
        <v>1</v>
      </c>
      <c r="F6">
        <v>79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79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45948.772004050923</v>
      </c>
      <c r="C7">
        <f t="shared" si="0"/>
        <v>3</v>
      </c>
      <c r="D7" t="s">
        <v>121</v>
      </c>
      <c r="E7">
        <v>1</v>
      </c>
      <c r="F7">
        <v>75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75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45948.772004050923</v>
      </c>
      <c r="C8">
        <f t="shared" si="0"/>
        <v>4</v>
      </c>
      <c r="D8" t="s">
        <v>122</v>
      </c>
      <c r="E8">
        <v>3</v>
      </c>
      <c r="F8">
        <v>20</v>
      </c>
      <c r="G8" t="s">
        <v>32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54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45948.772004050923</v>
      </c>
      <c r="C9">
        <f t="shared" si="0"/>
        <v>5</v>
      </c>
      <c r="D9" t="s">
        <v>123</v>
      </c>
      <c r="E9">
        <v>1</v>
      </c>
      <c r="F9">
        <v>24</v>
      </c>
      <c r="G9" t="s">
        <v>32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22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45948.772004050923</v>
      </c>
      <c r="C10">
        <f t="shared" si="0"/>
        <v>6</v>
      </c>
      <c r="D10" t="s">
        <v>127</v>
      </c>
      <c r="E10">
        <v>1</v>
      </c>
      <c r="F10">
        <v>490</v>
      </c>
      <c r="G10" t="s">
        <v>32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441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45948.772004050923</v>
      </c>
      <c r="C11">
        <f t="shared" si="0"/>
        <v>7</v>
      </c>
      <c r="D11" t="s">
        <v>124</v>
      </c>
      <c r="E11">
        <v>2</v>
      </c>
      <c r="F11">
        <v>15</v>
      </c>
      <c r="G11" t="s">
        <v>32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27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45948.772004050923</v>
      </c>
      <c r="C12">
        <f t="shared" si="0"/>
        <v>8</v>
      </c>
      <c r="D12" t="s">
        <v>31</v>
      </c>
      <c r="E12">
        <v>2</v>
      </c>
      <c r="F12">
        <v>57</v>
      </c>
      <c r="G12" t="s">
        <v>32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103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45948.772004050923</v>
      </c>
      <c r="C13">
        <f t="shared" si="0"/>
        <v>9</v>
      </c>
      <c r="D13" t="s">
        <v>125</v>
      </c>
      <c r="E13">
        <v>1</v>
      </c>
      <c r="F13">
        <v>20</v>
      </c>
      <c r="G13" t="s">
        <v>32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18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45948.772004050923</v>
      </c>
      <c r="C14">
        <f t="shared" si="0"/>
        <v>10</v>
      </c>
      <c r="D14" t="s">
        <v>126</v>
      </c>
      <c r="E14">
        <v>1</v>
      </c>
      <c r="F14">
        <v>72</v>
      </c>
      <c r="G14" t="s">
        <v>32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65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45948.772004050923</v>
      </c>
      <c r="C15">
        <f t="shared" si="0"/>
        <v>11</v>
      </c>
      <c r="D15" t="s">
        <v>128</v>
      </c>
      <c r="E15">
        <v>1</v>
      </c>
      <c r="F15">
        <v>45</v>
      </c>
      <c r="G15" t="s">
        <v>32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40.5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45948.772004050923</v>
      </c>
      <c r="C16">
        <f t="shared" si="0"/>
        <v>12</v>
      </c>
      <c r="D16" t="s">
        <v>129</v>
      </c>
      <c r="E16">
        <v>5</v>
      </c>
      <c r="F16">
        <v>8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40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45948.772004050923</v>
      </c>
      <c r="C17">
        <f t="shared" si="0"/>
        <v>13</v>
      </c>
      <c r="D17" t="s">
        <v>130</v>
      </c>
      <c r="E17">
        <v>5</v>
      </c>
      <c r="F17">
        <v>8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40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45948.772004050923</v>
      </c>
      <c r="C18" t="str">
        <f t="shared" si="0"/>
        <v/>
      </c>
      <c r="H18" s="5" t="str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45948.772004050923</v>
      </c>
      <c r="C19" t="str">
        <f t="shared" si="0"/>
        <v/>
      </c>
      <c r="H19" s="5" t="str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45948.772004050923</v>
      </c>
      <c r="C20" t="str">
        <f t="shared" si="0"/>
        <v/>
      </c>
      <c r="H20" s="5" t="str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45948.772004050923</v>
      </c>
      <c r="C21" t="str">
        <f t="shared" si="0"/>
        <v/>
      </c>
      <c r="H21" s="5" t="str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45948.772004050923</v>
      </c>
      <c r="C22" t="str">
        <f t="shared" si="0"/>
        <v/>
      </c>
      <c r="H22" s="5" t="str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45948.772004050923</v>
      </c>
      <c r="C23" t="str">
        <f t="shared" si="0"/>
        <v/>
      </c>
      <c r="H23" s="5" t="str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45948.772004050923</v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>
        <f ca="1">IF(Tabla1[[#This Row],['#]]&lt;&gt;"", NOW(), "")</f>
        <v>45948.772004050923</v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>
        <f ca="1">IF(Tabla1[[#This Row],['#]]&lt;&gt;"", NOW(), "")</f>
        <v>45948.772004050923</v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>
        <f ca="1">IF(Tabla1[[#This Row],['#]]&lt;&gt;"", NOW(), "")</f>
        <v>45948.772004050923</v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107</v>
      </c>
      <c r="N27" s="15">
        <v>2030</v>
      </c>
      <c r="O27" s="39" t="s">
        <v>109</v>
      </c>
      <c r="P27" s="40"/>
      <c r="Q27" s="40"/>
      <c r="R27" s="41"/>
    </row>
    <row r="28" spans="2:18" ht="15" customHeight="1" x14ac:dyDescent="0.25">
      <c r="B28" s="18">
        <f ca="1">IF(Tabla1[[#This Row],['#]]&lt;&gt;"", NOW(), "")</f>
        <v>45948.772004050923</v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108</v>
      </c>
      <c r="N28" s="15">
        <v>3140</v>
      </c>
      <c r="O28" s="39" t="s">
        <v>110</v>
      </c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111</v>
      </c>
      <c r="N29" s="15">
        <v>195</v>
      </c>
      <c r="O29" s="39" t="s">
        <v>112</v>
      </c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113</v>
      </c>
      <c r="N30" s="15">
        <v>2226</v>
      </c>
      <c r="O30" s="39" t="s">
        <v>112</v>
      </c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114</v>
      </c>
      <c r="N31" s="15">
        <v>1550</v>
      </c>
      <c r="O31" s="39" t="s">
        <v>115</v>
      </c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116</v>
      </c>
      <c r="N32" s="15">
        <v>1500</v>
      </c>
      <c r="O32" s="39" t="s">
        <v>115</v>
      </c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117</v>
      </c>
      <c r="N33" s="15">
        <v>10641</v>
      </c>
      <c r="O33" s="39" t="s">
        <v>118</v>
      </c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135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SUM(Tabla114[Importa])</f>
        <v>1237.5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11</v>
      </c>
      <c r="M4" s="36" t="s">
        <v>146</v>
      </c>
      <c r="N4" s="36"/>
      <c r="O4" s="36"/>
      <c r="P4" s="36"/>
      <c r="Q4" s="36"/>
      <c r="R4" s="36"/>
    </row>
    <row r="5" spans="2:18" x14ac:dyDescent="0.25">
      <c r="B5" s="18">
        <f ca="1">IF(Tabla114[[#This Row],['#]]&lt;&gt;"", NOW(), "")</f>
        <v>45948.772004050923</v>
      </c>
      <c r="C5">
        <f t="shared" ref="C5:C68" si="0">IF(ISNUMBER(E5), IF(ISNUMBER(C4), C4+1, 1), "")</f>
        <v>1</v>
      </c>
      <c r="D5" t="s">
        <v>136</v>
      </c>
      <c r="E5">
        <v>1</v>
      </c>
      <c r="F5">
        <v>28</v>
      </c>
      <c r="G5" t="s">
        <v>32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25.5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45948.772004050923</v>
      </c>
      <c r="C6">
        <f t="shared" si="0"/>
        <v>2</v>
      </c>
      <c r="D6" t="s">
        <v>137</v>
      </c>
      <c r="E6">
        <v>1</v>
      </c>
      <c r="F6">
        <v>87</v>
      </c>
      <c r="G6" t="s">
        <v>32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78.5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45948.772004050923</v>
      </c>
      <c r="C7">
        <f t="shared" si="0"/>
        <v>3</v>
      </c>
      <c r="D7" t="s">
        <v>138</v>
      </c>
      <c r="E7">
        <v>1</v>
      </c>
      <c r="F7">
        <v>325</v>
      </c>
      <c r="G7" t="s">
        <v>32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292.5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45948.772004050923</v>
      </c>
      <c r="C8">
        <f t="shared" si="0"/>
        <v>4</v>
      </c>
      <c r="D8" t="s">
        <v>139</v>
      </c>
      <c r="E8">
        <v>1</v>
      </c>
      <c r="F8">
        <v>20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20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45948.772004050923</v>
      </c>
      <c r="C9">
        <f t="shared" si="0"/>
        <v>5</v>
      </c>
      <c r="D9" t="s">
        <v>140</v>
      </c>
      <c r="E9">
        <v>1</v>
      </c>
      <c r="F9">
        <v>160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160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45948.772004050923</v>
      </c>
      <c r="C10">
        <f t="shared" si="0"/>
        <v>6</v>
      </c>
      <c r="D10" t="s">
        <v>141</v>
      </c>
      <c r="E10">
        <v>1</v>
      </c>
      <c r="F10">
        <v>200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200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45948.772004050923</v>
      </c>
      <c r="C11">
        <f t="shared" si="0"/>
        <v>7</v>
      </c>
      <c r="D11" t="s">
        <v>142</v>
      </c>
      <c r="E11">
        <v>2</v>
      </c>
      <c r="F11">
        <v>35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70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45948.772004050923</v>
      </c>
      <c r="C12">
        <f t="shared" si="0"/>
        <v>8</v>
      </c>
      <c r="D12" t="s">
        <v>143</v>
      </c>
      <c r="E12">
        <v>1</v>
      </c>
      <c r="F12">
        <v>110</v>
      </c>
      <c r="G12" t="s">
        <v>32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99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45948.772004050923</v>
      </c>
      <c r="C13">
        <f t="shared" si="0"/>
        <v>9</v>
      </c>
      <c r="D13" t="s">
        <v>144</v>
      </c>
      <c r="E13">
        <v>1</v>
      </c>
      <c r="F13">
        <v>182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182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45948.772004050923</v>
      </c>
      <c r="C14">
        <f t="shared" si="0"/>
        <v>10</v>
      </c>
      <c r="D14" t="s">
        <v>145</v>
      </c>
      <c r="E14">
        <v>1</v>
      </c>
      <c r="F14">
        <v>10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10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45948.772004050923</v>
      </c>
      <c r="C15">
        <f t="shared" si="0"/>
        <v>11</v>
      </c>
      <c r="D15" t="s">
        <v>67</v>
      </c>
      <c r="E15">
        <v>1</v>
      </c>
      <c r="F15">
        <v>100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100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45948.772004050923</v>
      </c>
      <c r="C16" t="str">
        <f t="shared" si="0"/>
        <v/>
      </c>
      <c r="H16" s="5" t="str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45948.772004050923</v>
      </c>
      <c r="C17" t="str">
        <f t="shared" si="0"/>
        <v/>
      </c>
      <c r="H17" s="5" t="str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45948.772004050923</v>
      </c>
      <c r="C18" t="str">
        <f t="shared" si="0"/>
        <v/>
      </c>
      <c r="H18" s="5" t="str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45948.772004050923</v>
      </c>
      <c r="C19" t="str">
        <f t="shared" si="0"/>
        <v/>
      </c>
      <c r="H19" s="5" t="str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45948.772004050923</v>
      </c>
      <c r="C20" t="str">
        <f t="shared" si="0"/>
        <v/>
      </c>
      <c r="H20" s="5" t="str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45948.772004050923</v>
      </c>
      <c r="C21" t="str">
        <f t="shared" si="0"/>
        <v/>
      </c>
      <c r="H21" s="5" t="str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45948.772004050923</v>
      </c>
      <c r="C22" t="str">
        <f t="shared" si="0"/>
        <v/>
      </c>
      <c r="H22" s="5" t="str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45948.772004050923</v>
      </c>
      <c r="C23" t="str">
        <f t="shared" si="0"/>
        <v/>
      </c>
      <c r="H23" s="5" t="str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45948.772004050923</v>
      </c>
      <c r="C24" t="str">
        <f t="shared" si="0"/>
        <v/>
      </c>
      <c r="H24" s="5" t="str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>
        <f ca="1">IF(Tabla1[[#This Row],['#]]&lt;&gt;"", NOW(), "")</f>
        <v>45948.772004050923</v>
      </c>
      <c r="C25" t="str">
        <f t="shared" si="0"/>
        <v/>
      </c>
      <c r="H25" s="5" t="str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>
        <f ca="1">IF(Tabla1[[#This Row],['#]]&lt;&gt;"", NOW(), "")</f>
        <v>45948.772004050923</v>
      </c>
      <c r="C26" t="str">
        <f t="shared" si="0"/>
        <v/>
      </c>
      <c r="H26" s="5" t="str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>
        <f ca="1">IF(Tabla1[[#This Row],['#]]&lt;&gt;"", NOW(), "")</f>
        <v>45948.772004050923</v>
      </c>
      <c r="C27" t="str">
        <f t="shared" si="0"/>
        <v/>
      </c>
      <c r="H27" s="5" t="str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>
        <f ca="1">IF(Tabla1[[#This Row],['#]]&lt;&gt;"", NOW(), "")</f>
        <v>45948.772004050923</v>
      </c>
      <c r="C28" t="str">
        <f t="shared" si="0"/>
        <v/>
      </c>
      <c r="H28" s="5" t="str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36"/>
      <c r="N4" s="36"/>
      <c r="O4" s="36"/>
      <c r="P4" s="36"/>
      <c r="Q4" s="36"/>
      <c r="R4" s="36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45948.772004050923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45948.772004050923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45948.772004050923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45948.772004050923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45948.772004050923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45948.772004050923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45948.772004050923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45948.772004050923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45948.772004050923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45948.772004050923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45948.772004050923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45948.772004050923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45948.772004050923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45948.772004050923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45948.772004050923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45948.772004050923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45948.772004050923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45948.772004050923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45948.772004050923</v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>
        <f ca="1">IF(Tabla1[[#This Row],['#]]&lt;&gt;"", NOW(), "")</f>
        <v>45948.772004050923</v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>
        <f ca="1">IF(Tabla1[[#This Row],['#]]&lt;&gt;"", NOW(), "")</f>
        <v>45948.772004050923</v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>
        <f ca="1">IF(Tabla1[[#This Row],['#]]&lt;&gt;"", NOW(), "")</f>
        <v>45948.772004050923</v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>
        <f ca="1">IF(Tabla1[[#This Row],['#]]&lt;&gt;"", NOW(), "")</f>
        <v>45948.772004050923</v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13-10-25</vt:lpstr>
      <vt:lpstr>Martes 14-10-25</vt:lpstr>
      <vt:lpstr>Miercoles 15-10-25</vt:lpstr>
      <vt:lpstr>Jueves 16-10-25</vt:lpstr>
      <vt:lpstr>Viernes 17-10-25</vt:lpstr>
      <vt:lpstr>Sabado 18-10-25 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2025-10-19T00:32:54Z</dcterms:modified>
</cp:coreProperties>
</file>