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D4950E83-0326-4537-A7C8-FD129590E67F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01-09-25" sheetId="1" r:id="rId1"/>
    <sheet name="Martes 02-09-25" sheetId="2" r:id="rId2"/>
    <sheet name="Miercoles 03-09-25" sheetId="3" r:id="rId3"/>
    <sheet name="Jueves 04-09-25" sheetId="4" r:id="rId4"/>
    <sheet name="VIERNES -05-09-25" sheetId="5" r:id="rId5"/>
    <sheet name="Sabado 06-09-25" sheetId="6" r:id="rId6"/>
    <sheet name="Domingo" sheetId="8" r:id="rId7"/>
    <sheet name="Cambios" sheetId="7" r:id="rId8"/>
  </sheets>
  <definedNames>
    <definedName name="_xlnm._FilterDatabase" localSheetId="0" hidden="1">'Lunes 01-09-25'!$B$4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H18" i="6"/>
  <c r="C5" i="3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H25" i="6"/>
  <c r="H26" i="6"/>
  <c r="H27" i="6"/>
  <c r="H28" i="6"/>
  <c r="H29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<sst xmlns="http://schemas.openxmlformats.org/spreadsheetml/2006/main" count="327" uniqueCount="152">
  <si>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</si>
  <si>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</si>
  <si>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</si>
  <si>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</si>
  <si>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</si>
  <si>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</si>
  <si>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</si>
  <si>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</si>
  <si>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</si>
  <si>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</si>
  <si>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</si>
  <si>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</si>
  <si>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</si>
  <si>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</si>
  <si>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</si>
  <si>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</si>
  <si>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</si>
  <si>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</si>
  <si>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</si>
  <si>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</si>
  <si>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</si>
  <si>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</si>
  <si>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</si>
  <si>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</si>
  <si>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</si>
  <si>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01 DE SEPTIEMBRE -2025</t>
  </si>
  <si>
    <t xml:space="preserve">ESCAPES ,LLANTAS Y ALARMAS </t>
  </si>
  <si>
    <t xml:space="preserve">BOMBAS TRASERSAS </t>
  </si>
  <si>
    <t>ACEITE REPSOL</t>
  </si>
  <si>
    <t xml:space="preserve">CUENTA SEMANA PASADA $ 22696.5 MENOS $ 4054 DE COSAS DE MERCADO LIBRE QUEDA $ 18642.5 MENOS 435 DE BOMBAS TRASERAS QUEDA $ 18207.5 </t>
  </si>
  <si>
    <t>CLUTH COMPLETO DS150</t>
  </si>
  <si>
    <t>X</t>
  </si>
  <si>
    <t>BANDA POWER LINK 835-20-30</t>
  </si>
  <si>
    <t>BALATA DE DISCO ATV</t>
  </si>
  <si>
    <t>PILA 12N7 3B YOG</t>
  </si>
  <si>
    <t>FOCO H6 LED</t>
  </si>
  <si>
    <t>INTERUPTOR DE EMERGENCIA ATV</t>
  </si>
  <si>
    <t>SWITH COMPLETO 125Z NASAKI</t>
  </si>
  <si>
    <t>CHICOTE DE CLUTH UNIVERSAL</t>
  </si>
  <si>
    <t xml:space="preserve">FOCO LED </t>
  </si>
  <si>
    <t>MOTUL 7100-20-W-50</t>
  </si>
  <si>
    <t>STIKER</t>
  </si>
  <si>
    <t>Martes 02 DE SEPTIEMBRE -2025</t>
  </si>
  <si>
    <t>CAMARA 130-70-17</t>
  </si>
  <si>
    <t xml:space="preserve">GRASA PARA BALERO </t>
  </si>
  <si>
    <t>GOMAS DE IMPACTO FT125</t>
  </si>
  <si>
    <t>GOMAS DE IMPACTO FPULSAR 200</t>
  </si>
  <si>
    <t>PASAS DE CLTUH FT150</t>
  </si>
  <si>
    <t>CHICOTE UNIVERDAL DE CLUTH</t>
  </si>
  <si>
    <t>SWUITH DE WS150</t>
  </si>
  <si>
    <t xml:space="preserve">PORTA PLACA </t>
  </si>
  <si>
    <t>CHICOTE UNIVERSAL DE ACELRADOR</t>
  </si>
  <si>
    <t>TUERCA DE SEGURIDAD UNIVERSAL</t>
  </si>
  <si>
    <t xml:space="preserve">BALATA DE DISCO DM200 </t>
  </si>
  <si>
    <t xml:space="preserve">PILA 6.5 BL </t>
  </si>
  <si>
    <t>CABLE DE BACTERIA ROJO</t>
  </si>
  <si>
    <t>CABLE DE BATCERIA NEGRO</t>
  </si>
  <si>
    <t>CARBURADOR DE FT150</t>
  </si>
  <si>
    <t>ACEITE AKRON</t>
  </si>
  <si>
    <t>PROTECTOR DE HORQUILLA DM200 ITAL</t>
  </si>
  <si>
    <t>JUNTA DE CILINDRO DS150</t>
  </si>
  <si>
    <t>ESPEJOS FT150 ITALIKA</t>
  </si>
  <si>
    <t>LLANTA 130-60-13</t>
  </si>
  <si>
    <t>MANGUERA DE GASILINA MEDIO</t>
  </si>
  <si>
    <t>Miercoles 03-DE SEPTIEMBRE -2025</t>
  </si>
  <si>
    <t>ESPEJOS FOFE RANCING</t>
  </si>
  <si>
    <t>P.OSCAR</t>
  </si>
  <si>
    <t>MANIJA IZQUIERDA FT150 SOLA</t>
  </si>
  <si>
    <t xml:space="preserve">MANIJA DERECHA FT150 SOLA </t>
  </si>
  <si>
    <t>JUNTA DE MOTOR FT150 150</t>
  </si>
  <si>
    <t>DISCO DE FRENO DELANTERO FT150</t>
  </si>
  <si>
    <t>BUJIA D8</t>
  </si>
  <si>
    <t>FILTRO DE AIRE 150Z</t>
  </si>
  <si>
    <t>PASTAS DE CLUTH 250Z</t>
  </si>
  <si>
    <t>P. QLINK</t>
  </si>
  <si>
    <t>TAZAS 170Z</t>
  </si>
  <si>
    <t>CHICOTE DE ACELERADOR FT150</t>
  </si>
  <si>
    <t>BUJIA D81</t>
  </si>
  <si>
    <t>CENTRIFUJO  DE GTS175</t>
  </si>
  <si>
    <t>FILTRO DE AIRE WS150</t>
  </si>
  <si>
    <t>P.NASAKI</t>
  </si>
  <si>
    <t>CUENTA DE LA SEMANA PASADA $ 18207.5 MENOS $ 2916 QUEDA $ 15291.5  MENOS 880 DE PILA QLINK QUEDA $ 14411.5 MENOS $ 5606 DEL PEDIDO DE ANSAKI QUEDA $ 8805.5</t>
  </si>
  <si>
    <t>Jueves 04 DE SEPTIEMBRE -2025</t>
  </si>
  <si>
    <t>FILTRO DE GASOLINA CARTON</t>
  </si>
  <si>
    <t>FILTRO DE AIRE DM200</t>
  </si>
  <si>
    <t>SUWITH DE TORNILOO</t>
  </si>
  <si>
    <t xml:space="preserve">MANGUERA DE GASOLINA </t>
  </si>
  <si>
    <t>RI DM200</t>
  </si>
  <si>
    <t>ARO</t>
  </si>
  <si>
    <t xml:space="preserve">CUENTA DE SEMANA PASADA $ 8805.5MENOS 785 DE RIN DM200 QUEDA $ 8020.5 MENOS 499 DE ARO DE RIND DM200 QUEDA $ 7521.5 </t>
  </si>
  <si>
    <t>CAPUCHON DE BUJIA DS150</t>
  </si>
  <si>
    <t>FOCO H4 LED</t>
  </si>
  <si>
    <t>TAPON DE IMPECION UNIVERSAL</t>
  </si>
  <si>
    <t>CARBURADOR 250Z</t>
  </si>
  <si>
    <t>PIPETA DE CARBUARDOR FT125 ITALIKA</t>
  </si>
  <si>
    <t>ACEITE MOTUL 3000</t>
  </si>
  <si>
    <t>PASTAS DE CLUTH PULSAR 200NS</t>
  </si>
  <si>
    <t>FILTRO DE ACEITE PULSAR 200NS</t>
  </si>
  <si>
    <t>SELENOIDE FT125</t>
  </si>
  <si>
    <t>GOMAS DE IMPACTO RC200</t>
  </si>
  <si>
    <t>Viernes 05- DE SEPTIEMBRE -2025</t>
  </si>
  <si>
    <t>MERCADO</t>
  </si>
  <si>
    <t>LUNES 01 DE SEPTIEMBRE -2025</t>
  </si>
  <si>
    <t>BOMBAS</t>
  </si>
  <si>
    <t>MIERCOLES 03 DE SEPTIEMBRE-2025</t>
  </si>
  <si>
    <t>PILAQLIN</t>
  </si>
  <si>
    <t>JUEVES -04 DE SEPTIEMBRE -2025</t>
  </si>
  <si>
    <t>ARODM</t>
  </si>
  <si>
    <t>RINDDM</t>
  </si>
  <si>
    <t>PAGOYAS</t>
  </si>
  <si>
    <t>VIERNES 05 DE SEPTIEMBRE -2025</t>
  </si>
  <si>
    <t xml:space="preserve">TOTAL </t>
  </si>
  <si>
    <t xml:space="preserve">TOTAL DE EGRESOS </t>
  </si>
  <si>
    <t>BARRA DE POSAPIE FT125</t>
  </si>
  <si>
    <t>ACEITE MOTUL 7100 20-W-40</t>
  </si>
  <si>
    <t xml:space="preserve">FILTRO DE ACEIT YAMAHA </t>
  </si>
  <si>
    <t xml:space="preserve">VALVULA PARA LLANTA </t>
  </si>
  <si>
    <t>RESORTE DE LA PATA 1</t>
  </si>
  <si>
    <t xml:space="preserve">CHICOTE DE ACELERADOR UNIVERSAL </t>
  </si>
  <si>
    <t>SELLO DE ESCAPE DS150</t>
  </si>
  <si>
    <t xml:space="preserve">DIRECCCIONAES ECONOMICAS </t>
  </si>
  <si>
    <t>TUBO DE ACELERADOR DS150</t>
  </si>
  <si>
    <t>P.LUBER</t>
  </si>
  <si>
    <t>FILTRO DE ACEI PULSAR 200NS</t>
  </si>
  <si>
    <t>CHICOTE DE FRENO TRASERO WS150</t>
  </si>
  <si>
    <t>CHICOTE DE ACELERADOR YBR125</t>
  </si>
  <si>
    <t>TERMINAL DE BACTERIA</t>
  </si>
  <si>
    <t>BALATA DE DISCO DS150</t>
  </si>
  <si>
    <r>
      <rPr>
        <b/>
        <sz val="14"/>
        <color theme="1"/>
        <rFont val="Calibri"/>
        <family val="2"/>
        <scheme val="minor"/>
      </rPr>
      <t>CORTES DE LA SEMANA           SEMANA PASADA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01 DE SEPTIEMBRE -25                    $22696.5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VENTA$ 2588.5                     MENOS $ 19056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02 DE SEPTIEMBRE-25 QUEDA $ 3640.5 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$ 2679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03 DE SEPTIEMBRE 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$ 1429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JUEVES 04 DE SEPTIEMBRE-25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$ 1694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VIERNES 05 DE SEPTIEMBRE-25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$1356.5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TOTAL $9747
TOTAL EN CAJA $ 13387.5 </t>
    </r>
  </si>
  <si>
    <t>Sabado 06 DE SEPTIEMBRE-2025</t>
  </si>
  <si>
    <t>MANGUERA DE FRENO DELANTERO AT110</t>
  </si>
  <si>
    <t xml:space="preserve">PROTECTOR DE LA PATA </t>
  </si>
  <si>
    <t xml:space="preserve">RAYOS TRASEROS SUELTOD </t>
  </si>
  <si>
    <t>BALATA DE DISCO 250Z ITALIKA</t>
  </si>
  <si>
    <t>CABLE SUELTO ROJO</t>
  </si>
  <si>
    <t>CHCICOTE DE VELOCIMETRO DM200</t>
  </si>
  <si>
    <t>SWITH UNIVERSAL</t>
  </si>
  <si>
    <t>BIRLOS DE MASA FT150</t>
  </si>
  <si>
    <t>BUJER DE RUEDA FT150</t>
  </si>
  <si>
    <t>LUBRICANTE DE CADENA AXPRO</t>
  </si>
  <si>
    <t>PROTECTOR DE CAMBIO NASAKI</t>
  </si>
  <si>
    <t xml:space="preserve">ACEITE YAMALUBE </t>
  </si>
  <si>
    <t>ACEITE MOTUL 7100-10-W-40</t>
  </si>
  <si>
    <t>CDI YBR125</t>
  </si>
  <si>
    <t xml:space="preserve">FUSIBLES </t>
  </si>
  <si>
    <t xml:space="preserve">PILA YTX 5  QLINK </t>
  </si>
  <si>
    <t xml:space="preserve">PILA YTX  7 QLINK </t>
  </si>
  <si>
    <t>LLANTA 120--80-17</t>
  </si>
  <si>
    <t>LUBRICANTE DE CADENA  LUBER</t>
  </si>
  <si>
    <t>GRAPAS</t>
  </si>
  <si>
    <t xml:space="preserve">PEDAL DE ARRANQUE DE FT 150 </t>
  </si>
  <si>
    <r>
      <t xml:space="preserve">CUENTA DE HOY SABADO $ 3460.5 MENOS $ 300 PAGO DE YAS QUEDA $ 3160.5 
CUENTA TOTAL DE AYER $ 13387.5 MAS LO DE HOY SABADO $ 3160.5 
</t>
    </r>
    <r>
      <rPr>
        <b/>
        <sz val="26"/>
        <color theme="1"/>
        <rFont val="Calibri"/>
        <family val="2"/>
        <scheme val="minor"/>
      </rPr>
      <t xml:space="preserve">TOTAL EN CAJA $ 16548 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</si>
</sst>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6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14" fillId="7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14" fillId="7" borderId="0" xfId="3"/>
  </cellXfs>
  <cellStyles count="4">
    <cellStyle name="20% - Énfasis1" xfId="2" builtinId="30"/>
    <cellStyle name="Incorrecto" xfId="3" builtinId="27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H42" sqref="H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34" t="s">
        <v>25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2" t="s">
        <v>17</v>
      </c>
      <c r="K3" s="6">
        <f>SUM(Tabla1[Importa])</f>
        <v>2588.5</v>
      </c>
      <c r="M3" s="37" t="s">
        <v>6</v>
      </c>
      <c r="N3" s="37"/>
      <c r="O3" s="37"/>
      <c r="P3" s="37"/>
      <c r="Q3" s="37"/>
      <c r="R3" s="37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13</v>
      </c>
      <c r="M4" s="36" t="s">
        <v>29</v>
      </c>
      <c r="N4" s="36"/>
      <c r="O4" s="36"/>
      <c r="P4" s="36"/>
      <c r="Q4" s="36"/>
      <c r="R4" s="36"/>
    </row>
    <row r="5" spans="2:18" x14ac:dyDescent="0.25">
      <c r="B5" s="18">
        <f ca="1">IF(Tabla1[[#This Row],['#]]&lt;&gt;"", NOW(), "")</f>
        <v>45906.79456076389</v>
      </c>
      <c r="C5">
        <f>IF(ISNUMBER(E5), IF(ISNUMBER(C4), C4+1, 1), "")</f>
        <v>1</v>
      </c>
      <c r="D5" t="s">
        <v>28</v>
      </c>
      <c r="E5">
        <v>1</v>
      </c>
      <c r="F5">
        <v>150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150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>
        <f t="shared" ref="C6:C36" si="0">IF(ISNUMBER(E6), IF(ISNUMBER(C5), C5+1, 1), "")</f>
        <v>2</v>
      </c>
      <c r="D6" t="s">
        <v>30</v>
      </c>
      <c r="E6">
        <v>1</v>
      </c>
      <c r="F6">
        <v>560</v>
      </c>
      <c r="G6" t="s">
        <v>31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504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>
        <f t="shared" si="0"/>
        <v>3</v>
      </c>
      <c r="D7" t="s">
        <v>32</v>
      </c>
      <c r="E7">
        <v>1</v>
      </c>
      <c r="F7">
        <v>350</v>
      </c>
      <c r="G7" t="s">
        <v>31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315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>
        <f t="shared" si="0"/>
        <v>4</v>
      </c>
      <c r="D8" t="s">
        <v>33</v>
      </c>
      <c r="E8">
        <v>1</v>
      </c>
      <c r="F8">
        <v>40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40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>
        <f t="shared" si="0"/>
        <v>5</v>
      </c>
      <c r="D9" t="s">
        <v>34</v>
      </c>
      <c r="E9">
        <v>1</v>
      </c>
      <c r="F9">
        <v>580</v>
      </c>
      <c r="G9" t="s">
        <v>31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522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>
        <f t="shared" si="0"/>
        <v>6</v>
      </c>
      <c r="D10" t="s">
        <v>35</v>
      </c>
      <c r="E10">
        <v>1</v>
      </c>
      <c r="F10">
        <v>135</v>
      </c>
      <c r="G10" t="s">
        <v>31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121.5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>
        <f t="shared" si="0"/>
        <v>7</v>
      </c>
      <c r="D11" t="s">
        <v>36</v>
      </c>
      <c r="E11">
        <v>1</v>
      </c>
      <c r="F11">
        <v>156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156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>
        <f t="shared" si="0"/>
        <v>8</v>
      </c>
      <c r="D12" t="s">
        <v>37</v>
      </c>
      <c r="E12">
        <v>1</v>
      </c>
      <c r="F12">
        <v>340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340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>
        <f t="shared" si="0"/>
        <v>9</v>
      </c>
      <c r="D13" t="s">
        <v>38</v>
      </c>
      <c r="E13">
        <v>2</v>
      </c>
      <c r="F13">
        <v>20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40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>
        <f t="shared" si="0"/>
        <v>10</v>
      </c>
      <c r="D14" t="s">
        <v>39</v>
      </c>
      <c r="E14">
        <v>1</v>
      </c>
      <c r="F14">
        <v>40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40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>
        <f t="shared" si="0"/>
        <v>11</v>
      </c>
      <c r="D15" t="s">
        <v>40</v>
      </c>
      <c r="E15">
        <v>1</v>
      </c>
      <c r="F15">
        <v>320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320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>
        <f t="shared" si="0"/>
        <v>12</v>
      </c>
      <c r="D16" t="s">
        <v>41</v>
      </c>
      <c r="E16">
        <v>4</v>
      </c>
      <c r="F16">
        <v>5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20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>
        <f t="shared" si="0"/>
        <v>13</v>
      </c>
      <c r="D17" t="s">
        <v>38</v>
      </c>
      <c r="E17">
        <v>1</v>
      </c>
      <c r="F17">
        <v>20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20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/>
      </c>
      <c r="M24" s="32" t="s">
        <v>19</v>
      </c>
      <c r="N24" s="32"/>
      <c r="O24" s="32"/>
      <c r="P24" s="32"/>
      <c r="Q24" s="32"/>
      <c r="R24" s="32"/>
    </row>
    <row r="25" spans="2:18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/>
      </c>
      <c r="M25" s="33"/>
      <c r="N25" s="33"/>
      <c r="O25" s="33"/>
      <c r="P25" s="33"/>
      <c r="Q25" s="33"/>
      <c r="R25" s="33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/>
      </c>
      <c r="M26" s="31" t="s">
        <v>20</v>
      </c>
      <c r="N26" s="31"/>
      <c r="O26" s="14" t="s">
        <v>21</v>
      </c>
      <c r="P26" s="31" t="s">
        <v>22</v>
      </c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/>
      </c>
      <c r="M27" s="19" t="s">
        <v>26</v>
      </c>
      <c r="N27" s="20"/>
      <c r="O27" s="23">
        <v>4054</v>
      </c>
      <c r="P27" s="25"/>
      <c r="Q27" s="26"/>
      <c r="R27" s="27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/>
      </c>
      <c r="M28" s="21"/>
      <c r="N28" s="22"/>
      <c r="O28" s="24"/>
      <c r="P28" s="28"/>
      <c r="Q28" s="29"/>
      <c r="R28" s="30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/>
      </c>
      <c r="M29" s="19" t="s">
        <v>27</v>
      </c>
      <c r="N29" s="20"/>
      <c r="O29" s="23">
        <v>435</v>
      </c>
      <c r="P29" s="25"/>
      <c r="Q29" s="26"/>
      <c r="R29" s="27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1"/>
      <c r="N30" s="22"/>
      <c r="O30" s="24"/>
      <c r="P30" s="28"/>
      <c r="Q30" s="29"/>
      <c r="R30" s="30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19"/>
      <c r="N31" s="20"/>
      <c r="O31" s="23"/>
      <c r="P31" s="25"/>
      <c r="Q31" s="26"/>
      <c r="R31" s="27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1"/>
      <c r="N32" s="22"/>
      <c r="O32" s="24"/>
      <c r="P32" s="28"/>
      <c r="Q32" s="29"/>
      <c r="R32" s="30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19"/>
      <c r="N33" s="20"/>
      <c r="O33" s="23"/>
      <c r="P33" s="25"/>
      <c r="Q33" s="26"/>
      <c r="R33" s="27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1"/>
      <c r="N34" s="22"/>
      <c r="O34" s="24"/>
      <c r="P34" s="28"/>
      <c r="Q34" s="29"/>
      <c r="R34" s="30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19"/>
      <c r="N35" s="20"/>
      <c r="O35" s="23"/>
      <c r="P35" s="25"/>
      <c r="Q35" s="26"/>
      <c r="R35" s="27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1"/>
      <c r="N36" s="22"/>
      <c r="O36" s="24"/>
      <c r="P36" s="28"/>
      <c r="Q36" s="29"/>
      <c r="R36" s="30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19"/>
      <c r="N37" s="20"/>
      <c r="O37" s="23"/>
      <c r="P37" s="25"/>
      <c r="Q37" s="26"/>
      <c r="R37" s="27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1"/>
      <c r="N38" s="22"/>
      <c r="O38" s="24"/>
      <c r="P38" s="28"/>
      <c r="Q38" s="29"/>
      <c r="R38" s="30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19"/>
      <c r="N39" s="20"/>
      <c r="O39" s="23"/>
      <c r="P39" s="25"/>
      <c r="Q39" s="26"/>
      <c r="R39" s="27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1"/>
      <c r="N40" s="22"/>
      <c r="O40" s="24"/>
      <c r="P40" s="28"/>
      <c r="Q40" s="29"/>
      <c r="R40" s="30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19"/>
      <c r="N41" s="20"/>
      <c r="O41" s="23"/>
      <c r="P41" s="25"/>
      <c r="Q41" s="26"/>
      <c r="R41" s="27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1"/>
      <c r="N42" s="22"/>
      <c r="O42" s="24"/>
      <c r="P42" s="28"/>
      <c r="Q42" s="29"/>
      <c r="R42" s="30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19"/>
      <c r="N43" s="20"/>
      <c r="O43" s="23"/>
      <c r="P43" s="25"/>
      <c r="Q43" s="26"/>
      <c r="R43" s="27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1"/>
      <c r="N44" s="22"/>
      <c r="O44" s="24"/>
      <c r="P44" s="28"/>
      <c r="Q44" s="29"/>
      <c r="R44" s="30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19"/>
      <c r="N45" s="20"/>
      <c r="O45" s="23"/>
      <c r="P45" s="25"/>
      <c r="Q45" s="26"/>
      <c r="R45" s="27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1"/>
      <c r="N46" s="22"/>
      <c r="O46" s="24"/>
      <c r="P46" s="28"/>
      <c r="Q46" s="29"/>
      <c r="R46" s="30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19"/>
      <c r="N47" s="20"/>
      <c r="O47" s="23"/>
      <c r="P47" s="25"/>
      <c r="Q47" s="26"/>
      <c r="R47" s="27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1"/>
      <c r="N48" s="22"/>
      <c r="O48" s="24"/>
      <c r="P48" s="28"/>
      <c r="Q48" s="29"/>
      <c r="R48" s="30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19"/>
      <c r="N49" s="20"/>
      <c r="O49" s="23"/>
      <c r="P49" s="25"/>
      <c r="Q49" s="26"/>
      <c r="R49" s="27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1"/>
      <c r="N50" s="22"/>
      <c r="O50" s="24"/>
      <c r="P50" s="28"/>
      <c r="Q50" s="29"/>
      <c r="R50" s="30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19"/>
      <c r="N51" s="20"/>
      <c r="O51" s="23"/>
      <c r="P51" s="25"/>
      <c r="Q51" s="26"/>
      <c r="R51" s="27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1"/>
      <c r="N52" s="22"/>
      <c r="O52" s="24"/>
      <c r="P52" s="28"/>
      <c r="Q52" s="29"/>
      <c r="R52" s="30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24:R24"/>
    <mergeCell ref="M25:R25"/>
    <mergeCell ref="C2:H2"/>
    <mergeCell ref="M4:R22"/>
    <mergeCell ref="M2:R2"/>
    <mergeCell ref="M3:R3"/>
    <mergeCell ref="J5:K14"/>
    <mergeCell ref="M41:N42"/>
    <mergeCell ref="M43:N44"/>
    <mergeCell ref="O41:O42"/>
    <mergeCell ref="O43:O44"/>
    <mergeCell ref="P41:R42"/>
    <mergeCell ref="P43:R44"/>
    <mergeCell ref="P26:R26"/>
    <mergeCell ref="M26:N26"/>
    <mergeCell ref="M27:N28"/>
    <mergeCell ref="M29:N30"/>
    <mergeCell ref="O27:O28"/>
    <mergeCell ref="O29:O30"/>
    <mergeCell ref="P27:R28"/>
    <mergeCell ref="P29:R30"/>
    <mergeCell ref="M31:N32"/>
    <mergeCell ref="M33:N34"/>
    <mergeCell ref="M35:N36"/>
    <mergeCell ref="M37:N38"/>
    <mergeCell ref="M39:N40"/>
    <mergeCell ref="O31:O32"/>
    <mergeCell ref="O33:O34"/>
    <mergeCell ref="O35:O36"/>
    <mergeCell ref="O37:O38"/>
    <mergeCell ref="O39:O40"/>
    <mergeCell ref="P31:R32"/>
    <mergeCell ref="P33:R34"/>
    <mergeCell ref="P35:R36"/>
    <mergeCell ref="P37:R38"/>
    <mergeCell ref="P39:R40"/>
    <mergeCell ref="M45:N46"/>
    <mergeCell ref="O45:O46"/>
    <mergeCell ref="P45:R46"/>
    <mergeCell ref="M47:N48"/>
    <mergeCell ref="O47:O48"/>
    <mergeCell ref="P47:R48"/>
    <mergeCell ref="M49:N50"/>
    <mergeCell ref="O49:O50"/>
    <mergeCell ref="P49:R50"/>
    <mergeCell ref="M51:N52"/>
    <mergeCell ref="O51:O52"/>
    <mergeCell ref="P51:R52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42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SUM(Tabla110[Importa])</f>
        <v>2679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22</v>
      </c>
      <c r="M4" s="36"/>
      <c r="N4" s="36"/>
      <c r="O4" s="36"/>
      <c r="P4" s="36"/>
      <c r="Q4" s="36"/>
      <c r="R4" s="36"/>
    </row>
    <row r="5" spans="2:18" x14ac:dyDescent="0.25">
      <c r="B5" s="18">
        <f ca="1">IF(Tabla110[[#This Row],['#]]&lt;&gt;"", NOW(), "")</f>
        <v>45906.79456076389</v>
      </c>
      <c r="C5">
        <f t="shared" ref="C5:C68" si="0">IF(ISNUMBER(E5), IF(ISNUMBER(C4), C4+1, 1), "")</f>
        <v>1</v>
      </c>
      <c r="D5" t="s">
        <v>43</v>
      </c>
      <c r="E5">
        <v>1</v>
      </c>
      <c r="F5">
        <v>99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99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>
        <f t="shared" si="0"/>
        <v>2</v>
      </c>
      <c r="D6" t="s">
        <v>44</v>
      </c>
      <c r="E6">
        <v>1</v>
      </c>
      <c r="F6">
        <v>37</v>
      </c>
      <c r="G6" t="s">
        <v>31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33.5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>
        <f t="shared" si="0"/>
        <v>3</v>
      </c>
      <c r="D7" t="s">
        <v>45</v>
      </c>
      <c r="E7">
        <v>1</v>
      </c>
      <c r="F7">
        <v>30</v>
      </c>
      <c r="G7" t="s">
        <v>31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27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>
        <f t="shared" si="0"/>
        <v>4</v>
      </c>
      <c r="D8" t="s">
        <v>46</v>
      </c>
      <c r="E8">
        <v>1</v>
      </c>
      <c r="F8">
        <v>35</v>
      </c>
      <c r="G8" t="s">
        <v>31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31.5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>
        <f t="shared" si="0"/>
        <v>5</v>
      </c>
      <c r="D9" t="s">
        <v>47</v>
      </c>
      <c r="E9">
        <v>1</v>
      </c>
      <c r="F9">
        <v>70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70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>
        <f t="shared" si="0"/>
        <v>6</v>
      </c>
      <c r="D10" t="s">
        <v>48</v>
      </c>
      <c r="E10">
        <v>1</v>
      </c>
      <c r="F10">
        <v>20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20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>
        <f t="shared" si="0"/>
        <v>7</v>
      </c>
      <c r="D11" t="s">
        <v>49</v>
      </c>
      <c r="E11">
        <v>1</v>
      </c>
      <c r="F11">
        <v>285</v>
      </c>
      <c r="G11" t="s">
        <v>31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256.5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>
        <f t="shared" si="0"/>
        <v>8</v>
      </c>
      <c r="D12" t="s">
        <v>50</v>
      </c>
      <c r="E12">
        <v>1</v>
      </c>
      <c r="F12">
        <v>75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75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>
        <f t="shared" si="0"/>
        <v>9</v>
      </c>
      <c r="D13" t="s">
        <v>51</v>
      </c>
      <c r="E13">
        <v>2</v>
      </c>
      <c r="F13">
        <v>12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24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>
        <f t="shared" si="0"/>
        <v>10</v>
      </c>
      <c r="D14" t="s">
        <v>52</v>
      </c>
      <c r="E14">
        <v>1</v>
      </c>
      <c r="F14">
        <v>20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20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>
        <f t="shared" si="0"/>
        <v>11</v>
      </c>
      <c r="D15" t="s">
        <v>53</v>
      </c>
      <c r="E15">
        <v>1</v>
      </c>
      <c r="F15">
        <v>42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42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>
        <f t="shared" si="0"/>
        <v>12</v>
      </c>
      <c r="D16" t="s">
        <v>54</v>
      </c>
      <c r="E16">
        <v>1</v>
      </c>
      <c r="F16">
        <v>550</v>
      </c>
      <c r="G16" t="s">
        <v>31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495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>
        <f t="shared" si="0"/>
        <v>13</v>
      </c>
      <c r="D17" t="s">
        <v>55</v>
      </c>
      <c r="E17">
        <v>1</v>
      </c>
      <c r="F17">
        <v>20</v>
      </c>
      <c r="G17" t="s">
        <v>31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18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56</v>
      </c>
      <c r="E18">
        <v>1</v>
      </c>
      <c r="F18">
        <v>20</v>
      </c>
      <c r="G18" t="s">
        <v>31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18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57</v>
      </c>
      <c r="E19">
        <v>1</v>
      </c>
      <c r="F19">
        <v>296</v>
      </c>
      <c r="G19" t="s">
        <v>31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266.5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58</v>
      </c>
      <c r="E20">
        <v>1</v>
      </c>
      <c r="F20">
        <v>123</v>
      </c>
      <c r="G20" t="s">
        <v>31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117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58</v>
      </c>
      <c r="E21">
        <v>1</v>
      </c>
      <c r="F21">
        <v>123</v>
      </c>
      <c r="G21" t="s">
        <v>31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117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59</v>
      </c>
      <c r="E22">
        <v>1</v>
      </c>
      <c r="F22">
        <v>110</v>
      </c>
      <c r="G22" t="s">
        <v>31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99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60</v>
      </c>
      <c r="E23">
        <v>1</v>
      </c>
      <c r="F23">
        <v>22</v>
      </c>
      <c r="G23" t="s">
        <v>31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20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61</v>
      </c>
      <c r="E24">
        <v>1</v>
      </c>
      <c r="F24">
        <v>185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185</v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>
        <f t="shared" si="0"/>
        <v>21</v>
      </c>
      <c r="D25" t="s">
        <v>62</v>
      </c>
      <c r="E25">
        <v>1</v>
      </c>
      <c r="F25">
        <v>630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630</v>
      </c>
      <c r="M25" s="37"/>
      <c r="N25" s="37"/>
      <c r="O25" s="37"/>
      <c r="P25" s="37"/>
      <c r="Q25" s="37"/>
      <c r="R25" s="37"/>
    </row>
    <row r="26" spans="2:18" x14ac:dyDescent="0.25">
      <c r="B26" s="18" t="str">
        <f ca="1">IF(Tabla1[[#This Row],['#]]&lt;&gt;"", NOW(), "")</f>
        <v/>
      </c>
      <c r="C26">
        <f t="shared" si="0"/>
        <v>22</v>
      </c>
      <c r="D26" t="s">
        <v>63</v>
      </c>
      <c r="E26">
        <v>1</v>
      </c>
      <c r="F26">
        <v>15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15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F41" sqref="F41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34" t="s">
        <v>64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SUM(Tabla111[Importa])</f>
        <v>1429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14</v>
      </c>
      <c r="M4" s="36" t="s">
        <v>81</v>
      </c>
      <c r="N4" s="36"/>
      <c r="O4" s="36"/>
      <c r="P4" s="36"/>
      <c r="Q4" s="36"/>
      <c r="R4" s="36"/>
    </row>
    <row r="5" spans="2:18" x14ac:dyDescent="0.25">
      <c r="B5" s="18">
        <f ca="1">IF(Tabla111[[#This Row],['#]]&lt;&gt;"", NOW(), "")</f>
        <v>45906.79456076389</v>
      </c>
      <c r="C5">
        <f>IF(ISNUMBER(E5), IF(ISNUMBER(C4), C4+1, 1), "")</f>
        <v>1</v>
      </c>
      <c r="D5" t="s">
        <v>65</v>
      </c>
      <c r="E5">
        <v>1</v>
      </c>
      <c r="F5">
        <v>220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220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>
        <f t="shared" ref="C6" si="0">IF(ISNUMBER(E6), IF(ISNUMBER(C5), C5+1, 1), "")</f>
        <v>2</v>
      </c>
      <c r="D6" t="s">
        <v>70</v>
      </c>
      <c r="E6">
        <v>1</v>
      </c>
      <c r="F6">
        <v>300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300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>
        <f>IF(ISNUMBER(E7), IF(ISNUMBER(C6), C6+1, 1), "")</f>
        <v>3</v>
      </c>
      <c r="D7" t="s">
        <v>67</v>
      </c>
      <c r="E7">
        <v>1</v>
      </c>
      <c r="F7">
        <v>45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45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>
        <f t="shared" ref="C8:C68" si="1">IF(ISNUMBER(E8), IF(ISNUMBER(C7), C7+1, 1), "")</f>
        <v>4</v>
      </c>
      <c r="D8" t="s">
        <v>68</v>
      </c>
      <c r="E8">
        <v>1</v>
      </c>
      <c r="F8">
        <v>41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41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>
        <f t="shared" si="1"/>
        <v>5</v>
      </c>
      <c r="D9" t="s">
        <v>69</v>
      </c>
      <c r="E9">
        <v>1</v>
      </c>
      <c r="F9">
        <v>25</v>
      </c>
      <c r="G9" t="s">
        <v>31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22.5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>
        <f t="shared" si="1"/>
        <v>6</v>
      </c>
      <c r="D10" t="s">
        <v>58</v>
      </c>
      <c r="E10">
        <v>1</v>
      </c>
      <c r="F10">
        <v>123</v>
      </c>
      <c r="G10" t="s">
        <v>31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117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>
        <f t="shared" si="1"/>
        <v>7</v>
      </c>
      <c r="D11" t="s">
        <v>71</v>
      </c>
      <c r="E11">
        <v>2</v>
      </c>
      <c r="F11">
        <v>57</v>
      </c>
      <c r="G11" t="s">
        <v>31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103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>
        <f t="shared" si="1"/>
        <v>8</v>
      </c>
      <c r="D12" t="s">
        <v>72</v>
      </c>
      <c r="E12">
        <v>1</v>
      </c>
      <c r="F12">
        <v>53</v>
      </c>
      <c r="G12" t="s">
        <v>31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48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>
        <f t="shared" si="1"/>
        <v>9</v>
      </c>
      <c r="D13" t="s">
        <v>75</v>
      </c>
      <c r="E13">
        <v>1</v>
      </c>
      <c r="F13">
        <v>73</v>
      </c>
      <c r="G13" t="s">
        <v>31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66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>
        <f t="shared" si="1"/>
        <v>10</v>
      </c>
      <c r="D14" t="s">
        <v>73</v>
      </c>
      <c r="E14">
        <v>1</v>
      </c>
      <c r="F14">
        <v>85</v>
      </c>
      <c r="G14" t="s">
        <v>31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76.5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>
        <f t="shared" si="1"/>
        <v>11</v>
      </c>
      <c r="D15" t="s">
        <v>76</v>
      </c>
      <c r="E15">
        <v>1</v>
      </c>
      <c r="F15">
        <v>35</v>
      </c>
      <c r="G15" t="s">
        <v>31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31.5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>
        <f t="shared" si="1"/>
        <v>12</v>
      </c>
      <c r="D16" t="s">
        <v>77</v>
      </c>
      <c r="E16">
        <v>1</v>
      </c>
      <c r="F16">
        <v>57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57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>
        <f t="shared" si="1"/>
        <v>13</v>
      </c>
      <c r="D17" t="s">
        <v>78</v>
      </c>
      <c r="E17">
        <v>1</v>
      </c>
      <c r="F17">
        <v>285</v>
      </c>
      <c r="G17" t="s">
        <v>31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256.5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1"/>
        <v>14</v>
      </c>
      <c r="D18" t="s">
        <v>79</v>
      </c>
      <c r="E18">
        <v>1</v>
      </c>
      <c r="F18">
        <v>50</v>
      </c>
      <c r="G18" t="s">
        <v>31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45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 t="str">
        <f t="shared" si="1"/>
        <v/>
      </c>
      <c r="H19" s="5" t="str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 t="str">
        <f t="shared" si="1"/>
        <v/>
      </c>
      <c r="H20" s="5" t="str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 t="str">
        <f t="shared" si="1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1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1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1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x14ac:dyDescent="0.25">
      <c r="B25" s="18" t="str">
        <f ca="1">IF(Tabla1[[#This Row],['#]]&lt;&gt;"", NOW(), "")</f>
        <v/>
      </c>
      <c r="C25" t="str">
        <f t="shared" si="1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1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x14ac:dyDescent="0.25">
      <c r="B27" s="18" t="str">
        <f ca="1">IF(Tabla1[[#This Row],['#]]&lt;&gt;"", NOW(), "")</f>
        <v/>
      </c>
      <c r="C27" t="str">
        <f t="shared" si="1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 t="s">
        <v>66</v>
      </c>
      <c r="N27" s="15">
        <v>2916</v>
      </c>
      <c r="O27" s="39"/>
      <c r="P27" s="40"/>
      <c r="Q27" s="40"/>
      <c r="R27" s="41"/>
    </row>
    <row r="28" spans="2:18" x14ac:dyDescent="0.25">
      <c r="B28" s="18" t="str">
        <f ca="1">IF(Tabla1[[#This Row],['#]]&lt;&gt;"", NOW(), "")</f>
        <v/>
      </c>
      <c r="C28" t="str">
        <f t="shared" si="1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 t="s">
        <v>74</v>
      </c>
      <c r="N28" s="15">
        <v>880</v>
      </c>
      <c r="O28" s="39"/>
      <c r="P28" s="40"/>
      <c r="Q28" s="40"/>
      <c r="R28" s="41"/>
    </row>
    <row r="29" spans="2:18" ht="30" x14ac:dyDescent="0.25">
      <c r="B29" s="18" t="str">
        <f ca="1">IF(Tabla1[[#This Row],['#]]&lt;&gt;"", NOW(), "")</f>
        <v/>
      </c>
      <c r="C29" t="str">
        <f t="shared" si="1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 t="s">
        <v>80</v>
      </c>
      <c r="N29" s="15">
        <v>5606</v>
      </c>
      <c r="O29" s="39"/>
      <c r="P29" s="40"/>
      <c r="Q29" s="40"/>
      <c r="R29" s="41"/>
    </row>
    <row r="30" spans="2:18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4" sqref="D2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82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SUM(Tabla112[Importa])</f>
        <v>1694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19</v>
      </c>
      <c r="M4" s="36" t="s">
        <v>89</v>
      </c>
      <c r="N4" s="36"/>
      <c r="O4" s="36"/>
      <c r="P4" s="36"/>
      <c r="Q4" s="36"/>
      <c r="R4" s="36"/>
    </row>
    <row r="5" spans="2:18" x14ac:dyDescent="0.25">
      <c r="B5" s="18">
        <f ca="1">IF(Tabla112[[#This Row],['#]]&lt;&gt;"", NOW(), "")</f>
        <v>45906.79456076389</v>
      </c>
      <c r="C5">
        <f t="shared" ref="C5:C68" si="0">IF(ISNUMBER(E5), IF(ISNUMBER(C4), C4+1, 1), "")</f>
        <v>1</v>
      </c>
      <c r="D5" t="s">
        <v>58</v>
      </c>
      <c r="E5">
        <v>1</v>
      </c>
      <c r="F5">
        <v>123</v>
      </c>
      <c r="G5" t="s">
        <v>31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117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>
        <f t="shared" si="0"/>
        <v>2</v>
      </c>
      <c r="D6" t="s">
        <v>71</v>
      </c>
      <c r="E6">
        <v>1</v>
      </c>
      <c r="F6">
        <v>57</v>
      </c>
      <c r="G6" t="s">
        <v>31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51.5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>
        <f t="shared" si="0"/>
        <v>3</v>
      </c>
      <c r="D7" t="s">
        <v>83</v>
      </c>
      <c r="E7">
        <v>1</v>
      </c>
      <c r="F7">
        <v>15</v>
      </c>
      <c r="G7" t="s">
        <v>31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13.5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>
        <f t="shared" si="0"/>
        <v>4</v>
      </c>
      <c r="D8" t="s">
        <v>84</v>
      </c>
      <c r="E8">
        <v>1</v>
      </c>
      <c r="F8">
        <v>71</v>
      </c>
      <c r="G8" t="s">
        <v>31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64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>
        <f t="shared" si="0"/>
        <v>5</v>
      </c>
      <c r="D9" t="s">
        <v>85</v>
      </c>
      <c r="E9">
        <v>1</v>
      </c>
      <c r="F9">
        <v>70</v>
      </c>
      <c r="G9" t="s">
        <v>31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63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>
        <f t="shared" si="0"/>
        <v>6</v>
      </c>
      <c r="D10" t="s">
        <v>86</v>
      </c>
      <c r="E10">
        <v>1</v>
      </c>
      <c r="F10">
        <v>30</v>
      </c>
      <c r="G10" t="s">
        <v>31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27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>
        <f t="shared" si="0"/>
        <v>7</v>
      </c>
      <c r="D11" t="s">
        <v>90</v>
      </c>
      <c r="E11">
        <v>1</v>
      </c>
      <c r="F11">
        <v>20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20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>
        <f t="shared" si="0"/>
        <v>8</v>
      </c>
      <c r="D12" t="s">
        <v>58</v>
      </c>
      <c r="E12">
        <v>1</v>
      </c>
      <c r="F12">
        <v>123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123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>
        <f t="shared" si="0"/>
        <v>9</v>
      </c>
      <c r="D13" t="s">
        <v>58</v>
      </c>
      <c r="E13">
        <v>1</v>
      </c>
      <c r="F13">
        <v>123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123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>
        <f t="shared" si="0"/>
        <v>10</v>
      </c>
      <c r="D14" t="s">
        <v>91</v>
      </c>
      <c r="E14">
        <v>1</v>
      </c>
      <c r="F14">
        <v>135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135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>
        <f t="shared" si="0"/>
        <v>11</v>
      </c>
      <c r="D15" t="s">
        <v>41</v>
      </c>
      <c r="E15">
        <v>1</v>
      </c>
      <c r="F15">
        <v>5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>
        <f t="shared" si="0"/>
        <v>12</v>
      </c>
      <c r="D16" t="s">
        <v>92</v>
      </c>
      <c r="E16">
        <v>1</v>
      </c>
      <c r="F16">
        <v>35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35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>
        <f t="shared" si="0"/>
        <v>13</v>
      </c>
      <c r="D17" t="s">
        <v>93</v>
      </c>
      <c r="E17">
        <v>1</v>
      </c>
      <c r="F17">
        <v>370</v>
      </c>
      <c r="G17" t="s">
        <v>31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333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94</v>
      </c>
      <c r="E18">
        <v>1</v>
      </c>
      <c r="F18">
        <v>88</v>
      </c>
      <c r="G18" t="s">
        <v>31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79.5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95</v>
      </c>
      <c r="E19">
        <v>1</v>
      </c>
      <c r="F19">
        <v>200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200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96</v>
      </c>
      <c r="E20">
        <v>1</v>
      </c>
      <c r="F20">
        <v>90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90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97</v>
      </c>
      <c r="E21">
        <v>1</v>
      </c>
      <c r="F21">
        <v>48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48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98</v>
      </c>
      <c r="E22">
        <v>1</v>
      </c>
      <c r="F22">
        <v>107</v>
      </c>
      <c r="G22" t="s">
        <v>31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96.5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99</v>
      </c>
      <c r="E23">
        <v>1</v>
      </c>
      <c r="F23">
        <v>70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70</v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 t="s">
        <v>87</v>
      </c>
      <c r="N27" s="15">
        <v>785</v>
      </c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 t="s">
        <v>88</v>
      </c>
      <c r="N28" s="15">
        <v>499</v>
      </c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34" t="s">
        <v>100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SUM(Tabla113[Importa])</f>
        <v>1356.5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17</v>
      </c>
      <c r="M4" s="36" t="s">
        <v>128</v>
      </c>
      <c r="N4" s="36"/>
      <c r="O4" s="36"/>
      <c r="P4" s="36"/>
      <c r="Q4" s="36"/>
      <c r="R4" s="36"/>
    </row>
    <row r="5" spans="2:18" x14ac:dyDescent="0.25">
      <c r="B5" s="18">
        <f ca="1">IF(Tabla113[[#This Row],['#]]&lt;&gt;"", NOW(), "")</f>
        <v>45906.79456076389</v>
      </c>
      <c r="C5">
        <f t="shared" ref="C5:C68" si="0">IF(ISNUMBER(E5), IF(ISNUMBER(C4), C4+1, 1), "")</f>
        <v>1</v>
      </c>
      <c r="D5" t="s">
        <v>113</v>
      </c>
      <c r="E5">
        <v>1</v>
      </c>
      <c r="F5">
        <v>266</v>
      </c>
      <c r="G5" t="s">
        <v>31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239.5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>
        <f t="shared" si="0"/>
        <v>2</v>
      </c>
      <c r="D6" t="s">
        <v>114</v>
      </c>
      <c r="E6">
        <v>1</v>
      </c>
      <c r="F6">
        <v>280</v>
      </c>
      <c r="G6" t="s">
        <v>31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266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>
        <f t="shared" si="0"/>
        <v>3</v>
      </c>
      <c r="D7" t="s">
        <v>114</v>
      </c>
      <c r="E7">
        <v>1</v>
      </c>
      <c r="F7">
        <v>280</v>
      </c>
      <c r="G7" t="s">
        <v>31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266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>
        <f t="shared" si="0"/>
        <v>4</v>
      </c>
      <c r="D8" t="s">
        <v>115</v>
      </c>
      <c r="E8">
        <v>1</v>
      </c>
      <c r="F8">
        <v>90</v>
      </c>
      <c r="G8" t="s">
        <v>31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81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>
        <f t="shared" si="0"/>
        <v>5</v>
      </c>
      <c r="D9" t="s">
        <v>116</v>
      </c>
      <c r="E9">
        <v>1</v>
      </c>
      <c r="F9">
        <v>30</v>
      </c>
      <c r="G9" t="s">
        <v>31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27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>
        <f t="shared" si="0"/>
        <v>6</v>
      </c>
      <c r="D10" t="s">
        <v>35</v>
      </c>
      <c r="E10">
        <v>1</v>
      </c>
      <c r="F10">
        <v>135</v>
      </c>
      <c r="G10" t="s">
        <v>31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121.5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>
        <f t="shared" si="0"/>
        <v>7</v>
      </c>
      <c r="D11" t="s">
        <v>117</v>
      </c>
      <c r="E11">
        <v>2</v>
      </c>
      <c r="F11">
        <v>20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40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>
        <f t="shared" si="0"/>
        <v>8</v>
      </c>
      <c r="D12" t="s">
        <v>118</v>
      </c>
      <c r="E12">
        <v>1</v>
      </c>
      <c r="F12">
        <v>12</v>
      </c>
      <c r="G12" t="s">
        <v>31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11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>
        <f t="shared" si="0"/>
        <v>9</v>
      </c>
      <c r="D13" t="s">
        <v>119</v>
      </c>
      <c r="E13">
        <v>1</v>
      </c>
      <c r="F13">
        <v>10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10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>
        <f t="shared" si="0"/>
        <v>10</v>
      </c>
      <c r="D14" t="s">
        <v>120</v>
      </c>
      <c r="E14">
        <v>1</v>
      </c>
      <c r="F14">
        <v>90</v>
      </c>
      <c r="G14" t="s">
        <v>31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81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>
        <f t="shared" si="0"/>
        <v>11</v>
      </c>
      <c r="D15" t="s">
        <v>41</v>
      </c>
      <c r="E15">
        <v>2</v>
      </c>
      <c r="F15">
        <v>5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10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>
        <f t="shared" si="0"/>
        <v>12</v>
      </c>
      <c r="D16" t="s">
        <v>121</v>
      </c>
      <c r="E16">
        <v>1</v>
      </c>
      <c r="F16">
        <v>15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15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>
        <f t="shared" si="0"/>
        <v>13</v>
      </c>
      <c r="D17" t="s">
        <v>123</v>
      </c>
      <c r="E17">
        <v>1</v>
      </c>
      <c r="F17">
        <v>48</v>
      </c>
      <c r="G17" t="s">
        <v>31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43.5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124</v>
      </c>
      <c r="E18">
        <v>1</v>
      </c>
      <c r="F18">
        <v>60</v>
      </c>
      <c r="G18" t="s">
        <v>31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54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125</v>
      </c>
      <c r="E19">
        <v>1</v>
      </c>
      <c r="F19">
        <v>50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50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126</v>
      </c>
      <c r="E20">
        <v>1</v>
      </c>
      <c r="F20">
        <v>5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5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127</v>
      </c>
      <c r="E21">
        <v>1</v>
      </c>
      <c r="F21">
        <v>40</v>
      </c>
      <c r="G21" t="s">
        <v>31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36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D22">
        <v>9</v>
      </c>
      <c r="H22" s="5" t="str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101</v>
      </c>
      <c r="N27" s="15">
        <v>4054</v>
      </c>
      <c r="O27" s="39" t="s">
        <v>102</v>
      </c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103</v>
      </c>
      <c r="N28" s="15">
        <v>435</v>
      </c>
      <c r="O28" s="39" t="s">
        <v>102</v>
      </c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66</v>
      </c>
      <c r="N29" s="15">
        <v>2916</v>
      </c>
      <c r="O29" s="39" t="s">
        <v>104</v>
      </c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105</v>
      </c>
      <c r="N30" s="15">
        <v>880</v>
      </c>
      <c r="O30" s="39" t="s">
        <v>104</v>
      </c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80</v>
      </c>
      <c r="N31" s="15">
        <v>5606</v>
      </c>
      <c r="O31" s="39" t="s">
        <v>104</v>
      </c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108</v>
      </c>
      <c r="N32" s="15">
        <v>785</v>
      </c>
      <c r="O32" s="39" t="s">
        <v>106</v>
      </c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107</v>
      </c>
      <c r="N33" s="15">
        <v>499</v>
      </c>
      <c r="O33" s="39" t="s">
        <v>106</v>
      </c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66</v>
      </c>
      <c r="N34" s="15">
        <v>840</v>
      </c>
      <c r="O34" s="39" t="s">
        <v>110</v>
      </c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 t="s">
        <v>122</v>
      </c>
      <c r="N35" s="15">
        <v>1541</v>
      </c>
      <c r="O35" s="39" t="s">
        <v>110</v>
      </c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 t="s">
        <v>109</v>
      </c>
      <c r="N36" s="15">
        <v>1500</v>
      </c>
      <c r="O36" s="39" t="s">
        <v>110</v>
      </c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 t="s">
        <v>111</v>
      </c>
      <c r="N37" s="15">
        <v>19056</v>
      </c>
      <c r="O37" s="39" t="s">
        <v>112</v>
      </c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28" sqref="D28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129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SUM(Tabla114[Importa])</f>
        <v>3460.5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23</v>
      </c>
      <c r="M4" s="36" t="s">
        <v>151</v>
      </c>
      <c r="N4" s="36"/>
      <c r="O4" s="36"/>
      <c r="P4" s="36"/>
      <c r="Q4" s="36"/>
      <c r="R4" s="36"/>
    </row>
    <row r="5" spans="2:18" x14ac:dyDescent="0.25">
      <c r="B5" s="18">
        <f ca="1">IF(Tabla114[[#This Row],['#]]&lt;&gt;"", NOW(), "")</f>
        <v>45906.79456076389</v>
      </c>
      <c r="C5">
        <f t="shared" ref="C5:C68" si="0">IF(ISNUMBER(E5), IF(ISNUMBER(C4), C4+1, 1), "")</f>
        <v>1</v>
      </c>
      <c r="D5" t="s">
        <v>130</v>
      </c>
      <c r="E5">
        <v>1</v>
      </c>
      <c r="F5">
        <v>102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102</v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>
        <f t="shared" si="0"/>
        <v>2</v>
      </c>
      <c r="D6" t="s">
        <v>131</v>
      </c>
      <c r="E6">
        <v>1</v>
      </c>
      <c r="F6">
        <v>35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35</v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>
        <f t="shared" si="0"/>
        <v>3</v>
      </c>
      <c r="D7" t="s">
        <v>132</v>
      </c>
      <c r="E7">
        <v>5</v>
      </c>
      <c r="F7">
        <v>6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30</v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>
        <f t="shared" si="0"/>
        <v>4</v>
      </c>
      <c r="D8" t="s">
        <v>133</v>
      </c>
      <c r="E8">
        <v>1</v>
      </c>
      <c r="F8">
        <v>58</v>
      </c>
      <c r="G8" t="s">
        <v>31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52.5</v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>
        <f t="shared" si="0"/>
        <v>5</v>
      </c>
      <c r="D9" t="s">
        <v>134</v>
      </c>
      <c r="E9">
        <v>2</v>
      </c>
      <c r="F9">
        <v>8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16</v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>
        <f t="shared" si="0"/>
        <v>6</v>
      </c>
      <c r="D10" t="s">
        <v>135</v>
      </c>
      <c r="E10">
        <v>1</v>
      </c>
      <c r="F10">
        <v>40</v>
      </c>
      <c r="G10" t="s">
        <v>31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36</v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>
        <f t="shared" si="0"/>
        <v>7</v>
      </c>
      <c r="D11" t="s">
        <v>136</v>
      </c>
      <c r="E11">
        <v>1</v>
      </c>
      <c r="F11">
        <v>65</v>
      </c>
      <c r="G11" t="s">
        <v>31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58.5</v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>
        <f t="shared" si="0"/>
        <v>8</v>
      </c>
      <c r="D12" t="s">
        <v>137</v>
      </c>
      <c r="E12">
        <v>1</v>
      </c>
      <c r="F12">
        <v>25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25</v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>
        <f t="shared" si="0"/>
        <v>9</v>
      </c>
      <c r="D13" t="s">
        <v>138</v>
      </c>
      <c r="E13">
        <v>1</v>
      </c>
      <c r="F13">
        <v>42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42</v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>
        <f t="shared" si="0"/>
        <v>10</v>
      </c>
      <c r="D14" t="s">
        <v>139</v>
      </c>
      <c r="E14">
        <v>1</v>
      </c>
      <c r="F14">
        <v>125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125</v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>
        <f t="shared" si="0"/>
        <v>11</v>
      </c>
      <c r="D15" t="s">
        <v>140</v>
      </c>
      <c r="E15">
        <v>1</v>
      </c>
      <c r="F15">
        <v>15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15</v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>
        <f t="shared" si="0"/>
        <v>12</v>
      </c>
      <c r="D16" t="s">
        <v>141</v>
      </c>
      <c r="E16">
        <v>1</v>
      </c>
      <c r="F16">
        <v>150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150</v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>
        <f t="shared" si="0"/>
        <v>13</v>
      </c>
      <c r="D17" t="s">
        <v>142</v>
      </c>
      <c r="E17">
        <v>1</v>
      </c>
      <c r="F17">
        <v>280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280</v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>
        <f t="shared" si="0"/>
        <v>14</v>
      </c>
      <c r="D18" t="s">
        <v>145</v>
      </c>
      <c r="E18">
        <v>1</v>
      </c>
      <c r="F18">
        <v>590</v>
      </c>
      <c r="G18" t="s">
        <v>31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531</v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>
        <f t="shared" si="0"/>
        <v>15</v>
      </c>
      <c r="D19" t="s">
        <v>143</v>
      </c>
      <c r="E19">
        <v>1</v>
      </c>
      <c r="F19">
        <v>270</v>
      </c>
      <c r="G19" t="s">
        <v>31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243</v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>
        <f t="shared" si="0"/>
        <v>16</v>
      </c>
      <c r="D20" t="s">
        <v>146</v>
      </c>
      <c r="E20">
        <v>1</v>
      </c>
      <c r="F20">
        <v>690</v>
      </c>
      <c r="G20" t="s">
        <v>31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621</v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>
        <f t="shared" si="0"/>
        <v>17</v>
      </c>
      <c r="D21" t="s">
        <v>144</v>
      </c>
      <c r="E21">
        <v>3</v>
      </c>
      <c r="F21">
        <v>3</v>
      </c>
      <c r="G21" t="s">
        <v>31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8.5</v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>
        <f t="shared" si="0"/>
        <v>18</v>
      </c>
      <c r="D22" t="s">
        <v>147</v>
      </c>
      <c r="E22">
        <v>1</v>
      </c>
      <c r="F22">
        <v>750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750</v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>
        <f t="shared" si="0"/>
        <v>19</v>
      </c>
      <c r="D23" t="s">
        <v>148</v>
      </c>
      <c r="E23">
        <v>1</v>
      </c>
      <c r="F23">
        <v>90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90</v>
      </c>
    </row>
    <row r="24" spans="2:18" ht="15" customHeight="1" x14ac:dyDescent="0.25">
      <c r="B24" s="18" t="str">
        <f ca="1">IF(Tabla1[[#This Row],['#]]&lt;&gt;"", NOW(), "")</f>
        <v/>
      </c>
      <c r="C24">
        <f t="shared" si="0"/>
        <v>20</v>
      </c>
      <c r="D24" t="s">
        <v>149</v>
      </c>
      <c r="E24">
        <v>4</v>
      </c>
      <c r="F24">
        <v>5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20</v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>
        <f t="shared" si="0"/>
        <v>21</v>
      </c>
      <c r="D25" t="s">
        <v>144</v>
      </c>
      <c r="E25">
        <v>6</v>
      </c>
      <c r="F25">
        <v>3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18</v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>
        <f t="shared" si="0"/>
        <v>22</v>
      </c>
      <c r="D26" t="s">
        <v>150</v>
      </c>
      <c r="E26">
        <v>1</v>
      </c>
      <c r="F26">
        <v>155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155</v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>
        <f t="shared" si="0"/>
        <v>23</v>
      </c>
      <c r="D27" t="s">
        <v>71</v>
      </c>
      <c r="E27">
        <v>1</v>
      </c>
      <c r="F27">
        <v>57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57</v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D28" s="43"/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34" t="s">
        <v>14</v>
      </c>
      <c r="D2" s="34"/>
      <c r="E2" s="35"/>
      <c r="F2" s="35"/>
      <c r="G2" s="35"/>
      <c r="H2" s="35"/>
      <c r="L2" s="8"/>
      <c r="M2" s="34" t="s">
        <v>5</v>
      </c>
      <c r="N2" s="35"/>
      <c r="O2" s="35"/>
      <c r="P2" s="35"/>
      <c r="Q2" s="35"/>
      <c r="R2" s="35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37" t="s">
        <v>6</v>
      </c>
      <c r="N3" s="37"/>
      <c r="O3" s="37"/>
      <c r="P3" s="37"/>
      <c r="Q3" s="37"/>
      <c r="R3" s="37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36"/>
      <c r="N4" s="36"/>
      <c r="O4" s="36"/>
      <c r="P4" s="36"/>
      <c r="Q4" s="36"/>
      <c r="R4" s="36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38" t="s">
        <v>11</v>
      </c>
      <c r="K5" s="38"/>
      <c r="M5" s="36"/>
      <c r="N5" s="36"/>
      <c r="O5" s="36"/>
      <c r="P5" s="36"/>
      <c r="Q5" s="36"/>
      <c r="R5" s="36"/>
    </row>
    <row r="6" spans="2:18" ht="15" customHeight="1" x14ac:dyDescent="0.25">
      <c r="B6" s="18">
        <f ca="1">IF(Tabla1[[#This Row],['#]]&lt;&gt;"", NOW(), "")</f>
        <v>45906.79456076389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38"/>
      <c r="K6" s="38"/>
      <c r="M6" s="36"/>
      <c r="N6" s="36"/>
      <c r="O6" s="36"/>
      <c r="P6" s="36"/>
      <c r="Q6" s="36"/>
      <c r="R6" s="36"/>
    </row>
    <row r="7" spans="2:18" x14ac:dyDescent="0.25">
      <c r="B7" s="18">
        <f ca="1">IF(Tabla1[[#This Row],['#]]&lt;&gt;"", NOW(), "")</f>
        <v>45906.79456076389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38"/>
      <c r="K7" s="38"/>
      <c r="M7" s="36"/>
      <c r="N7" s="36"/>
      <c r="O7" s="36"/>
      <c r="P7" s="36"/>
      <c r="Q7" s="36"/>
      <c r="R7" s="36"/>
    </row>
    <row r="8" spans="2:18" x14ac:dyDescent="0.25">
      <c r="B8" s="18">
        <f ca="1">IF(Tabla1[[#This Row],['#]]&lt;&gt;"", NOW(), "")</f>
        <v>45906.79456076389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38"/>
      <c r="K8" s="38"/>
      <c r="M8" s="36"/>
      <c r="N8" s="36"/>
      <c r="O8" s="36"/>
      <c r="P8" s="36"/>
      <c r="Q8" s="36"/>
      <c r="R8" s="36"/>
    </row>
    <row r="9" spans="2:18" x14ac:dyDescent="0.25">
      <c r="B9" s="18">
        <f ca="1">IF(Tabla1[[#This Row],['#]]&lt;&gt;"", NOW(), "")</f>
        <v>45906.79456076389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38"/>
      <c r="K9" s="38"/>
      <c r="M9" s="36"/>
      <c r="N9" s="36"/>
      <c r="O9" s="36"/>
      <c r="P9" s="36"/>
      <c r="Q9" s="36"/>
      <c r="R9" s="36"/>
    </row>
    <row r="10" spans="2:18" x14ac:dyDescent="0.25">
      <c r="B10" s="18">
        <f ca="1">IF(Tabla1[[#This Row],['#]]&lt;&gt;"", NOW(), "")</f>
        <v>45906.79456076389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38"/>
      <c r="K10" s="38"/>
      <c r="M10" s="36"/>
      <c r="N10" s="36"/>
      <c r="O10" s="36"/>
      <c r="P10" s="36"/>
      <c r="Q10" s="36"/>
      <c r="R10" s="36"/>
    </row>
    <row r="11" spans="2:18" x14ac:dyDescent="0.25">
      <c r="B11" s="18">
        <f ca="1">IF(Tabla1[[#This Row],['#]]&lt;&gt;"", NOW(), "")</f>
        <v>45906.79456076389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38"/>
      <c r="K11" s="38"/>
      <c r="M11" s="36"/>
      <c r="N11" s="36"/>
      <c r="O11" s="36"/>
      <c r="P11" s="36"/>
      <c r="Q11" s="36"/>
      <c r="R11" s="36"/>
    </row>
    <row r="12" spans="2:18" x14ac:dyDescent="0.25">
      <c r="B12" s="18">
        <f ca="1">IF(Tabla1[[#This Row],['#]]&lt;&gt;"", NOW(), "")</f>
        <v>45906.79456076389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38"/>
      <c r="K12" s="38"/>
      <c r="M12" s="36"/>
      <c r="N12" s="36"/>
      <c r="O12" s="36"/>
      <c r="P12" s="36"/>
      <c r="Q12" s="36"/>
      <c r="R12" s="36"/>
    </row>
    <row r="13" spans="2:18" x14ac:dyDescent="0.25">
      <c r="B13" s="18">
        <f ca="1">IF(Tabla1[[#This Row],['#]]&lt;&gt;"", NOW(), "")</f>
        <v>45906.79456076389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38"/>
      <c r="K13" s="38"/>
      <c r="M13" s="36"/>
      <c r="N13" s="36"/>
      <c r="O13" s="36"/>
      <c r="P13" s="36"/>
      <c r="Q13" s="36"/>
      <c r="R13" s="36"/>
    </row>
    <row r="14" spans="2:18" x14ac:dyDescent="0.25">
      <c r="B14" s="18">
        <f ca="1">IF(Tabla1[[#This Row],['#]]&lt;&gt;"", NOW(), "")</f>
        <v>45906.79456076389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38"/>
      <c r="K14" s="38"/>
      <c r="M14" s="36"/>
      <c r="N14" s="36"/>
      <c r="O14" s="36"/>
      <c r="P14" s="36"/>
      <c r="Q14" s="36"/>
      <c r="R14" s="36"/>
    </row>
    <row r="15" spans="2:18" x14ac:dyDescent="0.25">
      <c r="B15" s="18">
        <f ca="1">IF(Tabla1[[#This Row],['#]]&lt;&gt;"", NOW(), "")</f>
        <v>45906.79456076389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36"/>
      <c r="N15" s="36"/>
      <c r="O15" s="36"/>
      <c r="P15" s="36"/>
      <c r="Q15" s="36"/>
      <c r="R15" s="36"/>
    </row>
    <row r="16" spans="2:18" x14ac:dyDescent="0.25">
      <c r="B16" s="18">
        <f ca="1">IF(Tabla1[[#This Row],['#]]&lt;&gt;"", NOW(), "")</f>
        <v>45906.79456076389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36"/>
      <c r="N16" s="36"/>
      <c r="O16" s="36"/>
      <c r="P16" s="36"/>
      <c r="Q16" s="36"/>
      <c r="R16" s="36"/>
    </row>
    <row r="17" spans="2:18" x14ac:dyDescent="0.25">
      <c r="B17" s="18">
        <f ca="1">IF(Tabla1[[#This Row],['#]]&lt;&gt;"", NOW(), "")</f>
        <v>45906.79456076389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36"/>
      <c r="N17" s="36"/>
      <c r="O17" s="36"/>
      <c r="P17" s="36"/>
      <c r="Q17" s="36"/>
      <c r="R17" s="36"/>
    </row>
    <row r="18" spans="2:18" x14ac:dyDescent="0.25">
      <c r="B18" s="18" t="str">
        <f ca="1">IF(Tabla1[[#This Row],['#]]&lt;&gt;"", NOW(), "")</f>
        <v/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36"/>
      <c r="N18" s="36"/>
      <c r="O18" s="36"/>
      <c r="P18" s="36"/>
      <c r="Q18" s="36"/>
      <c r="R18" s="36"/>
    </row>
    <row r="19" spans="2:18" x14ac:dyDescent="0.25">
      <c r="B19" s="18" t="str">
        <f ca="1">IF(Tabla1[[#This Row],['#]]&lt;&gt;"", NOW(), "")</f>
        <v/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36"/>
      <c r="N19" s="36"/>
      <c r="O19" s="36"/>
      <c r="P19" s="36"/>
      <c r="Q19" s="36"/>
      <c r="R19" s="36"/>
    </row>
    <row r="20" spans="2:18" x14ac:dyDescent="0.25">
      <c r="B20" s="18" t="str">
        <f ca="1">IF(Tabla1[[#This Row],['#]]&lt;&gt;"", NOW(), "")</f>
        <v/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36"/>
      <c r="N20" s="36"/>
      <c r="O20" s="36"/>
      <c r="P20" s="36"/>
      <c r="Q20" s="36"/>
      <c r="R20" s="36"/>
    </row>
    <row r="21" spans="2:18" x14ac:dyDescent="0.25">
      <c r="B21" s="18" t="str">
        <f ca="1">IF(Tabla1[[#This Row],['#]]&lt;&gt;"", NOW(), "")</f>
        <v/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36"/>
      <c r="N21" s="36"/>
      <c r="O21" s="36"/>
      <c r="P21" s="36"/>
      <c r="Q21" s="36"/>
      <c r="R21" s="36"/>
    </row>
    <row r="22" spans="2:18" x14ac:dyDescent="0.25">
      <c r="B22" s="18" t="str">
        <f ca="1">IF(Tabla1[[#This Row],['#]]&lt;&gt;"", NOW(), "")</f>
        <v/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36"/>
      <c r="N22" s="36"/>
      <c r="O22" s="36"/>
      <c r="P22" s="36"/>
      <c r="Q22" s="36"/>
      <c r="R22" s="36"/>
    </row>
    <row r="23" spans="2:18" x14ac:dyDescent="0.25">
      <c r="B23" s="18" t="str">
        <f ca="1">IF(Tabla1[[#This Row],['#]]&lt;&gt;"", NOW(), "")</f>
        <v/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 t="str">
        <f ca="1">IF(Tabla1[[#This Row],['#]]&lt;&gt;"", NOW(), "")</f>
        <v/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32" t="s">
        <v>19</v>
      </c>
      <c r="N24" s="42"/>
      <c r="O24" s="42"/>
      <c r="P24" s="42"/>
      <c r="Q24" s="42"/>
      <c r="R24" s="42"/>
    </row>
    <row r="25" spans="2:18" ht="15" customHeight="1" x14ac:dyDescent="0.25">
      <c r="B25" s="18" t="str">
        <f ca="1">IF(Tabla1[[#This Row],['#]]&lt;&gt;"", NOW(), "")</f>
        <v/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37"/>
      <c r="N25" s="37"/>
      <c r="O25" s="37"/>
      <c r="P25" s="37"/>
      <c r="Q25" s="37"/>
      <c r="R25" s="37"/>
    </row>
    <row r="26" spans="2:18" ht="15" customHeight="1" x14ac:dyDescent="0.25">
      <c r="B26" s="18" t="str">
        <f ca="1">IF(Tabla1[[#This Row],['#]]&lt;&gt;"", NOW(), "")</f>
        <v/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1" t="s">
        <v>22</v>
      </c>
      <c r="P26" s="31"/>
      <c r="Q26" s="31"/>
      <c r="R26" s="31"/>
    </row>
    <row r="27" spans="2:18" ht="15" customHeight="1" x14ac:dyDescent="0.25">
      <c r="B27" s="18" t="str">
        <f ca="1">IF(Tabla1[[#This Row],['#]]&lt;&gt;"", NOW(), "")</f>
        <v/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39"/>
      <c r="P27" s="40"/>
      <c r="Q27" s="40"/>
      <c r="R27" s="41"/>
    </row>
    <row r="28" spans="2:18" ht="15" customHeight="1" x14ac:dyDescent="0.25">
      <c r="B28" s="18" t="str">
        <f ca="1">IF(Tabla1[[#This Row],['#]]&lt;&gt;"", NOW(), "")</f>
        <v/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39"/>
      <c r="P28" s="40"/>
      <c r="Q28" s="40"/>
      <c r="R28" s="41"/>
    </row>
    <row r="29" spans="2:18" ht="15" customHeight="1" x14ac:dyDescent="0.25">
      <c r="B29" s="18" t="str">
        <f ca="1">IF(Tabla1[[#This Row],['#]]&lt;&gt;"", NOW(), "")</f>
        <v/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39"/>
      <c r="P29" s="40"/>
      <c r="Q29" s="40"/>
      <c r="R29" s="41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39"/>
      <c r="P30" s="40"/>
      <c r="Q30" s="40"/>
      <c r="R30" s="41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39"/>
      <c r="P31" s="40"/>
      <c r="Q31" s="40"/>
      <c r="R31" s="41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39"/>
      <c r="P32" s="40"/>
      <c r="Q32" s="40"/>
      <c r="R32" s="41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39"/>
      <c r="P33" s="40"/>
      <c r="Q33" s="40"/>
      <c r="R33" s="41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39"/>
      <c r="P34" s="40"/>
      <c r="Q34" s="40"/>
      <c r="R34" s="41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39"/>
      <c r="P35" s="40"/>
      <c r="Q35" s="40"/>
      <c r="R35" s="41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39"/>
      <c r="P36" s="40"/>
      <c r="Q36" s="40"/>
      <c r="R36" s="41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39"/>
      <c r="P37" s="40"/>
      <c r="Q37" s="40"/>
      <c r="R37" s="41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39"/>
      <c r="P38" s="40"/>
      <c r="Q38" s="40"/>
      <c r="R38" s="41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39"/>
      <c r="P39" s="40"/>
      <c r="Q39" s="40"/>
      <c r="R39" s="41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39"/>
      <c r="P40" s="40"/>
      <c r="Q40" s="40"/>
      <c r="R40" s="41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39"/>
      <c r="P41" s="40"/>
      <c r="Q41" s="40"/>
      <c r="R41" s="41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39"/>
      <c r="P42" s="40"/>
      <c r="Q42" s="40"/>
      <c r="R42" s="41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39"/>
      <c r="P43" s="40"/>
      <c r="Q43" s="40"/>
      <c r="R43" s="41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39"/>
      <c r="P44" s="40"/>
      <c r="Q44" s="40"/>
      <c r="R44" s="41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C2:H2"/>
    <mergeCell ref="M2:R2"/>
    <mergeCell ref="M3:R3"/>
    <mergeCell ref="M4:R22"/>
    <mergeCell ref="J5:K14"/>
    <mergeCell ref="M24:R24"/>
    <mergeCell ref="M25:R25"/>
    <mergeCell ref="O26:R26"/>
    <mergeCell ref="O27:R27"/>
    <mergeCell ref="O28:R28"/>
    <mergeCell ref="O29:R29"/>
    <mergeCell ref="O30:R30"/>
    <mergeCell ref="O31:R31"/>
    <mergeCell ref="O32:R32"/>
    <mergeCell ref="O33:R33"/>
    <mergeCell ref="O34:R34"/>
    <mergeCell ref="O35:R35"/>
    <mergeCell ref="O36:R36"/>
    <mergeCell ref="O37:R37"/>
    <mergeCell ref="O38:R38"/>
    <mergeCell ref="O44:R44"/>
    <mergeCell ref="O39:R39"/>
    <mergeCell ref="O40:R40"/>
    <mergeCell ref="O41:R41"/>
    <mergeCell ref="O42:R42"/>
    <mergeCell ref="O43:R43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01-09-25</vt:lpstr>
      <vt:lpstr>Martes 02-09-25</vt:lpstr>
      <vt:lpstr>Miercoles 03-09-25</vt:lpstr>
      <vt:lpstr>Jueves 04-09-25</vt:lpstr>
      <vt:lpstr>VIERNES -05-09-25</vt:lpstr>
      <vt:lpstr>Sabado 06-09-25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2025-09-07T01:06:10Z</dcterms:modified>
</cp:coreProperties>
</file>