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163946F8-A761-429F-BDC6-AF7387862BE7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Lunes 06-10-25" sheetId="1" r:id="rId1"/>
    <sheet name="Martes 07-10-25" sheetId="2" r:id="rId2"/>
    <sheet name="Miercoles 08-10-25" sheetId="3" r:id="rId3"/>
    <sheet name="Jueves 09-10-25" sheetId="4" r:id="rId4"/>
    <sheet name="VIERNES 10-10-25" sheetId="5" r:id="rId5"/>
    <sheet name="Sabado 11-10-25" sheetId="6" r:id="rId6"/>
    <sheet name="Domingo" sheetId="8" r:id="rId7"/>
    <sheet name="Cambios" sheetId="7" r:id="rId8"/>
  </sheets>
  <definedNames>
    <definedName name="_xlnm._FilterDatabase" localSheetId="0" hidden="1">'Lunes 06-10-25'!$B$4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10" i="2"/>
  <c r="C9" i="2"/>
  <c r="C8" i="2"/>
  <c r="C7" i="2"/>
  <c r="C6" i="1"/>
  <c r="B6" i="2" s="1"/>
  <c r="C7" i="1"/>
  <c r="B7" i="2" s="1"/>
  <c r="C8" i="1"/>
  <c r="B8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K4" i="8" l="1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11" i="1"/>
  <c r="B11" i="8"/>
  <c r="B11" i="5"/>
  <c r="B11" i="3"/>
  <c r="B11" i="6"/>
  <c r="B11" i="4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14" i="1"/>
  <c r="B14" i="6"/>
  <c r="B14" i="8"/>
  <c r="B14" i="3"/>
  <c r="B14" i="4"/>
  <c r="B14" i="5"/>
  <c r="B8" i="5"/>
  <c r="B8" i="6"/>
  <c r="B8" i="4"/>
  <c r="B8" i="8"/>
  <c r="B8" i="3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13" i="1"/>
  <c r="B13" i="5"/>
  <c r="B13" i="6"/>
  <c r="B13" i="8"/>
  <c r="B13" i="3"/>
  <c r="B13" i="4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12" i="1"/>
  <c r="B12" i="5"/>
  <c r="B12" i="6"/>
  <c r="B12" i="8"/>
  <c r="B12" i="4"/>
  <c r="B12" i="3"/>
  <c r="B6" i="1"/>
  <c r="B6" i="6"/>
  <c r="B6" i="8"/>
  <c r="B6" i="3"/>
  <c r="B6" i="4"/>
  <c r="B6" i="5"/>
  <c r="B5" i="1"/>
  <c r="C9" i="1"/>
  <c r="B9" i="2" s="1"/>
  <c r="B8" i="1"/>
  <c r="K3" i="2"/>
  <c r="K4" i="2"/>
  <c r="K3" i="6"/>
  <c r="K4" i="5"/>
  <c r="K3" i="4"/>
  <c r="K3" i="3"/>
  <c r="K4" i="3"/>
  <c r="K4" i="6"/>
  <c r="B9" i="5" l="1"/>
  <c r="B9" i="6"/>
  <c r="B9" i="8"/>
  <c r="B9" i="3"/>
  <c r="B9" i="4"/>
  <c r="C10" i="1"/>
  <c r="B10" i="2" s="1"/>
  <c r="B9" i="1"/>
  <c r="K3" i="1"/>
  <c r="B10" i="1" l="1"/>
  <c r="B10" i="6"/>
  <c r="B10" i="8"/>
  <c r="B10" i="5"/>
  <c r="B10" i="3"/>
  <c r="B10" i="4"/>
  <c r="K4" i="1"/>
</calcChain>
</file>

<file path=xl/sharedStrings.xml><?xml version="1.0" encoding="utf-8"?>
<sst xmlns="http://schemas.openxmlformats.org/spreadsheetml/2006/main" count="371" uniqueCount="156">
  <si>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</si>
  <si>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</si>
  <si>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</si>
  <si>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</si>
  <si>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</si>
  <si>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</si>
  <si>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</si>
  <si>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</si>
  <si>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</si>
  <si>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</si>
  <si>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</si>
  <si>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</si>
  <si>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</si>
  <si>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</si>
  <si>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</si>
  <si>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</si>
  <si>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</si>
  <si>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</si>
  <si>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</si>
  <si>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</si>
  <si>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</si>
  <si>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</si>
  <si>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</si>
  <si>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</si>
  <si>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</si>
  <si>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X</t>
  </si>
  <si>
    <t>BOTON DE INTERMITENTES</t>
  </si>
  <si>
    <t xml:space="preserve">ARNES DE 3 PIEZA </t>
  </si>
  <si>
    <t>CABLE DE FRENO TRASERO UNIVERSAL</t>
  </si>
  <si>
    <t>Lunes 06 DE OCTUBRE-2025</t>
  </si>
  <si>
    <t xml:space="preserve">DIRECCIONAL </t>
  </si>
  <si>
    <t>TUBO DE ACELERADOR DS150</t>
  </si>
  <si>
    <t>MANUBRIO DE 3 PIEZAS</t>
  </si>
  <si>
    <t>PEDIDO OSCAR</t>
  </si>
  <si>
    <t>COSA QUE LLEVO DANIEL CRUZETA Y TAZA</t>
  </si>
  <si>
    <t>ACEITE YAMALUBE</t>
  </si>
  <si>
    <t>BUJIA C7</t>
  </si>
  <si>
    <t>CUENTA DE LA SEMANA PASADA $29554 MENOS $2037 DE PEDIDO DE OSCAR QUEDA $ 27517 MENOS 300 DEL BAÑO $ 27217 MENOS 275 DE COSA QUE LLEVO DANIEL QUEDA $ 26942 MENOS 757 DE PUÑOS QUEDA $26185</t>
  </si>
  <si>
    <t>AREGLAR BAÑO</t>
  </si>
  <si>
    <t xml:space="preserve">PUÑOS </t>
  </si>
  <si>
    <t>BALERO 6302</t>
  </si>
  <si>
    <t>ACEITE AKRON</t>
  </si>
  <si>
    <t>FILTRO DE AIRE DM200</t>
  </si>
  <si>
    <t>BANDA 743-20-30</t>
  </si>
  <si>
    <t>BUJIA D8 NASAKI</t>
  </si>
  <si>
    <t>FILTRO DE GASOLINA CARTON</t>
  </si>
  <si>
    <t>Martes 07 DE OCTUBRE-25</t>
  </si>
  <si>
    <t>P.OSCAR</t>
  </si>
  <si>
    <t xml:space="preserve">MANGUERA DE GASOLINA </t>
  </si>
  <si>
    <t>BOMBA DE GASOLINA WS150</t>
  </si>
  <si>
    <t>CAPUCHON DE BIJIA DS150</t>
  </si>
  <si>
    <t>ACEITE MORUL 7100 20-W50</t>
  </si>
  <si>
    <t>FILTRO DE ACEI PULSAR 200NS</t>
  </si>
  <si>
    <t>BOMBA DE FRENO DE ATV SE LA LLEVO DANIEL</t>
  </si>
  <si>
    <t>MANGUERA DE FRENO ATV</t>
  </si>
  <si>
    <t>FOCO DE BUHOS</t>
  </si>
  <si>
    <t>CABLE SWUITH UNIVERSAL</t>
  </si>
  <si>
    <t>PEDAL DE CAMBIOS FT150</t>
  </si>
  <si>
    <t>LUBRICANTE DE CADENA LUBER</t>
  </si>
  <si>
    <t>CUENTA DE SEMANA PASADA $ 26185 MENOS 700 DE BUJIAS QUEDA $ 25485</t>
  </si>
  <si>
    <t>HUESO DE CADENA DM200</t>
  </si>
  <si>
    <t>BUJIA D8</t>
  </si>
  <si>
    <t>SWITH DE INTERRUPTOR</t>
  </si>
  <si>
    <t>FUSIBLE</t>
  </si>
  <si>
    <t>PILA QLINK 6.5</t>
  </si>
  <si>
    <t>BALATA DSICO DS150</t>
  </si>
  <si>
    <t>MANGUERA DE GASOLINA MEDIO</t>
  </si>
  <si>
    <t>FILTRO DE AIRE CGL</t>
  </si>
  <si>
    <t>ACEITE MOTUL 3000</t>
  </si>
  <si>
    <t>Miercoles 08 DE OCTUBRE-2025</t>
  </si>
  <si>
    <t xml:space="preserve">CABLE DE BUJIA </t>
  </si>
  <si>
    <t>FILTRO DE AIRE 150Z ITALIKA</t>
  </si>
  <si>
    <t>PEDIDO MERCADO</t>
  </si>
  <si>
    <t>PAPEL HIGIENICO</t>
  </si>
  <si>
    <t xml:space="preserve">PEDIDO OSCAR </t>
  </si>
  <si>
    <t>ACEITE REPSOL</t>
  </si>
  <si>
    <t>TAPA DE WS150</t>
  </si>
  <si>
    <t>PASATAS DE CLTUH DS150</t>
  </si>
  <si>
    <t>FILTRO DE ESPONJA FT125</t>
  </si>
  <si>
    <t xml:space="preserve">CHICOTE UNIVERSAL DE CLUTH </t>
  </si>
  <si>
    <t>DIRECCIONALES DE FT150</t>
  </si>
  <si>
    <t>CAMARA 3.0017</t>
  </si>
  <si>
    <t>ARNES DE 2 CABLES</t>
  </si>
  <si>
    <t>INTERRUPOR UNUVERSAL</t>
  </si>
  <si>
    <t>PEDIDO NASAKI</t>
  </si>
  <si>
    <t xml:space="preserve">PILASN </t>
  </si>
  <si>
    <t>MANIJA IZQUIERDA 125Z COMPLETA</t>
  </si>
  <si>
    <t>VALVULAS DE MOTOR DS150</t>
  </si>
  <si>
    <t>RETEN DE VALVULA DS150</t>
  </si>
  <si>
    <t>CUENTA DE SEMANA PASADA $ 25485 MENOS 6843 DE COSAS DE MERCADO LIBRE QUEDA $ 18642  MENOS 40 DE PAPEL QUEDA $18602 MENOS $ 1765 PEDIDO DE OSCAR QUEDA  $ 16837 MENOS 1446 DE PEDIDO NASAKI QUEDA $ 15391 MENOS $1020 DE PILAS QUEDA $ 14371</t>
  </si>
  <si>
    <t>CUBREPOLVO DE HORQUILLA ATV</t>
  </si>
  <si>
    <t>MANDO DERECHO FT125</t>
  </si>
  <si>
    <t>Jueves 09-DE OCTUBRE-2025</t>
  </si>
  <si>
    <t>ACEITE MOTUL 7100 -10-W-40</t>
  </si>
  <si>
    <t>LUBRICANTE DE CADENA AXPRO</t>
  </si>
  <si>
    <t>CAPUCHON DE BUJIA DS150</t>
  </si>
  <si>
    <t>LLANTA 140-70-17</t>
  </si>
  <si>
    <t>TUBO MOVIL DS150</t>
  </si>
  <si>
    <t xml:space="preserve">AUXILIAR BUHOS </t>
  </si>
  <si>
    <t>CAMARA 3.00.18</t>
  </si>
  <si>
    <t>CASCO ABATIBLE NEGRO</t>
  </si>
  <si>
    <t>RETEN DE MOTOR DS150</t>
  </si>
  <si>
    <t>REGULADOR DS150</t>
  </si>
  <si>
    <t>JUNTA DEL CARTEL DS150</t>
  </si>
  <si>
    <t>JUNTAS DE CABEZA DS150</t>
  </si>
  <si>
    <t>BUJIS C9</t>
  </si>
  <si>
    <t xml:space="preserve">CARGADOR DE BACTERIA </t>
  </si>
  <si>
    <t>CABLE 3</t>
  </si>
  <si>
    <t>BALATA DE PULSAR 200NS</t>
  </si>
  <si>
    <t>ESPEJOS 150Z ITALIKA</t>
  </si>
  <si>
    <t>CHICOTE DE VELOCIMETRO DM200</t>
  </si>
  <si>
    <t>Viernes 10-DE OCTUBRE-2025</t>
  </si>
  <si>
    <t>BAÑO</t>
  </si>
  <si>
    <t>LLEVODA</t>
  </si>
  <si>
    <t>LUNES 06 DE OCTUBRE-25</t>
  </si>
  <si>
    <t>MARTES 07- OCTUBRE-25</t>
  </si>
  <si>
    <t>P,MERCADO</t>
  </si>
  <si>
    <t>MIERCOLES 08-OCTUBRE-25</t>
  </si>
  <si>
    <t>ROLLO</t>
  </si>
  <si>
    <t>P.NSAKI</t>
  </si>
  <si>
    <t>PILAS</t>
  </si>
  <si>
    <t>PAGOYAS</t>
  </si>
  <si>
    <t>VIERNES 10 DE OCTUBRE-25</t>
  </si>
  <si>
    <t>TOTAL</t>
  </si>
  <si>
    <t>TOTAL DE EGRESOS</t>
  </si>
  <si>
    <t>BALATA DE DISCO 125Z</t>
  </si>
  <si>
    <t>TROMPA DE ELEFANTE DS|50</t>
  </si>
  <si>
    <t>GOMAS DE IMPACTO RC200</t>
  </si>
  <si>
    <t>VALERO 6301</t>
  </si>
  <si>
    <t>ESEJOS DE WS150 ITALIKA</t>
  </si>
  <si>
    <t>ACEITE LUBER</t>
  </si>
  <si>
    <t>DISCO TRASERO 250Z</t>
  </si>
  <si>
    <t xml:space="preserve">GOMA DE CALIPER </t>
  </si>
  <si>
    <t>RETEN DE 31-10-43</t>
  </si>
  <si>
    <t>B ALATA DE DISCO 170Z</t>
  </si>
  <si>
    <t>PEDAL DE ARRANQUE FT125</t>
  </si>
  <si>
    <r>
      <rPr>
        <b/>
        <sz val="14"/>
        <color theme="1"/>
        <rFont val="Calibri"/>
        <family val="2"/>
        <scheme val="minor"/>
      </rPr>
      <t>CORTES DE LA SEMANA      SEMANAPSADA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LUNES 06 DE OCTUBRE-25              $29554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$ 1124              MENOS$16563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MARTES 07-OCTUBRE-25 QIEDA $ 12991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$ 2922.5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MIERCOLES 08-OCTUBRE-25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$ 1467.5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JUEVES 09-OCTUBRE-25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$ 4667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VIERNES 10 -OCTUBRE-25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$ 1584.5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20"/>
        <color theme="1"/>
        <rFont val="Calibri"/>
        <family val="2"/>
        <scheme val="minor"/>
      </rPr>
      <t xml:space="preserve">TOTAL $11765.5
TOTAL EN CAJA $ 24756.5 </t>
    </r>
  </si>
  <si>
    <t>Sabado 11 DE OCTUBRE-2025</t>
  </si>
  <si>
    <t>CANDADO  520</t>
  </si>
  <si>
    <t xml:space="preserve">TUBO MOVIL </t>
  </si>
  <si>
    <t>SWUITH UNIVERSAL</t>
  </si>
  <si>
    <t>ACEITE MOTUL 5000</t>
  </si>
  <si>
    <t xml:space="preserve">CADENA 428 </t>
  </si>
  <si>
    <t>FILTRO DE ACEIT ZUZUKI GNS125</t>
  </si>
  <si>
    <t>CADENA 520 SENCILLA</t>
  </si>
  <si>
    <t>RESORTE DE LA PATA</t>
  </si>
  <si>
    <t>TIRA LED VERDE</t>
  </si>
  <si>
    <t>GOMAS DE IMPACTO FT150</t>
  </si>
  <si>
    <t>DIRECCIONAL ECONOMICA</t>
  </si>
  <si>
    <t xml:space="preserve">ALARMA </t>
  </si>
  <si>
    <t>INTERRUPTOR DE FRENO</t>
  </si>
  <si>
    <t>CHICOTE DE CLTUH FT150</t>
  </si>
  <si>
    <t>CAMARA 2.50-17</t>
  </si>
  <si>
    <t>ACEITE  MOTUL 7100-10W-40</t>
  </si>
  <si>
    <t>CHICOTE DE CLTUH 150Z</t>
  </si>
  <si>
    <r>
      <t xml:space="preserve">CUENTA DE HOY SABADO $ 2503.5MENOS 300 PAGO DE YAS QUEDA $ 2203.5 MAS LA CUENTA TOTAL DE CAJA $ 24756.5 
</t>
    </r>
    <r>
      <rPr>
        <b/>
        <i/>
        <sz val="24"/>
        <color rgb="FFFF0000"/>
        <rFont val="Calibri"/>
        <family val="2"/>
        <scheme val="minor"/>
      </rPr>
      <t xml:space="preserve">TOTAL EN CAJA $ 26960 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</si>
</sst>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4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3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2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19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18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15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14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1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0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3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2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21" t="s">
        <v>29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2" t="s">
        <v>17</v>
      </c>
      <c r="K3" s="6">
        <f>SUM(Tabla1[Importa])</f>
        <v>1124</v>
      </c>
      <c r="M3" s="24" t="s">
        <v>6</v>
      </c>
      <c r="N3" s="24"/>
      <c r="O3" s="24"/>
      <c r="P3" s="24"/>
      <c r="Q3" s="24"/>
      <c r="R3" s="24"/>
    </row>
    <row r="4" spans="2:18" ht="31.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18</v>
      </c>
      <c r="K4" s="10">
        <f>COUNTIF(C5:C103,"&gt;0")</f>
        <v>15</v>
      </c>
      <c r="M4" s="23" t="s">
        <v>37</v>
      </c>
      <c r="N4" s="23"/>
      <c r="O4" s="23"/>
      <c r="P4" s="23"/>
      <c r="Q4" s="23"/>
      <c r="R4" s="23"/>
    </row>
    <row r="5" spans="2:18" x14ac:dyDescent="0.25">
      <c r="B5" s="18">
        <f ca="1">IF(Tabla1[[#This Row],['#]]&lt;&gt;"", NOW(), "")</f>
        <v>45941.794594675928</v>
      </c>
      <c r="C5">
        <f>IF(ISNUMBER(E5), IF(ISNUMBER(C4), C4+1, 1), "")</f>
        <v>1</v>
      </c>
      <c r="D5" t="s">
        <v>30</v>
      </c>
      <c r="E5">
        <v>1</v>
      </c>
      <c r="F5">
        <v>115</v>
      </c>
      <c r="G5" t="s">
        <v>25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103.5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45941.794594675928</v>
      </c>
      <c r="C6">
        <f t="shared" ref="C6:C36" si="0">IF(ISNUMBER(E6), IF(ISNUMBER(C5), C5+1, 1), "")</f>
        <v>2</v>
      </c>
      <c r="D6" t="s">
        <v>30</v>
      </c>
      <c r="E6">
        <v>1</v>
      </c>
      <c r="F6">
        <v>115</v>
      </c>
      <c r="G6" t="s">
        <v>25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103.5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45941.794594675928</v>
      </c>
      <c r="C7">
        <f t="shared" si="0"/>
        <v>3</v>
      </c>
      <c r="D7" t="s">
        <v>26</v>
      </c>
      <c r="E7">
        <v>1</v>
      </c>
      <c r="F7">
        <v>15</v>
      </c>
      <c r="G7" t="s">
        <v>25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13.5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45941.794594675928</v>
      </c>
      <c r="C8">
        <f t="shared" si="0"/>
        <v>4</v>
      </c>
      <c r="D8" t="s">
        <v>27</v>
      </c>
      <c r="E8">
        <v>1</v>
      </c>
      <c r="F8">
        <v>20</v>
      </c>
      <c r="G8" t="s">
        <v>25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18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45941.794594675928</v>
      </c>
      <c r="C9">
        <f t="shared" si="0"/>
        <v>5</v>
      </c>
      <c r="D9" t="s">
        <v>28</v>
      </c>
      <c r="E9">
        <v>1</v>
      </c>
      <c r="F9">
        <v>35</v>
      </c>
      <c r="G9" t="s">
        <v>25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31.5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45941.794594675928</v>
      </c>
      <c r="C10">
        <f t="shared" si="0"/>
        <v>6</v>
      </c>
      <c r="D10" t="s">
        <v>31</v>
      </c>
      <c r="E10">
        <v>1</v>
      </c>
      <c r="F10">
        <v>15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15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45941.794594675928</v>
      </c>
      <c r="C11">
        <f t="shared" si="0"/>
        <v>7</v>
      </c>
      <c r="D11" t="s">
        <v>32</v>
      </c>
      <c r="E11">
        <v>1</v>
      </c>
      <c r="F11">
        <v>250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250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45941.794594675928</v>
      </c>
      <c r="C12">
        <f t="shared" si="0"/>
        <v>8</v>
      </c>
      <c r="D12" t="s">
        <v>35</v>
      </c>
      <c r="E12">
        <v>1</v>
      </c>
      <c r="F12">
        <v>150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150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45941.794594675928</v>
      </c>
      <c r="C13">
        <f t="shared" si="0"/>
        <v>9</v>
      </c>
      <c r="D13" t="s">
        <v>36</v>
      </c>
      <c r="E13">
        <v>1</v>
      </c>
      <c r="F13">
        <v>57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57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45941.794594675928</v>
      </c>
      <c r="C14">
        <f t="shared" si="0"/>
        <v>10</v>
      </c>
      <c r="D14" t="s">
        <v>40</v>
      </c>
      <c r="E14">
        <v>2</v>
      </c>
      <c r="F14">
        <v>30</v>
      </c>
      <c r="G14" t="s">
        <v>25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54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45941.794594675928</v>
      </c>
      <c r="C15">
        <f t="shared" si="0"/>
        <v>11</v>
      </c>
      <c r="D15" t="s">
        <v>41</v>
      </c>
      <c r="E15">
        <v>1</v>
      </c>
      <c r="F15">
        <v>123</v>
      </c>
      <c r="G15" t="s">
        <v>25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117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45941.794594675928</v>
      </c>
      <c r="C16">
        <f t="shared" si="0"/>
        <v>12</v>
      </c>
      <c r="D16" t="s">
        <v>42</v>
      </c>
      <c r="E16">
        <v>1</v>
      </c>
      <c r="F16">
        <v>71</v>
      </c>
      <c r="G16" t="s">
        <v>25</v>
      </c>
      <c r="H16" s="5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>64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45941.794594675928</v>
      </c>
      <c r="C17">
        <f t="shared" si="0"/>
        <v>13</v>
      </c>
      <c r="D17" t="s">
        <v>43</v>
      </c>
      <c r="E17">
        <v>1</v>
      </c>
      <c r="F17">
        <v>110</v>
      </c>
      <c r="G17" t="s">
        <v>25</v>
      </c>
      <c r="H17" s="5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>99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45941.794594675928</v>
      </c>
      <c r="C18">
        <f t="shared" si="0"/>
        <v>14</v>
      </c>
      <c r="D18" t="s">
        <v>44</v>
      </c>
      <c r="E18">
        <v>1</v>
      </c>
      <c r="F18">
        <v>38</v>
      </c>
      <c r="G18" t="s">
        <v>25</v>
      </c>
      <c r="H18" s="5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>34.5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45941.794594675928</v>
      </c>
      <c r="C19">
        <f t="shared" si="0"/>
        <v>15</v>
      </c>
      <c r="D19" t="s">
        <v>45</v>
      </c>
      <c r="E19">
        <v>1</v>
      </c>
      <c r="F19">
        <v>15</v>
      </c>
      <c r="G19" t="s">
        <v>25</v>
      </c>
      <c r="H19" s="5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>13.5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/>
      </c>
      <c r="M24" s="19" t="s">
        <v>19</v>
      </c>
      <c r="N24" s="19"/>
      <c r="O24" s="19"/>
      <c r="P24" s="19"/>
      <c r="Q24" s="19"/>
      <c r="R24" s="19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/>
      </c>
      <c r="M25" s="20"/>
      <c r="N25" s="20"/>
      <c r="O25" s="20"/>
      <c r="P25" s="20"/>
      <c r="Q25" s="20"/>
      <c r="R25" s="20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/>
      </c>
      <c r="M26" s="38" t="s">
        <v>20</v>
      </c>
      <c r="N26" s="38"/>
      <c r="O26" s="14" t="s">
        <v>21</v>
      </c>
      <c r="P26" s="38" t="s">
        <v>22</v>
      </c>
      <c r="Q26" s="38"/>
      <c r="R26" s="38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/>
      </c>
      <c r="M27" s="26" t="s">
        <v>33</v>
      </c>
      <c r="N27" s="27"/>
      <c r="O27" s="30">
        <v>2037</v>
      </c>
      <c r="P27" s="32"/>
      <c r="Q27" s="33"/>
      <c r="R27" s="34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/>
      </c>
      <c r="M28" s="28"/>
      <c r="N28" s="29"/>
      <c r="O28" s="31"/>
      <c r="P28" s="35"/>
      <c r="Q28" s="36"/>
      <c r="R28" s="37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/>
      </c>
      <c r="M29" s="26" t="s">
        <v>38</v>
      </c>
      <c r="N29" s="27"/>
      <c r="O29" s="30">
        <v>300</v>
      </c>
      <c r="P29" s="32"/>
      <c r="Q29" s="33"/>
      <c r="R29" s="34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8"/>
      <c r="N30" s="29"/>
      <c r="O30" s="31"/>
      <c r="P30" s="35"/>
      <c r="Q30" s="36"/>
      <c r="R30" s="37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26" t="s">
        <v>34</v>
      </c>
      <c r="N31" s="27"/>
      <c r="O31" s="30">
        <v>275</v>
      </c>
      <c r="P31" s="32"/>
      <c r="Q31" s="33"/>
      <c r="R31" s="34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8"/>
      <c r="N32" s="29"/>
      <c r="O32" s="31"/>
      <c r="P32" s="35"/>
      <c r="Q32" s="36"/>
      <c r="R32" s="37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26" t="s">
        <v>39</v>
      </c>
      <c r="N33" s="27"/>
      <c r="O33" s="30">
        <v>757</v>
      </c>
      <c r="P33" s="32"/>
      <c r="Q33" s="33"/>
      <c r="R33" s="34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8"/>
      <c r="N34" s="29"/>
      <c r="O34" s="31"/>
      <c r="P34" s="35"/>
      <c r="Q34" s="36"/>
      <c r="R34" s="37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26"/>
      <c r="N35" s="27"/>
      <c r="O35" s="30"/>
      <c r="P35" s="32"/>
      <c r="Q35" s="33"/>
      <c r="R35" s="34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8"/>
      <c r="N36" s="29"/>
      <c r="O36" s="31"/>
      <c r="P36" s="35"/>
      <c r="Q36" s="36"/>
      <c r="R36" s="37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26"/>
      <c r="N37" s="27"/>
      <c r="O37" s="30"/>
      <c r="P37" s="32"/>
      <c r="Q37" s="33"/>
      <c r="R37" s="34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8"/>
      <c r="N38" s="29"/>
      <c r="O38" s="31"/>
      <c r="P38" s="35"/>
      <c r="Q38" s="36"/>
      <c r="R38" s="37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26"/>
      <c r="N39" s="27"/>
      <c r="O39" s="30"/>
      <c r="P39" s="32"/>
      <c r="Q39" s="33"/>
      <c r="R39" s="34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8"/>
      <c r="N40" s="29"/>
      <c r="O40" s="31"/>
      <c r="P40" s="35"/>
      <c r="Q40" s="36"/>
      <c r="R40" s="37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26"/>
      <c r="N41" s="27"/>
      <c r="O41" s="30"/>
      <c r="P41" s="32"/>
      <c r="Q41" s="33"/>
      <c r="R41" s="34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8"/>
      <c r="N42" s="29"/>
      <c r="O42" s="31"/>
      <c r="P42" s="35"/>
      <c r="Q42" s="36"/>
      <c r="R42" s="37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26"/>
      <c r="N43" s="27"/>
      <c r="O43" s="30"/>
      <c r="P43" s="32"/>
      <c r="Q43" s="33"/>
      <c r="R43" s="34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8"/>
      <c r="N44" s="29"/>
      <c r="O44" s="31"/>
      <c r="P44" s="35"/>
      <c r="Q44" s="36"/>
      <c r="R44" s="37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26"/>
      <c r="N45" s="27"/>
      <c r="O45" s="30"/>
      <c r="P45" s="32"/>
      <c r="Q45" s="33"/>
      <c r="R45" s="34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8"/>
      <c r="N46" s="29"/>
      <c r="O46" s="31"/>
      <c r="P46" s="35"/>
      <c r="Q46" s="36"/>
      <c r="R46" s="37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26"/>
      <c r="N47" s="27"/>
      <c r="O47" s="30"/>
      <c r="P47" s="32"/>
      <c r="Q47" s="33"/>
      <c r="R47" s="34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8"/>
      <c r="N48" s="29"/>
      <c r="O48" s="31"/>
      <c r="P48" s="35"/>
      <c r="Q48" s="36"/>
      <c r="R48" s="37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26"/>
      <c r="N49" s="27"/>
      <c r="O49" s="30"/>
      <c r="P49" s="32"/>
      <c r="Q49" s="33"/>
      <c r="R49" s="34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8"/>
      <c r="N50" s="29"/>
      <c r="O50" s="31"/>
      <c r="P50" s="35"/>
      <c r="Q50" s="36"/>
      <c r="R50" s="37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26"/>
      <c r="N51" s="27"/>
      <c r="O51" s="30"/>
      <c r="P51" s="32"/>
      <c r="Q51" s="33"/>
      <c r="R51" s="34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8"/>
      <c r="N52" s="29"/>
      <c r="O52" s="31"/>
      <c r="P52" s="35"/>
      <c r="Q52" s="36"/>
      <c r="R52" s="37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49:N50"/>
    <mergeCell ref="O49:O50"/>
    <mergeCell ref="P49:R50"/>
    <mergeCell ref="M51:N52"/>
    <mergeCell ref="O51:O52"/>
    <mergeCell ref="P51:R52"/>
    <mergeCell ref="M45:N46"/>
    <mergeCell ref="O45:O46"/>
    <mergeCell ref="P45:R46"/>
    <mergeCell ref="M47:N48"/>
    <mergeCell ref="O47:O48"/>
    <mergeCell ref="P47:R48"/>
    <mergeCell ref="P31:R32"/>
    <mergeCell ref="P33:R34"/>
    <mergeCell ref="P35:R36"/>
    <mergeCell ref="P37:R38"/>
    <mergeCell ref="P39:R40"/>
    <mergeCell ref="O31:O32"/>
    <mergeCell ref="O33:O34"/>
    <mergeCell ref="O35:O36"/>
    <mergeCell ref="O37:O38"/>
    <mergeCell ref="O39:O40"/>
    <mergeCell ref="M31:N32"/>
    <mergeCell ref="M33:N34"/>
    <mergeCell ref="M35:N36"/>
    <mergeCell ref="M37:N38"/>
    <mergeCell ref="M39:N40"/>
    <mergeCell ref="P26:R26"/>
    <mergeCell ref="M26:N26"/>
    <mergeCell ref="M27:N28"/>
    <mergeCell ref="M29:N30"/>
    <mergeCell ref="O27:O28"/>
    <mergeCell ref="O29:O30"/>
    <mergeCell ref="P27:R28"/>
    <mergeCell ref="P29:R30"/>
    <mergeCell ref="M41:N42"/>
    <mergeCell ref="M43:N44"/>
    <mergeCell ref="O41:O42"/>
    <mergeCell ref="O43:O44"/>
    <mergeCell ref="P41:R42"/>
    <mergeCell ref="P43:R44"/>
    <mergeCell ref="M24:R24"/>
    <mergeCell ref="M25:R25"/>
    <mergeCell ref="C2:H2"/>
    <mergeCell ref="M4:R22"/>
    <mergeCell ref="M2:R2"/>
    <mergeCell ref="M3:R3"/>
    <mergeCell ref="J5:K14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workbookViewId="0">
      <selection activeCell="D31" sqref="D31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46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SUM(Tabla110[Importa])</f>
        <v>2922.5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26</v>
      </c>
      <c r="M4" s="23" t="s">
        <v>59</v>
      </c>
      <c r="N4" s="23"/>
      <c r="O4" s="23"/>
      <c r="P4" s="23"/>
      <c r="Q4" s="23"/>
      <c r="R4" s="23"/>
    </row>
    <row r="5" spans="2:18" x14ac:dyDescent="0.25">
      <c r="B5" s="18">
        <f ca="1">IF(Tabla110[[#This Row],['#]]&lt;&gt;"", NOW(), "")</f>
        <v>45941.794594675928</v>
      </c>
      <c r="C5">
        <f t="shared" ref="C5:C68" si="0">IF(ISNUMBER(E5), IF(ISNUMBER(C4), C4+1, 1), "")</f>
        <v>1</v>
      </c>
      <c r="D5" t="s">
        <v>48</v>
      </c>
      <c r="E5">
        <v>1</v>
      </c>
      <c r="F5">
        <v>30</v>
      </c>
      <c r="G5" t="s">
        <v>25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27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45941.794594675928</v>
      </c>
      <c r="C6">
        <f t="shared" si="0"/>
        <v>2</v>
      </c>
      <c r="D6" t="s">
        <v>49</v>
      </c>
      <c r="E6">
        <v>1</v>
      </c>
      <c r="F6">
        <v>63</v>
      </c>
      <c r="G6" t="s">
        <v>25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57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45941.794594675928</v>
      </c>
      <c r="C7">
        <f t="shared" si="0"/>
        <v>3</v>
      </c>
      <c r="D7" t="s">
        <v>50</v>
      </c>
      <c r="E7">
        <v>1</v>
      </c>
      <c r="F7">
        <v>20</v>
      </c>
      <c r="G7" t="s">
        <v>25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18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45941.794594675928</v>
      </c>
      <c r="C8">
        <f t="shared" si="0"/>
        <v>4</v>
      </c>
      <c r="D8" t="s">
        <v>35</v>
      </c>
      <c r="E8">
        <v>1</v>
      </c>
      <c r="F8">
        <v>150</v>
      </c>
      <c r="G8" t="s">
        <v>25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142.5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45941.794594675928</v>
      </c>
      <c r="C9">
        <f t="shared" si="0"/>
        <v>5</v>
      </c>
      <c r="D9" t="s">
        <v>51</v>
      </c>
      <c r="E9">
        <v>1</v>
      </c>
      <c r="F9">
        <v>320</v>
      </c>
      <c r="G9" t="s">
        <v>25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304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45941.794594675928</v>
      </c>
      <c r="C10">
        <f t="shared" si="0"/>
        <v>6</v>
      </c>
      <c r="D10" t="s">
        <v>36</v>
      </c>
      <c r="E10">
        <v>1</v>
      </c>
      <c r="F10">
        <v>57</v>
      </c>
      <c r="G10" t="s">
        <v>25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51.5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45941.794594675928</v>
      </c>
      <c r="C11">
        <f t="shared" si="0"/>
        <v>7</v>
      </c>
      <c r="D11" t="s">
        <v>65</v>
      </c>
      <c r="E11">
        <v>4</v>
      </c>
      <c r="F11">
        <v>42</v>
      </c>
      <c r="G11" t="s">
        <v>25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151.5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45941.794594675928</v>
      </c>
      <c r="C12">
        <f t="shared" si="0"/>
        <v>8</v>
      </c>
      <c r="D12" t="s">
        <v>52</v>
      </c>
      <c r="E12">
        <v>1</v>
      </c>
      <c r="F12">
        <v>48</v>
      </c>
      <c r="G12" t="s">
        <v>25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43.5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45941.794594675928</v>
      </c>
      <c r="C13">
        <f t="shared" si="0"/>
        <v>9</v>
      </c>
      <c r="D13" t="s">
        <v>53</v>
      </c>
      <c r="E13">
        <v>1</v>
      </c>
      <c r="F13">
        <v>350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350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45941.794594675928</v>
      </c>
      <c r="C14">
        <f t="shared" si="0"/>
        <v>10</v>
      </c>
      <c r="D14" t="s">
        <v>54</v>
      </c>
      <c r="E14">
        <v>1</v>
      </c>
      <c r="F14">
        <v>163</v>
      </c>
      <c r="G14" t="s">
        <v>25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147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45941.794594675928</v>
      </c>
      <c r="C15">
        <f t="shared" si="0"/>
        <v>11</v>
      </c>
      <c r="D15" t="s">
        <v>45</v>
      </c>
      <c r="E15">
        <v>1</v>
      </c>
      <c r="F15">
        <v>15</v>
      </c>
      <c r="G15" t="s">
        <v>25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13.5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45941.794594675928</v>
      </c>
      <c r="C16">
        <f t="shared" si="0"/>
        <v>12</v>
      </c>
      <c r="D16" t="s">
        <v>48</v>
      </c>
      <c r="E16">
        <v>2</v>
      </c>
      <c r="F16">
        <v>30</v>
      </c>
      <c r="G16" t="s">
        <v>25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54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45941.794594675928</v>
      </c>
      <c r="C17">
        <f t="shared" si="0"/>
        <v>13</v>
      </c>
      <c r="D17" t="s">
        <v>55</v>
      </c>
      <c r="E17">
        <v>1</v>
      </c>
      <c r="F17">
        <v>200</v>
      </c>
      <c r="G17" t="s">
        <v>25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180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45941.794594675928</v>
      </c>
      <c r="C18">
        <f t="shared" si="0"/>
        <v>14</v>
      </c>
      <c r="D18" t="s">
        <v>56</v>
      </c>
      <c r="E18">
        <v>1</v>
      </c>
      <c r="F18">
        <v>23</v>
      </c>
      <c r="G18" t="s">
        <v>25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21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45941.794594675928</v>
      </c>
      <c r="C19">
        <f t="shared" si="0"/>
        <v>15</v>
      </c>
      <c r="D19" t="s">
        <v>57</v>
      </c>
      <c r="E19">
        <v>1</v>
      </c>
      <c r="F19">
        <v>89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89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58</v>
      </c>
      <c r="E20">
        <v>1</v>
      </c>
      <c r="F20">
        <v>90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90</v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60</v>
      </c>
      <c r="E21">
        <v>1</v>
      </c>
      <c r="F21">
        <v>110</v>
      </c>
      <c r="G21" t="s">
        <v>25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99</v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61</v>
      </c>
      <c r="E22">
        <v>1</v>
      </c>
      <c r="F22">
        <v>57</v>
      </c>
      <c r="H22" s="5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>57</v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62</v>
      </c>
      <c r="E23">
        <v>2</v>
      </c>
      <c r="F23">
        <v>18</v>
      </c>
      <c r="G23" t="s">
        <v>25</v>
      </c>
      <c r="H23" s="5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>32.5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63</v>
      </c>
      <c r="E24">
        <v>2</v>
      </c>
      <c r="F24">
        <v>3</v>
      </c>
      <c r="H24" s="5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>6</v>
      </c>
      <c r="M24" s="19" t="s">
        <v>19</v>
      </c>
      <c r="N24" s="39"/>
      <c r="O24" s="39"/>
      <c r="P24" s="39"/>
      <c r="Q24" s="39"/>
      <c r="R24" s="39"/>
    </row>
    <row r="25" spans="2:18" x14ac:dyDescent="0.25">
      <c r="B25" s="18" t="str">
        <f ca="1">IF(Tabla1[[#This Row],['#]]&lt;&gt;"", NOW(), "")</f>
        <v/>
      </c>
      <c r="C25">
        <f t="shared" si="0"/>
        <v>21</v>
      </c>
      <c r="D25" t="s">
        <v>64</v>
      </c>
      <c r="E25">
        <v>1</v>
      </c>
      <c r="F25">
        <v>690</v>
      </c>
      <c r="G25" t="s">
        <v>25</v>
      </c>
      <c r="H25" s="5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>621</v>
      </c>
      <c r="M25" s="24"/>
      <c r="N25" s="24"/>
      <c r="O25" s="24"/>
      <c r="P25" s="24"/>
      <c r="Q25" s="24"/>
      <c r="R25" s="24"/>
    </row>
    <row r="26" spans="2:18" x14ac:dyDescent="0.25">
      <c r="B26" s="18" t="str">
        <f ca="1">IF(Tabla1[[#This Row],['#]]&lt;&gt;"", NOW(), "")</f>
        <v/>
      </c>
      <c r="C26">
        <f t="shared" si="0"/>
        <v>22</v>
      </c>
      <c r="D26" t="s">
        <v>57</v>
      </c>
      <c r="E26">
        <v>1</v>
      </c>
      <c r="F26">
        <v>89</v>
      </c>
      <c r="H26" s="5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>89</v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x14ac:dyDescent="0.25">
      <c r="B27" s="18" t="str">
        <f ca="1">IF(Tabla1[[#This Row],['#]]&lt;&gt;"", NOW(), "")</f>
        <v/>
      </c>
      <c r="C27">
        <f t="shared" si="0"/>
        <v>23</v>
      </c>
      <c r="D27" t="s">
        <v>45</v>
      </c>
      <c r="E27">
        <v>1</v>
      </c>
      <c r="F27">
        <v>15</v>
      </c>
      <c r="H27" s="5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>15</v>
      </c>
      <c r="M27" s="13" t="s">
        <v>47</v>
      </c>
      <c r="N27" s="15">
        <v>700</v>
      </c>
      <c r="O27" s="40"/>
      <c r="P27" s="41"/>
      <c r="Q27" s="41"/>
      <c r="R27" s="42"/>
    </row>
    <row r="28" spans="2:18" x14ac:dyDescent="0.25">
      <c r="B28" s="18" t="str">
        <f ca="1">IF(Tabla1[[#This Row],['#]]&lt;&gt;"", NOW(), "")</f>
        <v/>
      </c>
      <c r="C28">
        <f t="shared" si="0"/>
        <v>24</v>
      </c>
      <c r="D28" t="s">
        <v>66</v>
      </c>
      <c r="E28">
        <v>1</v>
      </c>
      <c r="F28">
        <v>15</v>
      </c>
      <c r="H28" s="5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>15</v>
      </c>
      <c r="M28" s="13"/>
      <c r="N28" s="15"/>
      <c r="O28" s="40"/>
      <c r="P28" s="41"/>
      <c r="Q28" s="41"/>
      <c r="R28" s="42"/>
    </row>
    <row r="29" spans="2:18" x14ac:dyDescent="0.25">
      <c r="B29" s="18" t="str">
        <f ca="1">IF(Tabla1[[#This Row],['#]]&lt;&gt;"", NOW(), "")</f>
        <v/>
      </c>
      <c r="C29">
        <f t="shared" si="0"/>
        <v>25</v>
      </c>
      <c r="D29" t="s">
        <v>67</v>
      </c>
      <c r="E29">
        <v>1</v>
      </c>
      <c r="F29">
        <v>65</v>
      </c>
      <c r="G29" t="s">
        <v>25</v>
      </c>
      <c r="H29" s="5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>58.5</v>
      </c>
      <c r="M29" s="13"/>
      <c r="N29" s="15"/>
      <c r="O29" s="40"/>
      <c r="P29" s="41"/>
      <c r="Q29" s="41"/>
      <c r="R29" s="42"/>
    </row>
    <row r="30" spans="2:18" x14ac:dyDescent="0.25">
      <c r="B30" s="18" t="str">
        <f ca="1">IF(Tabla1[[#This Row],['#]]&lt;&gt;"", NOW(), "")</f>
        <v/>
      </c>
      <c r="C30">
        <f t="shared" si="0"/>
        <v>26</v>
      </c>
      <c r="D30" t="s">
        <v>68</v>
      </c>
      <c r="E30">
        <v>1</v>
      </c>
      <c r="F30">
        <v>200</v>
      </c>
      <c r="G30" t="s">
        <v>25</v>
      </c>
      <c r="H30" s="5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>190</v>
      </c>
      <c r="M30" s="13"/>
      <c r="N30" s="15"/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25" priority="1">
      <formula>C5&gt;0&amp;ISBLANK(B5)</formula>
    </cfRule>
  </conditionalFormatting>
  <conditionalFormatting sqref="D5:D6">
    <cfRule type="expression" dxfId="2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workbookViewId="0">
      <selection activeCell="D26" sqref="D26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21" t="s">
        <v>69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SUM(Tabla111[Importa])</f>
        <v>1467.5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21</v>
      </c>
      <c r="M4" s="23" t="s">
        <v>89</v>
      </c>
      <c r="N4" s="23"/>
      <c r="O4" s="23"/>
      <c r="P4" s="23"/>
      <c r="Q4" s="23"/>
      <c r="R4" s="23"/>
    </row>
    <row r="5" spans="2:18" x14ac:dyDescent="0.25">
      <c r="B5" s="18">
        <f ca="1">IF(Tabla111[[#This Row],['#]]&lt;&gt;"", NOW(), "")</f>
        <v>45941.794594675928</v>
      </c>
      <c r="C5">
        <f>IF(ISNUMBER(E5), IF(ISNUMBER(C4), C4+1, 1), "")</f>
        <v>1</v>
      </c>
      <c r="D5" t="s">
        <v>41</v>
      </c>
      <c r="E5">
        <v>1</v>
      </c>
      <c r="F5">
        <v>123</v>
      </c>
      <c r="G5" t="s">
        <v>25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117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45941.794594675928</v>
      </c>
      <c r="C6">
        <f t="shared" ref="C6" si="0">IF(ISNUMBER(E6), IF(ISNUMBER(C5), C5+1, 1), "")</f>
        <v>2</v>
      </c>
      <c r="D6" t="s">
        <v>61</v>
      </c>
      <c r="E6">
        <v>1</v>
      </c>
      <c r="F6">
        <v>57</v>
      </c>
      <c r="G6" t="s">
        <v>25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51.5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45941.794594675928</v>
      </c>
      <c r="C7">
        <f>IF(ISNUMBER(E7), IF(ISNUMBER(C6), C6+1, 1), "")</f>
        <v>3</v>
      </c>
      <c r="D7" t="s">
        <v>70</v>
      </c>
      <c r="E7">
        <v>1</v>
      </c>
      <c r="F7">
        <v>50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50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45941.794594675928</v>
      </c>
      <c r="C8">
        <f t="shared" ref="C8:C68" si="1">IF(ISNUMBER(E8), IF(ISNUMBER(C7), C7+1, 1), "")</f>
        <v>4</v>
      </c>
      <c r="D8" t="s">
        <v>45</v>
      </c>
      <c r="E8">
        <v>1</v>
      </c>
      <c r="F8">
        <v>15</v>
      </c>
      <c r="G8" t="s">
        <v>25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13.5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45941.794594675928</v>
      </c>
      <c r="C9">
        <f t="shared" si="1"/>
        <v>5</v>
      </c>
      <c r="D9" t="s">
        <v>71</v>
      </c>
      <c r="E9">
        <v>1</v>
      </c>
      <c r="F9">
        <v>72</v>
      </c>
      <c r="G9" t="s">
        <v>25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65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45941.794594675928</v>
      </c>
      <c r="C10">
        <f t="shared" si="1"/>
        <v>6</v>
      </c>
      <c r="D10" t="s">
        <v>75</v>
      </c>
      <c r="E10">
        <v>1</v>
      </c>
      <c r="F10">
        <v>142</v>
      </c>
      <c r="G10" t="s">
        <v>25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135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45941.794594675928</v>
      </c>
      <c r="C11">
        <f t="shared" si="1"/>
        <v>7</v>
      </c>
      <c r="D11" t="s">
        <v>45</v>
      </c>
      <c r="E11">
        <v>2</v>
      </c>
      <c r="F11">
        <v>15</v>
      </c>
      <c r="G11" t="s">
        <v>25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27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45941.794594675928</v>
      </c>
      <c r="C12">
        <f t="shared" si="1"/>
        <v>8</v>
      </c>
      <c r="D12" t="s">
        <v>36</v>
      </c>
      <c r="E12">
        <v>1</v>
      </c>
      <c r="F12">
        <v>57</v>
      </c>
      <c r="G12" t="s">
        <v>25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51.5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45941.794594675928</v>
      </c>
      <c r="C13">
        <f t="shared" si="1"/>
        <v>9</v>
      </c>
      <c r="D13" t="s">
        <v>76</v>
      </c>
      <c r="E13">
        <v>1</v>
      </c>
      <c r="F13">
        <v>89</v>
      </c>
      <c r="G13" t="s">
        <v>25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80.5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45941.794594675928</v>
      </c>
      <c r="C14">
        <f t="shared" si="1"/>
        <v>10</v>
      </c>
      <c r="D14" t="s">
        <v>77</v>
      </c>
      <c r="E14">
        <v>1</v>
      </c>
      <c r="F14">
        <v>291</v>
      </c>
      <c r="G14" t="s">
        <v>25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262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45941.794594675928</v>
      </c>
      <c r="C15">
        <f t="shared" si="1"/>
        <v>11</v>
      </c>
      <c r="D15" t="s">
        <v>78</v>
      </c>
      <c r="E15">
        <v>1</v>
      </c>
      <c r="F15">
        <v>28</v>
      </c>
      <c r="G15" t="s">
        <v>25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25.5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45941.794594675928</v>
      </c>
      <c r="C16">
        <f t="shared" si="1"/>
        <v>12</v>
      </c>
      <c r="D16" t="s">
        <v>79</v>
      </c>
      <c r="E16">
        <v>1</v>
      </c>
      <c r="F16">
        <v>20</v>
      </c>
      <c r="H16" s="5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>20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45941.794594675928</v>
      </c>
      <c r="C17">
        <f t="shared" si="1"/>
        <v>13</v>
      </c>
      <c r="D17" t="s">
        <v>80</v>
      </c>
      <c r="E17">
        <v>1</v>
      </c>
      <c r="F17">
        <v>102</v>
      </c>
      <c r="H17" s="5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>102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45941.794594675928</v>
      </c>
      <c r="C18">
        <f t="shared" si="1"/>
        <v>14</v>
      </c>
      <c r="D18" t="s">
        <v>81</v>
      </c>
      <c r="E18">
        <v>1</v>
      </c>
      <c r="F18">
        <v>60</v>
      </c>
      <c r="H18" s="5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>60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45941.794594675928</v>
      </c>
      <c r="C19">
        <f t="shared" si="1"/>
        <v>15</v>
      </c>
      <c r="D19" t="s">
        <v>82</v>
      </c>
      <c r="E19">
        <v>2</v>
      </c>
      <c r="F19">
        <v>18</v>
      </c>
      <c r="G19" t="s">
        <v>25</v>
      </c>
      <c r="H19" s="5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>32.5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>
        <f t="shared" si="1"/>
        <v>16</v>
      </c>
      <c r="D20" t="s">
        <v>83</v>
      </c>
      <c r="E20">
        <v>2</v>
      </c>
      <c r="F20">
        <v>14</v>
      </c>
      <c r="H20" s="5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>28</v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>
        <f t="shared" si="1"/>
        <v>17</v>
      </c>
      <c r="D21" t="s">
        <v>86</v>
      </c>
      <c r="E21">
        <v>1</v>
      </c>
      <c r="F21">
        <v>90</v>
      </c>
      <c r="G21" t="s">
        <v>25</v>
      </c>
      <c r="H21" s="5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>81</v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>
        <f t="shared" si="1"/>
        <v>18</v>
      </c>
      <c r="D22" t="s">
        <v>87</v>
      </c>
      <c r="E22">
        <v>1</v>
      </c>
      <c r="F22">
        <v>96</v>
      </c>
      <c r="G22" t="s">
        <v>25</v>
      </c>
      <c r="H22" s="5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>86.5</v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>
        <f t="shared" si="1"/>
        <v>19</v>
      </c>
      <c r="D23" t="s">
        <v>88</v>
      </c>
      <c r="E23">
        <v>1</v>
      </c>
      <c r="F23">
        <v>15</v>
      </c>
      <c r="H23" s="5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>15</v>
      </c>
    </row>
    <row r="24" spans="2:18" ht="15" customHeight="1" x14ac:dyDescent="0.25">
      <c r="B24" s="18" t="str">
        <f ca="1">IF(Tabla1[[#This Row],['#]]&lt;&gt;"", NOW(), "")</f>
        <v/>
      </c>
      <c r="C24">
        <f t="shared" si="1"/>
        <v>20</v>
      </c>
      <c r="D24" t="s">
        <v>90</v>
      </c>
      <c r="E24">
        <v>2</v>
      </c>
      <c r="F24">
        <v>35</v>
      </c>
      <c r="G24" t="s">
        <v>25</v>
      </c>
      <c r="H24" s="5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>63</v>
      </c>
      <c r="M24" s="19" t="s">
        <v>19</v>
      </c>
      <c r="N24" s="39"/>
      <c r="O24" s="39"/>
      <c r="P24" s="39"/>
      <c r="Q24" s="39"/>
      <c r="R24" s="39"/>
    </row>
    <row r="25" spans="2:18" x14ac:dyDescent="0.25">
      <c r="B25" s="18" t="str">
        <f ca="1">IF(Tabla1[[#This Row],['#]]&lt;&gt;"", NOW(), "")</f>
        <v/>
      </c>
      <c r="C25">
        <f t="shared" si="1"/>
        <v>21</v>
      </c>
      <c r="D25" t="s">
        <v>91</v>
      </c>
      <c r="E25">
        <v>1</v>
      </c>
      <c r="F25">
        <v>112</v>
      </c>
      <c r="G25" t="s">
        <v>25</v>
      </c>
      <c r="H25" s="5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>101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1"/>
        <v/>
      </c>
      <c r="H26" s="5" t="str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/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45" x14ac:dyDescent="0.25">
      <c r="B27" s="18" t="str">
        <f ca="1">IF(Tabla1[[#This Row],['#]]&lt;&gt;"", NOW(), "")</f>
        <v/>
      </c>
      <c r="C27" t="str">
        <f t="shared" si="1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 t="s">
        <v>72</v>
      </c>
      <c r="N27" s="15">
        <v>6843</v>
      </c>
      <c r="O27" s="40"/>
      <c r="P27" s="41"/>
      <c r="Q27" s="41"/>
      <c r="R27" s="42"/>
    </row>
    <row r="28" spans="2:18" ht="45" x14ac:dyDescent="0.25">
      <c r="B28" s="18" t="str">
        <f ca="1">IF(Tabla1[[#This Row],['#]]&lt;&gt;"", NOW(), "")</f>
        <v/>
      </c>
      <c r="C28" t="str">
        <f t="shared" si="1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 t="s">
        <v>73</v>
      </c>
      <c r="N28" s="15">
        <v>40</v>
      </c>
      <c r="O28" s="40"/>
      <c r="P28" s="41"/>
      <c r="Q28" s="41"/>
      <c r="R28" s="42"/>
    </row>
    <row r="29" spans="2:18" ht="30" x14ac:dyDescent="0.25">
      <c r="B29" s="18" t="str">
        <f ca="1">IF(Tabla1[[#This Row],['#]]&lt;&gt;"", NOW(), "")</f>
        <v/>
      </c>
      <c r="C29" t="str">
        <f t="shared" si="1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 t="s">
        <v>74</v>
      </c>
      <c r="N29" s="15">
        <v>1765</v>
      </c>
      <c r="O29" s="40"/>
      <c r="P29" s="41"/>
      <c r="Q29" s="41"/>
      <c r="R29" s="42"/>
    </row>
    <row r="30" spans="2:18" ht="30" x14ac:dyDescent="0.25">
      <c r="B30" s="18" t="str">
        <f ca="1">IF(Tabla1[[#This Row],['#]]&lt;&gt;"", NOW(), "")</f>
        <v/>
      </c>
      <c r="C30" t="str">
        <f t="shared" si="1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 t="s">
        <v>84</v>
      </c>
      <c r="N30" s="15">
        <v>1446</v>
      </c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1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 t="s">
        <v>85</v>
      </c>
      <c r="N31" s="15">
        <v>1020</v>
      </c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1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1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1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1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1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1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21" priority="1">
      <formula>C5&gt;0&amp;ISBLANK(B5)</formula>
    </cfRule>
  </conditionalFormatting>
  <conditionalFormatting sqref="D5:D6">
    <cfRule type="expression" dxfId="2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D26" sqref="D26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92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SUM(Tabla112[Importa])</f>
        <v>4667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21</v>
      </c>
      <c r="M4" s="23"/>
      <c r="N4" s="23"/>
      <c r="O4" s="23"/>
      <c r="P4" s="23"/>
      <c r="Q4" s="23"/>
      <c r="R4" s="23"/>
    </row>
    <row r="5" spans="2:18" x14ac:dyDescent="0.25">
      <c r="B5" s="18">
        <f ca="1">IF(Tabla112[[#This Row],['#]]&lt;&gt;"", NOW(), "")</f>
        <v>45941.794594675928</v>
      </c>
      <c r="C5">
        <f t="shared" ref="C5:C68" si="0">IF(ISNUMBER(E5), IF(ISNUMBER(C4), C4+1, 1), "")</f>
        <v>1</v>
      </c>
      <c r="D5" t="s">
        <v>93</v>
      </c>
      <c r="E5">
        <v>1</v>
      </c>
      <c r="F5">
        <v>280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280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45941.794594675928</v>
      </c>
      <c r="C6">
        <f t="shared" si="0"/>
        <v>2</v>
      </c>
      <c r="D6" t="s">
        <v>93</v>
      </c>
      <c r="E6">
        <v>1</v>
      </c>
      <c r="F6">
        <v>280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280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45941.794594675928</v>
      </c>
      <c r="C7">
        <f t="shared" si="0"/>
        <v>3</v>
      </c>
      <c r="D7" t="s">
        <v>94</v>
      </c>
      <c r="E7">
        <v>1</v>
      </c>
      <c r="F7">
        <v>125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125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45941.794594675928</v>
      </c>
      <c r="C8">
        <f t="shared" si="0"/>
        <v>4</v>
      </c>
      <c r="D8" t="s">
        <v>95</v>
      </c>
      <c r="E8">
        <v>2</v>
      </c>
      <c r="F8">
        <v>20</v>
      </c>
      <c r="G8" t="s">
        <v>25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36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45941.794594675928</v>
      </c>
      <c r="C9">
        <f t="shared" si="0"/>
        <v>5</v>
      </c>
      <c r="D9" t="s">
        <v>96</v>
      </c>
      <c r="E9">
        <v>1</v>
      </c>
      <c r="F9">
        <v>1300</v>
      </c>
      <c r="G9" t="s">
        <v>25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1170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45941.794594675928</v>
      </c>
      <c r="C10">
        <f t="shared" si="0"/>
        <v>6</v>
      </c>
      <c r="D10" t="s">
        <v>97</v>
      </c>
      <c r="E10">
        <v>1</v>
      </c>
      <c r="F10">
        <v>15</v>
      </c>
      <c r="G10" t="s">
        <v>25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13.5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45941.794594675928</v>
      </c>
      <c r="C11">
        <f t="shared" si="0"/>
        <v>7</v>
      </c>
      <c r="D11" t="s">
        <v>98</v>
      </c>
      <c r="E11">
        <v>1</v>
      </c>
      <c r="F11">
        <v>200</v>
      </c>
      <c r="G11" t="s">
        <v>25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180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45941.794594675928</v>
      </c>
      <c r="C12">
        <f t="shared" si="0"/>
        <v>8</v>
      </c>
      <c r="D12" t="s">
        <v>99</v>
      </c>
      <c r="E12">
        <v>2</v>
      </c>
      <c r="F12">
        <v>65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130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45941.794594675928</v>
      </c>
      <c r="C13">
        <f t="shared" si="0"/>
        <v>9</v>
      </c>
      <c r="D13" t="s">
        <v>100</v>
      </c>
      <c r="E13">
        <v>1</v>
      </c>
      <c r="F13">
        <v>1350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1350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45941.794594675928</v>
      </c>
      <c r="C14">
        <f t="shared" si="0"/>
        <v>10</v>
      </c>
      <c r="D14" t="s">
        <v>101</v>
      </c>
      <c r="E14">
        <v>1</v>
      </c>
      <c r="F14">
        <v>65</v>
      </c>
      <c r="G14" t="s">
        <v>25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58.5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45941.794594675928</v>
      </c>
      <c r="C15">
        <f t="shared" si="0"/>
        <v>11</v>
      </c>
      <c r="D15" t="s">
        <v>102</v>
      </c>
      <c r="E15">
        <v>1</v>
      </c>
      <c r="F15">
        <v>113</v>
      </c>
      <c r="G15" t="s">
        <v>25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102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45941.794594675928</v>
      </c>
      <c r="C16">
        <f t="shared" si="0"/>
        <v>12</v>
      </c>
      <c r="D16" t="s">
        <v>103</v>
      </c>
      <c r="E16">
        <v>1</v>
      </c>
      <c r="F16">
        <v>27</v>
      </c>
      <c r="G16" t="s">
        <v>25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24.5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45941.794594675928</v>
      </c>
      <c r="C17">
        <f t="shared" si="0"/>
        <v>13</v>
      </c>
      <c r="D17" t="s">
        <v>104</v>
      </c>
      <c r="E17">
        <v>1</v>
      </c>
      <c r="F17">
        <v>35</v>
      </c>
      <c r="G17" t="s">
        <v>25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31.5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45941.794594675928</v>
      </c>
      <c r="C18">
        <f t="shared" si="0"/>
        <v>14</v>
      </c>
      <c r="D18" t="s">
        <v>105</v>
      </c>
      <c r="E18">
        <v>2</v>
      </c>
      <c r="F18">
        <v>57</v>
      </c>
      <c r="G18" t="s">
        <v>25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103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45941.794594675928</v>
      </c>
      <c r="C19">
        <f t="shared" si="0"/>
        <v>15</v>
      </c>
      <c r="D19" t="s">
        <v>106</v>
      </c>
      <c r="E19">
        <v>1</v>
      </c>
      <c r="F19">
        <v>380</v>
      </c>
      <c r="G19" t="s">
        <v>25</v>
      </c>
      <c r="H19" s="5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>342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107</v>
      </c>
      <c r="E20">
        <v>3</v>
      </c>
      <c r="F20">
        <v>8</v>
      </c>
      <c r="G20" t="s">
        <v>25</v>
      </c>
      <c r="H20" s="5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>22</v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108</v>
      </c>
      <c r="E21">
        <v>2</v>
      </c>
      <c r="F21">
        <v>40</v>
      </c>
      <c r="G21" t="s">
        <v>25</v>
      </c>
      <c r="H21" s="5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>72</v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58</v>
      </c>
      <c r="E22">
        <v>1</v>
      </c>
      <c r="F22">
        <v>90</v>
      </c>
      <c r="H22" s="5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>90</v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61</v>
      </c>
      <c r="E23">
        <v>1</v>
      </c>
      <c r="F23">
        <v>57</v>
      </c>
      <c r="H23" s="5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>57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109</v>
      </c>
      <c r="E24">
        <v>1</v>
      </c>
      <c r="F24">
        <v>150</v>
      </c>
      <c r="H24" s="5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>150</v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>
        <f t="shared" si="0"/>
        <v>21</v>
      </c>
      <c r="D25" t="s">
        <v>110</v>
      </c>
      <c r="E25">
        <v>1</v>
      </c>
      <c r="F25">
        <v>50</v>
      </c>
      <c r="H25" s="5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>50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/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7" priority="1">
      <formula>C5&gt;0&amp;ISBLANK(B5)</formula>
    </cfRule>
  </conditionalFormatting>
  <conditionalFormatting sqref="D5:D6">
    <cfRule type="expression" dxfId="1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workbookViewId="0">
      <selection activeCell="D22" sqref="D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2" bestFit="1" customWidth="1"/>
  </cols>
  <sheetData>
    <row r="2" spans="2:18" ht="28.5" x14ac:dyDescent="0.45">
      <c r="C2" s="21" t="s">
        <v>111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SUM(Tabla113[Importa])</f>
        <v>1584.5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17</v>
      </c>
      <c r="M4" s="23" t="s">
        <v>136</v>
      </c>
      <c r="N4" s="23"/>
      <c r="O4" s="23"/>
      <c r="P4" s="23"/>
      <c r="Q4" s="23"/>
      <c r="R4" s="23"/>
    </row>
    <row r="5" spans="2:18" x14ac:dyDescent="0.25">
      <c r="B5" s="18">
        <f ca="1">IF(Tabla113[[#This Row],['#]]&lt;&gt;"", NOW(), "")</f>
        <v>45941.794594675928</v>
      </c>
      <c r="C5">
        <f t="shared" ref="C5:C68" si="0">IF(ISNUMBER(E5), IF(ISNUMBER(C4), C4+1, 1), "")</f>
        <v>1</v>
      </c>
      <c r="D5" t="s">
        <v>125</v>
      </c>
      <c r="E5">
        <v>1</v>
      </c>
      <c r="F5">
        <v>48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48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45941.794594675928</v>
      </c>
      <c r="C6">
        <f t="shared" si="0"/>
        <v>2</v>
      </c>
      <c r="D6" t="s">
        <v>75</v>
      </c>
      <c r="E6">
        <v>1</v>
      </c>
      <c r="F6">
        <v>142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142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45941.794594675928</v>
      </c>
      <c r="C7">
        <f t="shared" si="0"/>
        <v>3</v>
      </c>
      <c r="D7" t="s">
        <v>36</v>
      </c>
      <c r="E7">
        <v>1</v>
      </c>
      <c r="F7">
        <v>57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57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45941.794594675928</v>
      </c>
      <c r="C8">
        <f t="shared" si="0"/>
        <v>4</v>
      </c>
      <c r="D8" t="s">
        <v>45</v>
      </c>
      <c r="E8">
        <v>1</v>
      </c>
      <c r="F8">
        <v>15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15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45941.794594675928</v>
      </c>
      <c r="C9">
        <f t="shared" si="0"/>
        <v>5</v>
      </c>
      <c r="D9" t="s">
        <v>126</v>
      </c>
      <c r="E9">
        <v>1</v>
      </c>
      <c r="F9">
        <v>102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102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45941.794594675928</v>
      </c>
      <c r="C10">
        <f t="shared" si="0"/>
        <v>6</v>
      </c>
      <c r="D10" t="s">
        <v>68</v>
      </c>
      <c r="E10">
        <v>1</v>
      </c>
      <c r="F10">
        <v>200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200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45941.794594675928</v>
      </c>
      <c r="C11">
        <f t="shared" si="0"/>
        <v>7</v>
      </c>
      <c r="D11" t="s">
        <v>127</v>
      </c>
      <c r="E11">
        <v>1</v>
      </c>
      <c r="F11">
        <v>70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70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45941.794594675928</v>
      </c>
      <c r="C12">
        <f t="shared" si="0"/>
        <v>8</v>
      </c>
      <c r="D12" t="s">
        <v>42</v>
      </c>
      <c r="E12">
        <v>1</v>
      </c>
      <c r="F12">
        <v>71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71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45941.794594675928</v>
      </c>
      <c r="C13">
        <f t="shared" si="0"/>
        <v>9</v>
      </c>
      <c r="D13" t="s">
        <v>128</v>
      </c>
      <c r="E13">
        <v>1</v>
      </c>
      <c r="F13">
        <v>30</v>
      </c>
      <c r="G13" t="s">
        <v>25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27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45941.794594675928</v>
      </c>
      <c r="C14">
        <f t="shared" si="0"/>
        <v>10</v>
      </c>
      <c r="D14" t="s">
        <v>129</v>
      </c>
      <c r="E14">
        <v>1</v>
      </c>
      <c r="F14">
        <v>185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185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45941.794594675928</v>
      </c>
      <c r="C15">
        <f t="shared" si="0"/>
        <v>11</v>
      </c>
      <c r="D15" t="s">
        <v>130</v>
      </c>
      <c r="E15">
        <v>1</v>
      </c>
      <c r="F15">
        <v>90</v>
      </c>
      <c r="G15" t="s">
        <v>25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85.5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45941.794594675928</v>
      </c>
      <c r="C16">
        <f t="shared" si="0"/>
        <v>12</v>
      </c>
      <c r="D16" t="s">
        <v>41</v>
      </c>
      <c r="E16">
        <v>1</v>
      </c>
      <c r="F16">
        <v>123</v>
      </c>
      <c r="G16" t="s">
        <v>25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117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45941.794594675928</v>
      </c>
      <c r="C17">
        <f t="shared" si="0"/>
        <v>13</v>
      </c>
      <c r="D17" t="s">
        <v>131</v>
      </c>
      <c r="E17">
        <v>1</v>
      </c>
      <c r="F17">
        <v>302</v>
      </c>
      <c r="G17" t="s">
        <v>25</v>
      </c>
      <c r="H17" s="5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>272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45941.794594675928</v>
      </c>
      <c r="C18">
        <f t="shared" si="0"/>
        <v>14</v>
      </c>
      <c r="D18" t="s">
        <v>132</v>
      </c>
      <c r="E18">
        <v>1</v>
      </c>
      <c r="F18">
        <v>30</v>
      </c>
      <c r="G18" t="s">
        <v>25</v>
      </c>
      <c r="H18" s="5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>27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45941.794594675928</v>
      </c>
      <c r="C19">
        <f t="shared" si="0"/>
        <v>15</v>
      </c>
      <c r="D19" t="s">
        <v>133</v>
      </c>
      <c r="E19">
        <v>1</v>
      </c>
      <c r="F19">
        <v>38</v>
      </c>
      <c r="G19" t="s">
        <v>25</v>
      </c>
      <c r="H19" s="5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>34.5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134</v>
      </c>
      <c r="E20">
        <v>1</v>
      </c>
      <c r="F20">
        <v>38</v>
      </c>
      <c r="G20" t="s">
        <v>25</v>
      </c>
      <c r="H20" s="5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>34.5</v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135</v>
      </c>
      <c r="E21">
        <v>1</v>
      </c>
      <c r="F21">
        <v>97</v>
      </c>
      <c r="H21" s="5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>97</v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/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/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/>
      </c>
      <c r="M27" s="13" t="s">
        <v>47</v>
      </c>
      <c r="N27" s="15">
        <v>2037</v>
      </c>
      <c r="O27" s="40" t="s">
        <v>114</v>
      </c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/>
      </c>
      <c r="M28" s="13" t="s">
        <v>112</v>
      </c>
      <c r="N28" s="15">
        <v>300</v>
      </c>
      <c r="O28" s="40" t="s">
        <v>114</v>
      </c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/>
      </c>
      <c r="M29" s="13" t="s">
        <v>113</v>
      </c>
      <c r="N29" s="15">
        <v>275</v>
      </c>
      <c r="O29" s="40" t="s">
        <v>114</v>
      </c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/>
      </c>
      <c r="M30" s="13" t="s">
        <v>39</v>
      </c>
      <c r="N30" s="15">
        <v>757</v>
      </c>
      <c r="O30" s="40" t="s">
        <v>114</v>
      </c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/>
      </c>
      <c r="M31" s="13" t="s">
        <v>47</v>
      </c>
      <c r="N31" s="15">
        <v>700</v>
      </c>
      <c r="O31" s="40" t="s">
        <v>115</v>
      </c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/>
      </c>
      <c r="M32" s="13" t="s">
        <v>116</v>
      </c>
      <c r="N32" s="15">
        <v>6843</v>
      </c>
      <c r="O32" s="40" t="s">
        <v>117</v>
      </c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 t="s">
        <v>118</v>
      </c>
      <c r="N33" s="15">
        <v>40</v>
      </c>
      <c r="O33" s="40" t="s">
        <v>117</v>
      </c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 t="s">
        <v>47</v>
      </c>
      <c r="N34" s="15">
        <v>1765</v>
      </c>
      <c r="O34" s="40" t="s">
        <v>117</v>
      </c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 t="s">
        <v>119</v>
      </c>
      <c r="N35" s="15">
        <v>1446</v>
      </c>
      <c r="O35" s="40" t="s">
        <v>117</v>
      </c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 t="s">
        <v>120</v>
      </c>
      <c r="N36" s="15">
        <v>1020</v>
      </c>
      <c r="O36" s="40" t="s">
        <v>117</v>
      </c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 t="s">
        <v>121</v>
      </c>
      <c r="N37" s="15">
        <v>1380</v>
      </c>
      <c r="O37" s="40" t="s">
        <v>122</v>
      </c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 t="s">
        <v>123</v>
      </c>
      <c r="N38" s="15">
        <v>165633</v>
      </c>
      <c r="O38" s="40" t="s">
        <v>124</v>
      </c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tabSelected="1" workbookViewId="0">
      <selection activeCell="D30" sqref="D30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137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SUM(Tabla114[Importa])</f>
        <v>2503.5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25</v>
      </c>
      <c r="M4" s="23" t="s">
        <v>155</v>
      </c>
      <c r="N4" s="23"/>
      <c r="O4" s="23"/>
      <c r="P4" s="23"/>
      <c r="Q4" s="23"/>
      <c r="R4" s="23"/>
    </row>
    <row r="5" spans="2:18" x14ac:dyDescent="0.25">
      <c r="B5" s="18">
        <f ca="1">IF(Tabla114[[#This Row],['#]]&lt;&gt;"", NOW(), "")</f>
        <v>45941.794594675928</v>
      </c>
      <c r="C5">
        <f t="shared" ref="C5:C68" si="0">IF(ISNUMBER(E5), IF(ISNUMBER(C4), C4+1, 1), "")</f>
        <v>1</v>
      </c>
      <c r="D5" t="s">
        <v>138</v>
      </c>
      <c r="E5">
        <v>2</v>
      </c>
      <c r="F5">
        <v>11</v>
      </c>
      <c r="H5" s="5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>22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45941.794594675928</v>
      </c>
      <c r="C6">
        <f t="shared" si="0"/>
        <v>2</v>
      </c>
      <c r="D6" t="s">
        <v>139</v>
      </c>
      <c r="E6">
        <v>1</v>
      </c>
      <c r="F6">
        <v>15</v>
      </c>
      <c r="H6" s="5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>15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45941.794594675928</v>
      </c>
      <c r="C7">
        <f t="shared" si="0"/>
        <v>3</v>
      </c>
      <c r="D7" t="s">
        <v>140</v>
      </c>
      <c r="E7">
        <v>1</v>
      </c>
      <c r="F7">
        <v>70</v>
      </c>
      <c r="G7" t="s">
        <v>25</v>
      </c>
      <c r="H7" s="5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>63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45941.794594675928</v>
      </c>
      <c r="C8">
        <f t="shared" si="0"/>
        <v>4</v>
      </c>
      <c r="D8" t="s">
        <v>36</v>
      </c>
      <c r="E8">
        <v>1</v>
      </c>
      <c r="F8">
        <v>57</v>
      </c>
      <c r="G8" t="s">
        <v>25</v>
      </c>
      <c r="H8" s="5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>51.5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45941.794594675928</v>
      </c>
      <c r="C9">
        <f t="shared" si="0"/>
        <v>5</v>
      </c>
      <c r="D9" t="s">
        <v>141</v>
      </c>
      <c r="E9">
        <v>1</v>
      </c>
      <c r="F9">
        <v>232</v>
      </c>
      <c r="G9" t="s">
        <v>25</v>
      </c>
      <c r="H9" s="5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>220.5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45941.794594675928</v>
      </c>
      <c r="C10">
        <f t="shared" si="0"/>
        <v>6</v>
      </c>
      <c r="D10" t="s">
        <v>45</v>
      </c>
      <c r="E10">
        <v>2</v>
      </c>
      <c r="F10">
        <v>15</v>
      </c>
      <c r="G10" t="s">
        <v>25</v>
      </c>
      <c r="H10" s="5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>27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45941.794594675928</v>
      </c>
      <c r="C11">
        <f t="shared" si="0"/>
        <v>7</v>
      </c>
      <c r="D11" t="s">
        <v>142</v>
      </c>
      <c r="E11">
        <v>1</v>
      </c>
      <c r="F11">
        <v>200</v>
      </c>
      <c r="G11" t="s">
        <v>25</v>
      </c>
      <c r="H11" s="5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>180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45941.794594675928</v>
      </c>
      <c r="C12">
        <f t="shared" si="0"/>
        <v>8</v>
      </c>
      <c r="D12" t="s">
        <v>143</v>
      </c>
      <c r="E12">
        <v>1</v>
      </c>
      <c r="F12">
        <v>25</v>
      </c>
      <c r="G12" t="s">
        <v>25</v>
      </c>
      <c r="H12" s="5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>22.5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45941.794594675928</v>
      </c>
      <c r="C13">
        <f t="shared" si="0"/>
        <v>9</v>
      </c>
      <c r="D13" t="s">
        <v>110</v>
      </c>
      <c r="E13">
        <v>1</v>
      </c>
      <c r="F13">
        <v>50</v>
      </c>
      <c r="G13" t="s">
        <v>25</v>
      </c>
      <c r="H13" s="5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>45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45941.794594675928</v>
      </c>
      <c r="C14">
        <f t="shared" si="0"/>
        <v>10</v>
      </c>
      <c r="D14" t="s">
        <v>144</v>
      </c>
      <c r="E14">
        <v>1</v>
      </c>
      <c r="F14">
        <v>294</v>
      </c>
      <c r="H14" s="5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>294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45941.794594675928</v>
      </c>
      <c r="C15">
        <f t="shared" si="0"/>
        <v>11</v>
      </c>
      <c r="D15" t="s">
        <v>61</v>
      </c>
      <c r="E15">
        <v>1</v>
      </c>
      <c r="F15">
        <v>57</v>
      </c>
      <c r="H15" s="5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>57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45941.794594675928</v>
      </c>
      <c r="C16">
        <f t="shared" si="0"/>
        <v>12</v>
      </c>
      <c r="D16" t="s">
        <v>145</v>
      </c>
      <c r="E16">
        <v>1</v>
      </c>
      <c r="F16">
        <v>20</v>
      </c>
      <c r="H16" s="5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>20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45941.794594675928</v>
      </c>
      <c r="C17">
        <f t="shared" si="0"/>
        <v>13</v>
      </c>
      <c r="D17" t="s">
        <v>94</v>
      </c>
      <c r="E17">
        <v>1</v>
      </c>
      <c r="F17">
        <v>125</v>
      </c>
      <c r="H17" s="5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>125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45941.794594675928</v>
      </c>
      <c r="C18">
        <f t="shared" si="0"/>
        <v>14</v>
      </c>
      <c r="D18" t="s">
        <v>146</v>
      </c>
      <c r="E18">
        <v>2</v>
      </c>
      <c r="F18">
        <v>15</v>
      </c>
      <c r="H18" s="5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>30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45941.794594675928</v>
      </c>
      <c r="C19">
        <f t="shared" si="0"/>
        <v>15</v>
      </c>
      <c r="D19" t="s">
        <v>35</v>
      </c>
      <c r="E19">
        <v>1</v>
      </c>
      <c r="F19">
        <v>150</v>
      </c>
      <c r="G19" t="s">
        <v>25</v>
      </c>
      <c r="H19" s="5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>142.5</v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147</v>
      </c>
      <c r="E20">
        <v>1</v>
      </c>
      <c r="F20">
        <v>45</v>
      </c>
      <c r="G20" t="s">
        <v>25</v>
      </c>
      <c r="H20" s="5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>40.5</v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148</v>
      </c>
      <c r="E21">
        <v>1</v>
      </c>
      <c r="F21">
        <v>120</v>
      </c>
      <c r="G21" t="s">
        <v>25</v>
      </c>
      <c r="H21" s="5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>108</v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148</v>
      </c>
      <c r="E22">
        <v>1</v>
      </c>
      <c r="F22">
        <v>120</v>
      </c>
      <c r="G22" t="s">
        <v>25</v>
      </c>
      <c r="H22" s="5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>108</v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149</v>
      </c>
      <c r="E23">
        <v>1</v>
      </c>
      <c r="F23">
        <v>230</v>
      </c>
      <c r="H23" s="5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>230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149</v>
      </c>
      <c r="E24">
        <v>1</v>
      </c>
      <c r="F24">
        <v>230</v>
      </c>
      <c r="H24" s="5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>230</v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>
        <f t="shared" si="0"/>
        <v>21</v>
      </c>
      <c r="D25" t="s">
        <v>150</v>
      </c>
      <c r="E25">
        <v>1</v>
      </c>
      <c r="F25">
        <v>18</v>
      </c>
      <c r="H25" s="5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>18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>
        <f t="shared" si="0"/>
        <v>22</v>
      </c>
      <c r="D26" t="s">
        <v>151</v>
      </c>
      <c r="E26">
        <v>1</v>
      </c>
      <c r="F26">
        <v>35</v>
      </c>
      <c r="H26" s="5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>35</v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>
        <f t="shared" si="0"/>
        <v>23</v>
      </c>
      <c r="D27" t="s">
        <v>152</v>
      </c>
      <c r="E27">
        <v>1</v>
      </c>
      <c r="F27">
        <v>67</v>
      </c>
      <c r="H27" s="5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>67</v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>
        <f t="shared" si="0"/>
        <v>24</v>
      </c>
      <c r="D28" t="s">
        <v>153</v>
      </c>
      <c r="E28">
        <v>1</v>
      </c>
      <c r="F28">
        <v>280</v>
      </c>
      <c r="H28" s="5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>280</v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>
        <f t="shared" si="0"/>
        <v>25</v>
      </c>
      <c r="D29" t="s">
        <v>154</v>
      </c>
      <c r="E29">
        <v>1</v>
      </c>
      <c r="F29">
        <v>72</v>
      </c>
      <c r="H29" s="5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>72</v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14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SUM(Tabla115[Importa])</f>
        <v>0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0</v>
      </c>
      <c r="M4" s="23"/>
      <c r="N4" s="23"/>
      <c r="O4" s="23"/>
      <c r="P4" s="23"/>
      <c r="Q4" s="23"/>
      <c r="R4" s="23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45941.794594675928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45941.794594675928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45941.794594675928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45941.794594675928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45941.794594675928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45941.794594675928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45941.794594675928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45941.794594675928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45941.794594675928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45941.794594675928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45941.794594675928</v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45941.794594675928</v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45941.794594675928</v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45941.794594675928</v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8</v>
      </c>
      <c r="C3" t="s">
        <v>9</v>
      </c>
      <c r="D3" t="s">
        <v>10</v>
      </c>
    </row>
    <row r="4" spans="2:5" ht="30" x14ac:dyDescent="0.25">
      <c r="B4" s="4" t="s">
        <v>12</v>
      </c>
      <c r="C4" s="2">
        <v>45576</v>
      </c>
      <c r="D4" s="3">
        <v>1.1000000000000001</v>
      </c>
      <c r="E4" s="3"/>
    </row>
    <row r="5" spans="2:5" ht="45" x14ac:dyDescent="0.25">
      <c r="B5" s="7" t="s">
        <v>16</v>
      </c>
      <c r="C5" s="3" t="s">
        <v>13</v>
      </c>
      <c r="D5" s="3">
        <v>1.2</v>
      </c>
      <c r="E5" s="3"/>
    </row>
    <row r="6" spans="2:5" ht="30" x14ac:dyDescent="0.25">
      <c r="B6" s="7" t="s">
        <v>24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 06-10-25</vt:lpstr>
      <vt:lpstr>Martes 07-10-25</vt:lpstr>
      <vt:lpstr>Miercoles 08-10-25</vt:lpstr>
      <vt:lpstr>Jueves 09-10-25</vt:lpstr>
      <vt:lpstr>VIERNES 10-10-25</vt:lpstr>
      <vt:lpstr>Sabado 11-10-25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2025-10-12T01:04:15Z</dcterms:modified>
</cp:coreProperties>
</file>