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wara/Dropbox/維管束論文別館/boundary_quantification/"/>
    </mc:Choice>
  </mc:AlternateContent>
  <xr:revisionPtr revIDLastSave="0" documentId="13_ncr:1_{EDB29129-152C-8841-8E51-3A2721DF3A12}" xr6:coauthVersionLast="47" xr6:coauthVersionMax="47" xr10:uidLastSave="{00000000-0000-0000-0000-000000000000}"/>
  <bookViews>
    <workbookView xWindow="4160" yWindow="2760" windowWidth="27900" windowHeight="16940" xr2:uid="{A76268C3-9E56-3A46-981C-DF42ADB13A92}"/>
  </bookViews>
  <sheets>
    <sheet name="ang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1" l="1"/>
  <c r="O47" i="1"/>
  <c r="F60" i="1"/>
  <c r="H60" i="1" s="1"/>
  <c r="E60" i="1"/>
  <c r="G60" i="1" s="1"/>
  <c r="F59" i="1"/>
  <c r="E59" i="1"/>
  <c r="F58" i="1"/>
  <c r="H58" i="1" s="1"/>
  <c r="E58" i="1"/>
  <c r="G58" i="1" s="1"/>
  <c r="G56" i="1"/>
  <c r="F56" i="1"/>
  <c r="H56" i="1" s="1"/>
  <c r="E56" i="1"/>
  <c r="F55" i="1"/>
  <c r="E55" i="1"/>
  <c r="F54" i="1"/>
  <c r="H54" i="1" s="1"/>
  <c r="E54" i="1"/>
  <c r="G54" i="1" s="1"/>
  <c r="I55" i="1" s="1"/>
  <c r="J55" i="1" s="1"/>
  <c r="K55" i="1" s="1"/>
  <c r="M39" i="1" s="1"/>
  <c r="F52" i="1"/>
  <c r="H52" i="1" s="1"/>
  <c r="E52" i="1"/>
  <c r="G52" i="1" s="1"/>
  <c r="F51" i="1"/>
  <c r="E51" i="1"/>
  <c r="G50" i="1"/>
  <c r="F50" i="1"/>
  <c r="H50" i="1" s="1"/>
  <c r="E50" i="1"/>
  <c r="F48" i="1"/>
  <c r="H48" i="1" s="1"/>
  <c r="E48" i="1"/>
  <c r="G48" i="1" s="1"/>
  <c r="F47" i="1"/>
  <c r="E47" i="1"/>
  <c r="G46" i="1"/>
  <c r="F46" i="1"/>
  <c r="H46" i="1" s="1"/>
  <c r="E46" i="1"/>
  <c r="F44" i="1"/>
  <c r="H44" i="1" s="1"/>
  <c r="E44" i="1"/>
  <c r="G44" i="1" s="1"/>
  <c r="F43" i="1"/>
  <c r="E43" i="1"/>
  <c r="H42" i="1"/>
  <c r="F42" i="1"/>
  <c r="E42" i="1"/>
  <c r="G42" i="1" s="1"/>
  <c r="F40" i="1"/>
  <c r="H40" i="1" s="1"/>
  <c r="E40" i="1"/>
  <c r="G40" i="1" s="1"/>
  <c r="F39" i="1"/>
  <c r="E39" i="1"/>
  <c r="F38" i="1"/>
  <c r="H38" i="1" s="1"/>
  <c r="E38" i="1"/>
  <c r="G38" i="1" s="1"/>
  <c r="I39" i="1" s="1"/>
  <c r="J39" i="1" s="1"/>
  <c r="K39" i="1" s="1"/>
  <c r="M35" i="1" s="1"/>
  <c r="F36" i="1"/>
  <c r="E36" i="1"/>
  <c r="G36" i="1" s="1"/>
  <c r="F35" i="1"/>
  <c r="H36" i="1" s="1"/>
  <c r="E35" i="1"/>
  <c r="G34" i="1" s="1"/>
  <c r="F34" i="1"/>
  <c r="H34" i="1" s="1"/>
  <c r="E34" i="1"/>
  <c r="F31" i="1"/>
  <c r="E31" i="1"/>
  <c r="F30" i="1"/>
  <c r="E30" i="1"/>
  <c r="F29" i="1"/>
  <c r="H29" i="1" s="1"/>
  <c r="E29" i="1"/>
  <c r="G29" i="1" s="1"/>
  <c r="F27" i="1"/>
  <c r="E27" i="1"/>
  <c r="G27" i="1" s="1"/>
  <c r="F26" i="1"/>
  <c r="E26" i="1"/>
  <c r="F25" i="1"/>
  <c r="H25" i="1" s="1"/>
  <c r="E25" i="1"/>
  <c r="G25" i="1" s="1"/>
  <c r="F23" i="1"/>
  <c r="E23" i="1"/>
  <c r="G23" i="1" s="1"/>
  <c r="F22" i="1"/>
  <c r="E22" i="1"/>
  <c r="F21" i="1"/>
  <c r="E21" i="1"/>
  <c r="F19" i="1"/>
  <c r="E19" i="1"/>
  <c r="F18" i="1"/>
  <c r="E18" i="1"/>
  <c r="F17" i="1"/>
  <c r="H17" i="1" s="1"/>
  <c r="E17" i="1"/>
  <c r="G17" i="1" s="1"/>
  <c r="F15" i="1"/>
  <c r="E15" i="1"/>
  <c r="F14" i="1"/>
  <c r="E14" i="1"/>
  <c r="H13" i="1"/>
  <c r="F13" i="1"/>
  <c r="E13" i="1"/>
  <c r="F11" i="1"/>
  <c r="H11" i="1" s="1"/>
  <c r="E11" i="1"/>
  <c r="F10" i="1"/>
  <c r="E10" i="1"/>
  <c r="G11" i="1" s="1"/>
  <c r="F9" i="1"/>
  <c r="H9" i="1" s="1"/>
  <c r="E9" i="1"/>
  <c r="G9" i="1" s="1"/>
  <c r="F7" i="1"/>
  <c r="E7" i="1"/>
  <c r="F6" i="1"/>
  <c r="E6" i="1"/>
  <c r="F5" i="1"/>
  <c r="H5" i="1" s="1"/>
  <c r="E5" i="1"/>
  <c r="G5" i="1" s="1"/>
  <c r="F3" i="1"/>
  <c r="H3" i="1" s="1"/>
  <c r="E3" i="1"/>
  <c r="G3" i="1" s="1"/>
  <c r="F2" i="1"/>
  <c r="H1" i="1" s="1"/>
  <c r="E2" i="1"/>
  <c r="F1" i="1"/>
  <c r="E1" i="1"/>
  <c r="N39" i="1" l="1"/>
  <c r="O39" i="1"/>
  <c r="I35" i="1"/>
  <c r="J35" i="1" s="1"/>
  <c r="K35" i="1" s="1"/>
  <c r="M34" i="1" s="1"/>
  <c r="O35" i="1"/>
  <c r="N35" i="1"/>
  <c r="I47" i="1"/>
  <c r="J47" i="1" s="1"/>
  <c r="K47" i="1" s="1"/>
  <c r="M37" i="1" s="1"/>
  <c r="I59" i="1"/>
  <c r="J59" i="1" s="1"/>
  <c r="K59" i="1" s="1"/>
  <c r="M40" i="1" s="1"/>
  <c r="I43" i="1"/>
  <c r="J43" i="1" s="1"/>
  <c r="K43" i="1" s="1"/>
  <c r="M36" i="1" s="1"/>
  <c r="I51" i="1"/>
  <c r="J51" i="1" s="1"/>
  <c r="K51" i="1" s="1"/>
  <c r="M38" i="1" s="1"/>
  <c r="G13" i="1"/>
  <c r="H23" i="1"/>
  <c r="G15" i="1"/>
  <c r="H15" i="1"/>
  <c r="G7" i="1"/>
  <c r="H27" i="1"/>
  <c r="I26" i="1" s="1"/>
  <c r="J26" i="1" s="1"/>
  <c r="K26" i="1" s="1"/>
  <c r="M7" i="1" s="1"/>
  <c r="H7" i="1"/>
  <c r="I6" i="1" s="1"/>
  <c r="J6" i="1" s="1"/>
  <c r="K6" i="1" s="1"/>
  <c r="M2" i="1" s="1"/>
  <c r="I10" i="1"/>
  <c r="J10" i="1" s="1"/>
  <c r="K10" i="1" s="1"/>
  <c r="M3" i="1" s="1"/>
  <c r="I30" i="1"/>
  <c r="J30" i="1" s="1"/>
  <c r="K30" i="1" s="1"/>
  <c r="M8" i="1" s="1"/>
  <c r="G19" i="1"/>
  <c r="I18" i="1" s="1"/>
  <c r="J18" i="1" s="1"/>
  <c r="K18" i="1" s="1"/>
  <c r="M5" i="1" s="1"/>
  <c r="H19" i="1"/>
  <c r="G21" i="1"/>
  <c r="G1" i="1"/>
  <c r="H21" i="1"/>
  <c r="I22" i="1" s="1"/>
  <c r="J22" i="1" s="1"/>
  <c r="K22" i="1" s="1"/>
  <c r="M6" i="1" s="1"/>
  <c r="G31" i="1"/>
  <c r="H31" i="1"/>
  <c r="O8" i="1"/>
  <c r="N8" i="1"/>
  <c r="O3" i="1"/>
  <c r="N3" i="1"/>
  <c r="I2" i="1"/>
  <c r="J2" i="1" s="1"/>
  <c r="K2" i="1" s="1"/>
  <c r="M1" i="1" s="1"/>
  <c r="O38" i="1" l="1"/>
  <c r="N38" i="1"/>
  <c r="O36" i="1"/>
  <c r="N36" i="1"/>
  <c r="O40" i="1"/>
  <c r="N40" i="1"/>
  <c r="O37" i="1"/>
  <c r="N37" i="1"/>
  <c r="O34" i="1"/>
  <c r="O44" i="1" s="1"/>
  <c r="N34" i="1"/>
  <c r="N44" i="1" s="1"/>
  <c r="O5" i="1"/>
  <c r="N5" i="1"/>
  <c r="O7" i="1"/>
  <c r="N7" i="1"/>
  <c r="I14" i="1"/>
  <c r="J14" i="1" s="1"/>
  <c r="K14" i="1" s="1"/>
  <c r="M4" i="1" s="1"/>
  <c r="N1" i="1"/>
  <c r="O1" i="1"/>
  <c r="O6" i="1"/>
  <c r="N6" i="1"/>
  <c r="O2" i="1"/>
  <c r="N2" i="1"/>
  <c r="N45" i="1" l="1"/>
  <c r="O45" i="1" s="1"/>
  <c r="O46" i="1" s="1"/>
  <c r="O4" i="1"/>
  <c r="N4" i="1"/>
  <c r="O11" i="1"/>
  <c r="N11" i="1"/>
  <c r="N12" i="1" l="1"/>
  <c r="O12" i="1" s="1"/>
  <c r="O13" i="1" s="1"/>
  <c r="O14" i="1" s="1"/>
</calcChain>
</file>

<file path=xl/sharedStrings.xml><?xml version="1.0" encoding="utf-8"?>
<sst xmlns="http://schemas.openxmlformats.org/spreadsheetml/2006/main" count="10" uniqueCount="8">
  <si>
    <t>angle</t>
    <phoneticPr fontId="2"/>
  </si>
  <si>
    <t>x</t>
  </si>
  <si>
    <t>x</t>
    <phoneticPr fontId="2"/>
  </si>
  <si>
    <t>y</t>
  </si>
  <si>
    <t>y</t>
    <phoneticPr fontId="2"/>
  </si>
  <si>
    <t>tan</t>
    <phoneticPr fontId="2"/>
  </si>
  <si>
    <t>onside</t>
    <phoneticPr fontId="2"/>
  </si>
  <si>
    <t>otherside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</si>
</sst>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5" xfId="0" applyBorder="1" applyAlignment="1"/>
    <xf numFmtId="0" fontId="3" fillId="0" borderId="5" xfId="0" applyFont="1" applyBorder="1" applyAlignment="1"/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4" fillId="0" borderId="2" xfId="0" applyFont="1" applyBorder="1">
      <alignment vertical="center"/>
    </xf>
    <xf numFmtId="0" fontId="1" fillId="0" borderId="5" xfId="0" applyFont="1" applyBorder="1" applyAlignment="1"/>
    <xf numFmtId="0" fontId="0" fillId="0" borderId="5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1983-A997-8A47-B7E8-B8B2E17C528A}">
  <dimension ref="A1:Q60"/>
  <sheetViews>
    <sheetView tabSelected="1" workbookViewId="0">
      <selection activeCell="Q33" sqref="Q33"/>
    </sheetView>
  </sheetViews>
  <sheetFormatPr baseColWidth="10" defaultRowHeight="20"/>
  <sheetData>
    <row r="1" spans="1:15">
      <c r="A1" s="1" t="s">
        <v>0</v>
      </c>
      <c r="B1" s="2" t="s">
        <v>2</v>
      </c>
      <c r="C1" s="2" t="s">
        <v>4</v>
      </c>
      <c r="D1" s="3">
        <v>1</v>
      </c>
      <c r="E1" s="3">
        <f>B2</f>
        <v>61</v>
      </c>
      <c r="F1" s="3">
        <f t="shared" ref="F1:F3" si="0">C2</f>
        <v>110</v>
      </c>
      <c r="G1" s="3">
        <f>E1-E2</f>
        <v>-19</v>
      </c>
      <c r="H1" s="3">
        <f>F1-F2</f>
        <v>-9</v>
      </c>
      <c r="I1" s="3"/>
      <c r="J1" s="3"/>
      <c r="K1" s="3"/>
      <c r="L1" s="3">
        <v>1</v>
      </c>
      <c r="M1" s="3">
        <f>K2</f>
        <v>123.47627829610266</v>
      </c>
      <c r="N1" s="3">
        <f>COS(RADIANS(M1))</f>
        <v>-0.55159169107697603</v>
      </c>
      <c r="O1" s="4">
        <f>SIN(RADIANS(M1))</f>
        <v>0.83411426455542759</v>
      </c>
    </row>
    <row r="2" spans="1:15">
      <c r="A2" s="5" t="s">
        <v>6</v>
      </c>
      <c r="B2" s="6">
        <v>61</v>
      </c>
      <c r="C2" s="6">
        <v>110</v>
      </c>
      <c r="D2" s="7"/>
      <c r="E2" s="7">
        <f>B3</f>
        <v>80</v>
      </c>
      <c r="F2" s="7">
        <f t="shared" si="0"/>
        <v>119</v>
      </c>
      <c r="G2" s="7"/>
      <c r="H2" s="7"/>
      <c r="I2" s="7">
        <f>(G1*G3+H1*H3)/(SQRT(G1^2+H1^2)*SQRT(G3^2+H3^2))</f>
        <v>-0.55159169107697614</v>
      </c>
      <c r="J2" s="7">
        <f>ACOS(I2)</f>
        <v>2.1550676043758052</v>
      </c>
      <c r="K2" s="7">
        <f>DEGREES(J2)</f>
        <v>123.47627829610266</v>
      </c>
      <c r="L2" s="7">
        <v>2</v>
      </c>
      <c r="M2" s="7">
        <f>K6</f>
        <v>131.82016988013578</v>
      </c>
      <c r="N2" s="7">
        <f>COS(RADIANS(M2))</f>
        <v>-0.66679485946982597</v>
      </c>
      <c r="O2" s="8">
        <f>SIN(RADIANS(M2))</f>
        <v>0.74524131352509915</v>
      </c>
    </row>
    <row r="3" spans="1:15">
      <c r="A3" s="5"/>
      <c r="B3" s="6">
        <v>80</v>
      </c>
      <c r="C3" s="6">
        <v>119</v>
      </c>
      <c r="D3" s="7"/>
      <c r="E3" s="7">
        <f>B4</f>
        <v>81</v>
      </c>
      <c r="F3" s="7">
        <f t="shared" si="0"/>
        <v>126</v>
      </c>
      <c r="G3" s="7">
        <f>E3-E2</f>
        <v>1</v>
      </c>
      <c r="H3" s="7">
        <f>F3-F2</f>
        <v>7</v>
      </c>
      <c r="I3" s="7"/>
      <c r="J3" s="7"/>
      <c r="K3" s="7"/>
      <c r="L3" s="7">
        <v>3</v>
      </c>
      <c r="M3" s="7">
        <f>K10</f>
        <v>151.16449915225689</v>
      </c>
      <c r="N3" s="7">
        <f>COS(RADIANS(M3))</f>
        <v>-0.87600801405568696</v>
      </c>
      <c r="O3" s="8">
        <f>SIN(RADIANS(M3))</f>
        <v>0.48229654706436725</v>
      </c>
    </row>
    <row r="4" spans="1:15">
      <c r="A4" s="5"/>
      <c r="B4" s="6">
        <v>81</v>
      </c>
      <c r="C4" s="6">
        <v>126</v>
      </c>
      <c r="D4" s="7"/>
      <c r="E4" s="7"/>
      <c r="F4" s="7"/>
      <c r="G4" s="7"/>
      <c r="H4" s="7"/>
      <c r="I4" s="7"/>
      <c r="J4" s="7"/>
      <c r="K4" s="7"/>
      <c r="L4" s="7">
        <v>4</v>
      </c>
      <c r="M4" s="7">
        <f>K14</f>
        <v>135.90938044919915</v>
      </c>
      <c r="N4" s="7">
        <f>COS(RADIANS(M4))</f>
        <v>-0.71824022278917388</v>
      </c>
      <c r="O4" s="8">
        <f>SIN(RADIANS(M4))</f>
        <v>0.69579521582701176</v>
      </c>
    </row>
    <row r="5" spans="1:15">
      <c r="A5" s="5"/>
      <c r="B5" s="6">
        <v>93</v>
      </c>
      <c r="C5" s="6">
        <v>134</v>
      </c>
      <c r="D5" s="7">
        <v>2</v>
      </c>
      <c r="E5" s="7">
        <f>B3</f>
        <v>80</v>
      </c>
      <c r="F5" s="7">
        <f>C3</f>
        <v>119</v>
      </c>
      <c r="G5" s="7">
        <f>E5-E6</f>
        <v>-1</v>
      </c>
      <c r="H5" s="7">
        <f>F5-F6</f>
        <v>-7</v>
      </c>
      <c r="I5" s="7"/>
      <c r="J5" s="7"/>
      <c r="K5" s="7"/>
      <c r="L5" s="7">
        <v>5</v>
      </c>
      <c r="M5" s="7">
        <f>K18</f>
        <v>128.82982490497039</v>
      </c>
      <c r="N5" s="7">
        <f t="shared" ref="N5:N8" si="1">COS(RADIANS(M5))</f>
        <v>-0.62700940521161774</v>
      </c>
      <c r="O5" s="8">
        <f t="shared" ref="O5:O8" si="2">SIN(RADIANS(M5))</f>
        <v>0.77901168526291908</v>
      </c>
    </row>
    <row r="6" spans="1:15">
      <c r="A6" s="5"/>
      <c r="B6" s="6">
        <v>106</v>
      </c>
      <c r="C6" s="6">
        <v>159</v>
      </c>
      <c r="D6" s="7"/>
      <c r="E6" s="7">
        <f>B4</f>
        <v>81</v>
      </c>
      <c r="F6" s="7">
        <f t="shared" ref="F6" si="3">C4</f>
        <v>126</v>
      </c>
      <c r="G6" s="7"/>
      <c r="H6" s="7"/>
      <c r="I6" s="7">
        <f>(G5*G7+H5*H7)/(SQRT(G5^2+H5^2)*SQRT(G7^2+H7^2))</f>
        <v>-0.66679485946982575</v>
      </c>
      <c r="J6" s="7">
        <f>ACOS(I6)</f>
        <v>2.3006959849466284</v>
      </c>
      <c r="K6" s="7">
        <f>DEGREES(J6)</f>
        <v>131.82016988013578</v>
      </c>
      <c r="L6" s="7">
        <v>6</v>
      </c>
      <c r="M6" s="7">
        <f>K22</f>
        <v>106.07884856218276</v>
      </c>
      <c r="N6" s="7">
        <f t="shared" si="1"/>
        <v>-0.27695995103763771</v>
      </c>
      <c r="O6" s="8">
        <f t="shared" si="2"/>
        <v>0.96088146278364084</v>
      </c>
    </row>
    <row r="7" spans="1:15">
      <c r="A7" s="5"/>
      <c r="B7" s="6">
        <v>121</v>
      </c>
      <c r="C7" s="6">
        <v>164</v>
      </c>
      <c r="D7" s="7"/>
      <c r="E7" s="7">
        <f>B5</f>
        <v>93</v>
      </c>
      <c r="F7" s="7">
        <f>C5</f>
        <v>134</v>
      </c>
      <c r="G7" s="7">
        <f>E7-E6</f>
        <v>12</v>
      </c>
      <c r="H7" s="7">
        <f>F7-F6</f>
        <v>8</v>
      </c>
      <c r="I7" s="7"/>
      <c r="J7" s="7"/>
      <c r="K7" s="7"/>
      <c r="L7" s="7">
        <v>7</v>
      </c>
      <c r="M7" s="7">
        <f>K26</f>
        <v>126.28526712513884</v>
      </c>
      <c r="N7" s="7">
        <f t="shared" si="1"/>
        <v>-0.59180592510825081</v>
      </c>
      <c r="O7" s="8">
        <f t="shared" si="2"/>
        <v>0.80608048419916944</v>
      </c>
    </row>
    <row r="8" spans="1:15">
      <c r="A8" s="5"/>
      <c r="B8" s="6">
        <v>135</v>
      </c>
      <c r="C8" s="6">
        <v>155</v>
      </c>
      <c r="D8" s="7"/>
      <c r="E8" s="7"/>
      <c r="F8" s="7"/>
      <c r="G8" s="7"/>
      <c r="H8" s="7"/>
      <c r="I8" s="7"/>
      <c r="J8" s="7"/>
      <c r="K8" s="7"/>
      <c r="L8" s="7">
        <v>8</v>
      </c>
      <c r="M8" s="7">
        <f>K30</f>
        <v>122.47119229084849</v>
      </c>
      <c r="N8" s="7">
        <f t="shared" si="1"/>
        <v>-0.53687549219315922</v>
      </c>
      <c r="O8" s="8">
        <f t="shared" si="2"/>
        <v>0.84366148773210747</v>
      </c>
    </row>
    <row r="9" spans="1:15">
      <c r="A9" s="5"/>
      <c r="B9" s="6">
        <v>151</v>
      </c>
      <c r="C9" s="6">
        <v>169</v>
      </c>
      <c r="D9" s="7">
        <v>3</v>
      </c>
      <c r="E9" s="7">
        <f>B4</f>
        <v>81</v>
      </c>
      <c r="F9" s="7">
        <f>C4</f>
        <v>126</v>
      </c>
      <c r="G9" s="7">
        <f>E9-E10</f>
        <v>-12</v>
      </c>
      <c r="H9" s="7">
        <f>F9-F10</f>
        <v>-8</v>
      </c>
      <c r="I9" s="7"/>
      <c r="J9" s="7"/>
      <c r="K9" s="7"/>
      <c r="L9" s="7"/>
      <c r="M9" s="7"/>
      <c r="N9" s="7"/>
      <c r="O9" s="8"/>
    </row>
    <row r="10" spans="1:15">
      <c r="A10" s="5"/>
      <c r="B10" s="6">
        <v>160</v>
      </c>
      <c r="C10" s="6">
        <v>167</v>
      </c>
      <c r="D10" s="7"/>
      <c r="E10" s="7">
        <f t="shared" ref="E10:F11" si="4">B5</f>
        <v>93</v>
      </c>
      <c r="F10" s="7">
        <f t="shared" si="4"/>
        <v>134</v>
      </c>
      <c r="G10" s="7"/>
      <c r="H10" s="7"/>
      <c r="I10" s="7">
        <f>(G9*G11+H9*H11)/(SQRT(G9^2+H9^2)*SQRT(G11^2+H11^2))</f>
        <v>-0.87600801405568707</v>
      </c>
      <c r="J10" s="7">
        <f>ACOS(I10)</f>
        <v>2.6383182223350601</v>
      </c>
      <c r="K10" s="7">
        <f>DEGREES(J10)</f>
        <v>151.16449915225689</v>
      </c>
      <c r="L10" s="7"/>
      <c r="M10" s="7"/>
      <c r="N10" s="7"/>
      <c r="O10" s="8"/>
    </row>
    <row r="11" spans="1:15">
      <c r="A11" s="5"/>
      <c r="B11" s="6">
        <v>169</v>
      </c>
      <c r="C11" s="6">
        <v>176</v>
      </c>
      <c r="D11" s="7"/>
      <c r="E11" s="7">
        <f t="shared" si="4"/>
        <v>106</v>
      </c>
      <c r="F11" s="7">
        <f>C6</f>
        <v>159</v>
      </c>
      <c r="G11" s="7">
        <f>E11-E10</f>
        <v>13</v>
      </c>
      <c r="H11" s="7">
        <f>F11-F10</f>
        <v>25</v>
      </c>
      <c r="I11" s="7"/>
      <c r="J11" s="7"/>
      <c r="K11" s="7"/>
      <c r="L11" s="7"/>
      <c r="M11" s="7"/>
      <c r="N11" s="7">
        <f>AVERAGE(N1:N10)</f>
        <v>-0.60566069511779108</v>
      </c>
      <c r="O11" s="8">
        <f>AVERAGE(O1:O10)</f>
        <v>0.76838530761871782</v>
      </c>
    </row>
    <row r="12" spans="1:15">
      <c r="A12" s="5"/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 t="s">
        <v>5</v>
      </c>
      <c r="N12" s="7">
        <f>O11/N11</f>
        <v>-1.2686728952574335</v>
      </c>
      <c r="O12" s="8">
        <f>ATAN(N12)</f>
        <v>-0.90327646654680427</v>
      </c>
    </row>
    <row r="13" spans="1:15">
      <c r="A13" s="5"/>
      <c r="B13" s="6"/>
      <c r="C13" s="6"/>
      <c r="D13" s="7">
        <v>4</v>
      </c>
      <c r="E13" s="7">
        <f>B5</f>
        <v>93</v>
      </c>
      <c r="F13" s="7">
        <f>C5</f>
        <v>134</v>
      </c>
      <c r="G13" s="7">
        <f>E13-E14</f>
        <v>-13</v>
      </c>
      <c r="H13" s="7">
        <f>F13-F14</f>
        <v>-25</v>
      </c>
      <c r="I13" s="7"/>
      <c r="J13" s="7"/>
      <c r="K13" s="7"/>
      <c r="L13" s="7"/>
      <c r="M13" s="7"/>
      <c r="N13" s="7"/>
      <c r="O13" s="8">
        <f>O12+PI()</f>
        <v>2.2383161870429888</v>
      </c>
    </row>
    <row r="14" spans="1:15">
      <c r="A14" s="5"/>
      <c r="B14" s="6"/>
      <c r="C14" s="6"/>
      <c r="D14" s="7"/>
      <c r="E14" s="7">
        <f t="shared" ref="E14:F15" si="5">B6</f>
        <v>106</v>
      </c>
      <c r="F14" s="7">
        <f t="shared" si="5"/>
        <v>159</v>
      </c>
      <c r="G14" s="7"/>
      <c r="H14" s="7"/>
      <c r="I14" s="7">
        <f>(G13*G15+H13*H15)/(SQRT(G13^2+H13^2)*SQRT(G15^2+H15^2))</f>
        <v>-0.71824022278917365</v>
      </c>
      <c r="J14" s="7">
        <f>ACOS(I14)</f>
        <v>2.3720661731841348</v>
      </c>
      <c r="K14" s="7">
        <f>DEGREES(J14)</f>
        <v>135.90938044919915</v>
      </c>
      <c r="L14" s="7"/>
      <c r="M14" s="7"/>
      <c r="N14" s="7"/>
      <c r="O14" s="9">
        <f>DEGREES(O13)</f>
        <v>128.24607073337822</v>
      </c>
    </row>
    <row r="15" spans="1:15">
      <c r="A15" s="5"/>
      <c r="B15" s="6"/>
      <c r="C15" s="6"/>
      <c r="D15" s="7"/>
      <c r="E15" s="7">
        <f t="shared" si="5"/>
        <v>121</v>
      </c>
      <c r="F15" s="7">
        <f t="shared" si="5"/>
        <v>164</v>
      </c>
      <c r="G15" s="7">
        <f>E15-E14</f>
        <v>15</v>
      </c>
      <c r="H15" s="7">
        <f>F15-F14</f>
        <v>5</v>
      </c>
      <c r="I15" s="7"/>
      <c r="J15" s="7"/>
      <c r="K15" s="7"/>
      <c r="L15" s="7"/>
      <c r="M15" s="7"/>
      <c r="N15" s="7"/>
      <c r="O15" s="8"/>
    </row>
    <row r="16" spans="1:15">
      <c r="A16" s="5"/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1:17">
      <c r="A17" s="5"/>
      <c r="B17" s="6"/>
      <c r="C17" s="6"/>
      <c r="D17" s="7">
        <v>5</v>
      </c>
      <c r="E17" s="7">
        <f>B6</f>
        <v>106</v>
      </c>
      <c r="F17" s="7">
        <f>C6</f>
        <v>159</v>
      </c>
      <c r="G17" s="7">
        <f>E17-E18</f>
        <v>-15</v>
      </c>
      <c r="H17" s="7">
        <f>F17-F18</f>
        <v>-5</v>
      </c>
      <c r="I17" s="7"/>
      <c r="J17" s="7"/>
      <c r="K17" s="7"/>
      <c r="L17" s="7"/>
      <c r="M17" s="7"/>
      <c r="N17" s="7"/>
      <c r="O17" s="8"/>
    </row>
    <row r="18" spans="1:17">
      <c r="A18" s="5"/>
      <c r="B18" s="6"/>
      <c r="C18" s="6"/>
      <c r="D18" s="7"/>
      <c r="E18" s="7">
        <f t="shared" ref="E18:F19" si="6">B7</f>
        <v>121</v>
      </c>
      <c r="F18" s="7">
        <f t="shared" si="6"/>
        <v>164</v>
      </c>
      <c r="G18" s="7"/>
      <c r="H18" s="7"/>
      <c r="I18" s="7">
        <f>(G17*G19+H17*H19)/(SQRT(G17^2+H17^2)*SQRT(G19^2+H19^2))</f>
        <v>-0.62700940521161785</v>
      </c>
      <c r="J18" s="7">
        <f>ACOS(I18)</f>
        <v>2.2485046193595242</v>
      </c>
      <c r="K18" s="7">
        <f>DEGREES(J18)</f>
        <v>128.82982490497039</v>
      </c>
      <c r="L18" s="7"/>
      <c r="M18" s="7"/>
      <c r="N18" s="7"/>
      <c r="O18" s="8"/>
    </row>
    <row r="19" spans="1:17">
      <c r="A19" s="5"/>
      <c r="B19" s="6"/>
      <c r="C19" s="6"/>
      <c r="D19" s="7"/>
      <c r="E19" s="7">
        <f t="shared" si="6"/>
        <v>135</v>
      </c>
      <c r="F19" s="7">
        <f t="shared" si="6"/>
        <v>155</v>
      </c>
      <c r="G19" s="7">
        <f>E19-E18</f>
        <v>14</v>
      </c>
      <c r="H19" s="7">
        <f>F19-F18</f>
        <v>-9</v>
      </c>
      <c r="I19" s="7"/>
      <c r="J19" s="7"/>
      <c r="K19" s="7"/>
      <c r="L19" s="7"/>
      <c r="M19" s="7"/>
      <c r="N19" s="7"/>
      <c r="O19" s="8"/>
    </row>
    <row r="20" spans="1:17">
      <c r="A20" s="5"/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7">
      <c r="A21" s="5"/>
      <c r="B21" s="6"/>
      <c r="C21" s="6"/>
      <c r="D21" s="7">
        <v>6</v>
      </c>
      <c r="E21" s="7">
        <f>B7</f>
        <v>121</v>
      </c>
      <c r="F21" s="7">
        <f>C7</f>
        <v>164</v>
      </c>
      <c r="G21" s="7">
        <f>E21-E22</f>
        <v>-14</v>
      </c>
      <c r="H21" s="7">
        <f>F21-F22</f>
        <v>9</v>
      </c>
      <c r="I21" s="7"/>
      <c r="J21" s="7"/>
      <c r="K21" s="7"/>
      <c r="L21" s="7"/>
      <c r="M21" s="7"/>
      <c r="N21" s="7"/>
      <c r="O21" s="8"/>
    </row>
    <row r="22" spans="1:17">
      <c r="A22" s="5"/>
      <c r="B22" s="6"/>
      <c r="C22" s="6"/>
      <c r="D22" s="7"/>
      <c r="E22" s="7">
        <f t="shared" ref="E22:F23" si="7">B8</f>
        <v>135</v>
      </c>
      <c r="F22" s="7">
        <f t="shared" si="7"/>
        <v>155</v>
      </c>
      <c r="G22" s="7"/>
      <c r="H22" s="7"/>
      <c r="I22" s="7">
        <f>(G21*G23+H21*H23)/(SQRT(G21^2+H21^2)*SQRT(G23^2+H23^2))</f>
        <v>-0.2769599510376376</v>
      </c>
      <c r="J22" s="7">
        <f>ACOS(I22)</f>
        <v>1.8514251741345418</v>
      </c>
      <c r="K22" s="7">
        <f>DEGREES(J22)</f>
        <v>106.07884856218276</v>
      </c>
      <c r="L22" s="7"/>
      <c r="M22" s="7"/>
      <c r="N22" s="7"/>
      <c r="O22" s="8"/>
    </row>
    <row r="23" spans="1:17">
      <c r="A23" s="5"/>
      <c r="B23" s="6"/>
      <c r="C23" s="6"/>
      <c r="D23" s="7"/>
      <c r="E23" s="7">
        <f t="shared" si="7"/>
        <v>151</v>
      </c>
      <c r="F23" s="7">
        <f t="shared" si="7"/>
        <v>169</v>
      </c>
      <c r="G23" s="7">
        <f>E23-E22</f>
        <v>16</v>
      </c>
      <c r="H23" s="7">
        <f>F23-F22</f>
        <v>14</v>
      </c>
      <c r="I23" s="7"/>
      <c r="J23" s="7"/>
      <c r="K23" s="7"/>
      <c r="L23" s="7"/>
      <c r="M23" s="7"/>
      <c r="N23" s="7"/>
      <c r="O23" s="8"/>
    </row>
    <row r="24" spans="1:17">
      <c r="A24" s="5"/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7">
      <c r="A25" s="5"/>
      <c r="B25" s="6"/>
      <c r="C25" s="6"/>
      <c r="D25" s="7">
        <v>7</v>
      </c>
      <c r="E25" s="7">
        <f>B8</f>
        <v>135</v>
      </c>
      <c r="F25" s="7">
        <f>C8</f>
        <v>155</v>
      </c>
      <c r="G25" s="7">
        <f>E25-E26</f>
        <v>-16</v>
      </c>
      <c r="H25" s="7">
        <f>F25-F26</f>
        <v>-14</v>
      </c>
      <c r="I25" s="7"/>
      <c r="J25" s="7"/>
      <c r="K25" s="7"/>
      <c r="L25" s="7"/>
      <c r="M25" s="7"/>
      <c r="N25" s="7"/>
      <c r="O25" s="8"/>
    </row>
    <row r="26" spans="1:17">
      <c r="A26" s="5"/>
      <c r="B26" s="6"/>
      <c r="C26" s="6"/>
      <c r="D26" s="7"/>
      <c r="E26" s="7">
        <f t="shared" ref="E26:F27" si="8">B9</f>
        <v>151</v>
      </c>
      <c r="F26" s="7">
        <f t="shared" si="8"/>
        <v>169</v>
      </c>
      <c r="G26" s="7"/>
      <c r="H26" s="7"/>
      <c r="I26" s="7">
        <f>(G25*G27+H25*H27)/(SQRT(G25^2+H25^2)*SQRT(G27^2+H27^2))</f>
        <v>-0.59180592510825092</v>
      </c>
      <c r="J26" s="7">
        <f>ACOS(I26)</f>
        <v>2.2040937080942267</v>
      </c>
      <c r="K26" s="7">
        <f>DEGREES(J26)</f>
        <v>126.28526712513884</v>
      </c>
      <c r="L26" s="7"/>
      <c r="M26" s="7"/>
      <c r="N26" s="7"/>
      <c r="O26" s="8"/>
    </row>
    <row r="27" spans="1:17">
      <c r="A27" s="5"/>
      <c r="B27" s="6"/>
      <c r="C27" s="6"/>
      <c r="D27" s="7"/>
      <c r="E27" s="7">
        <f t="shared" si="8"/>
        <v>160</v>
      </c>
      <c r="F27" s="7">
        <f t="shared" si="8"/>
        <v>167</v>
      </c>
      <c r="G27" s="7">
        <f>E27-E26</f>
        <v>9</v>
      </c>
      <c r="H27" s="7">
        <f>F27-F26</f>
        <v>-2</v>
      </c>
      <c r="I27" s="7"/>
      <c r="J27" s="7"/>
      <c r="K27" s="7"/>
      <c r="L27" s="7"/>
      <c r="M27" s="7"/>
      <c r="N27" s="7"/>
      <c r="O27" s="8"/>
    </row>
    <row r="28" spans="1:17">
      <c r="A28" s="5"/>
      <c r="B28" s="6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</row>
    <row r="29" spans="1:17">
      <c r="A29" s="5"/>
      <c r="B29" s="6"/>
      <c r="C29" s="6"/>
      <c r="D29" s="7">
        <v>8</v>
      </c>
      <c r="E29" s="7">
        <f>B9</f>
        <v>151</v>
      </c>
      <c r="F29" s="7">
        <f>C9</f>
        <v>169</v>
      </c>
      <c r="G29" s="7">
        <f>E29-E30</f>
        <v>-9</v>
      </c>
      <c r="H29" s="7">
        <f>F29-F30</f>
        <v>2</v>
      </c>
      <c r="I29" s="7"/>
      <c r="J29" s="7"/>
      <c r="K29" s="7"/>
      <c r="L29" s="7"/>
      <c r="M29" s="7"/>
      <c r="N29" s="7"/>
      <c r="O29" s="8"/>
    </row>
    <row r="30" spans="1:17">
      <c r="A30" s="5"/>
      <c r="B30" s="6"/>
      <c r="C30" s="6"/>
      <c r="D30" s="7"/>
      <c r="E30" s="7">
        <f t="shared" ref="E30:F31" si="9">B10</f>
        <v>160</v>
      </c>
      <c r="F30" s="7">
        <f t="shared" si="9"/>
        <v>167</v>
      </c>
      <c r="G30" s="7"/>
      <c r="H30" s="7"/>
      <c r="I30" s="7">
        <f>(G29*G31+H29*H31)/(SQRT(G29^2+H29^2)*SQRT(G31^2+H31^2))</f>
        <v>-0.53687549219315933</v>
      </c>
      <c r="J30" s="7">
        <f>ACOS(I30)</f>
        <v>2.1375255443184029</v>
      </c>
      <c r="K30" s="7">
        <f>DEGREES(J30)</f>
        <v>122.47119229084849</v>
      </c>
      <c r="L30" s="7"/>
      <c r="M30" s="7"/>
      <c r="N30" s="7"/>
      <c r="O30" s="8"/>
    </row>
    <row r="31" spans="1:17">
      <c r="A31" s="10"/>
      <c r="B31" s="11"/>
      <c r="C31" s="11"/>
      <c r="D31" s="12"/>
      <c r="E31" s="12">
        <f t="shared" si="9"/>
        <v>169</v>
      </c>
      <c r="F31" s="12">
        <f t="shared" si="9"/>
        <v>176</v>
      </c>
      <c r="G31" s="12">
        <f>E31-E30</f>
        <v>9</v>
      </c>
      <c r="H31" s="12">
        <f>F31-F30</f>
        <v>9</v>
      </c>
      <c r="I31" s="12"/>
      <c r="J31" s="12"/>
      <c r="K31" s="12"/>
      <c r="L31" s="12"/>
      <c r="M31" s="12"/>
      <c r="N31" s="12"/>
      <c r="O31" s="13"/>
    </row>
    <row r="32" spans="1:17">
      <c r="P32" t="s">
        <v>0</v>
      </c>
      <c r="Q32" s="15">
        <f>(O14+O47)/2</f>
        <v>122.10867333675554</v>
      </c>
    </row>
    <row r="34" spans="1:15">
      <c r="A34" s="1" t="s">
        <v>7</v>
      </c>
      <c r="B34" s="14" t="s">
        <v>1</v>
      </c>
      <c r="C34" s="14" t="s">
        <v>3</v>
      </c>
      <c r="D34" s="3">
        <v>1</v>
      </c>
      <c r="E34" s="3">
        <f>B35</f>
        <v>83</v>
      </c>
      <c r="F34" s="3">
        <f t="shared" ref="F34:F36" si="10">C35</f>
        <v>89</v>
      </c>
      <c r="G34" s="3">
        <f>E34-E35</f>
        <v>-8</v>
      </c>
      <c r="H34" s="3">
        <f>F34-F35</f>
        <v>-20</v>
      </c>
      <c r="I34" s="3"/>
      <c r="J34" s="3"/>
      <c r="K34" s="3"/>
      <c r="L34" s="3">
        <v>1</v>
      </c>
      <c r="M34" s="3">
        <f>K35</f>
        <v>111.80140948635182</v>
      </c>
      <c r="N34" s="3">
        <f>COS(RADIANS(M34))</f>
        <v>-0.37139067635410367</v>
      </c>
      <c r="O34" s="4">
        <f>SIN(RADIANS(M34))</f>
        <v>0.9284766908852593</v>
      </c>
    </row>
    <row r="35" spans="1:15">
      <c r="A35" s="5"/>
      <c r="B35" s="6">
        <v>83</v>
      </c>
      <c r="C35" s="6">
        <v>89</v>
      </c>
      <c r="D35" s="7"/>
      <c r="E35" s="7">
        <f>B36</f>
        <v>91</v>
      </c>
      <c r="F35" s="7">
        <f t="shared" si="10"/>
        <v>109</v>
      </c>
      <c r="G35" s="7"/>
      <c r="H35" s="7"/>
      <c r="I35" s="7">
        <f>(G34*G36+H34*H36)/(SQRT(G34^2+H34^2)*SQRT(G36^2+H36^2))</f>
        <v>-0.37139067635410372</v>
      </c>
      <c r="J35" s="7">
        <f>ACOS(I35)</f>
        <v>1.9513027039072615</v>
      </c>
      <c r="K35" s="7">
        <f>DEGREES(J35)</f>
        <v>111.80140948635182</v>
      </c>
      <c r="L35" s="7">
        <v>2</v>
      </c>
      <c r="M35" s="7">
        <f>K39</f>
        <v>104.03624346792648</v>
      </c>
      <c r="N35" s="7">
        <f>COS(RADIANS(M35))</f>
        <v>-0.242535625036333</v>
      </c>
      <c r="O35" s="8">
        <f>SIN(RADIANS(M35))</f>
        <v>0.97014250014533188</v>
      </c>
    </row>
    <row r="36" spans="1:15">
      <c r="A36" s="5"/>
      <c r="B36" s="6">
        <v>91</v>
      </c>
      <c r="C36" s="6">
        <v>109</v>
      </c>
      <c r="D36" s="7"/>
      <c r="E36" s="7">
        <f>B37</f>
        <v>101</v>
      </c>
      <c r="F36" s="7">
        <f t="shared" si="10"/>
        <v>109</v>
      </c>
      <c r="G36" s="7">
        <f>E36-E35</f>
        <v>10</v>
      </c>
      <c r="H36" s="7">
        <f>F36-F35</f>
        <v>0</v>
      </c>
      <c r="I36" s="7"/>
      <c r="J36" s="7"/>
      <c r="K36" s="7"/>
      <c r="L36" s="7">
        <v>3</v>
      </c>
      <c r="M36" s="7">
        <f>K43</f>
        <v>109.23067237566127</v>
      </c>
      <c r="N36" s="7">
        <f>COS(RADIANS(M36))</f>
        <v>-0.32937215631829392</v>
      </c>
      <c r="O36" s="8">
        <f>SIN(RADIANS(M36))</f>
        <v>0.94420018144577655</v>
      </c>
    </row>
    <row r="37" spans="1:15">
      <c r="A37" s="5"/>
      <c r="B37" s="6">
        <v>101</v>
      </c>
      <c r="C37" s="6">
        <v>109</v>
      </c>
      <c r="D37" s="7"/>
      <c r="E37" s="7"/>
      <c r="F37" s="7"/>
      <c r="G37" s="7"/>
      <c r="H37" s="7"/>
      <c r="I37" s="7"/>
      <c r="J37" s="7"/>
      <c r="K37" s="7"/>
      <c r="L37" s="7">
        <v>4</v>
      </c>
      <c r="M37" s="7">
        <f>K47</f>
        <v>132.59978553914337</v>
      </c>
      <c r="N37" s="7">
        <f>COS(RADIANS(M37))</f>
        <v>-0.67687321443114146</v>
      </c>
      <c r="O37" s="8">
        <f>SIN(RADIANS(M37))</f>
        <v>0.73609962069386636</v>
      </c>
    </row>
    <row r="38" spans="1:15">
      <c r="A38" s="5"/>
      <c r="B38" s="6">
        <v>105</v>
      </c>
      <c r="C38" s="6">
        <v>125</v>
      </c>
      <c r="D38" s="7">
        <v>2</v>
      </c>
      <c r="E38" s="7">
        <f>B36</f>
        <v>91</v>
      </c>
      <c r="F38" s="7">
        <f>C36</f>
        <v>109</v>
      </c>
      <c r="G38" s="7">
        <f>E38-E39</f>
        <v>-10</v>
      </c>
      <c r="H38" s="7">
        <f>F38-F39</f>
        <v>0</v>
      </c>
      <c r="I38" s="7"/>
      <c r="J38" s="7"/>
      <c r="K38" s="7"/>
      <c r="L38" s="7">
        <v>5</v>
      </c>
      <c r="M38" s="7">
        <f>K51</f>
        <v>113.90962335061275</v>
      </c>
      <c r="N38" s="7">
        <f t="shared" ref="N38:N40" si="11">COS(RADIANS(M38))</f>
        <v>-0.40529513838475373</v>
      </c>
      <c r="O38" s="8">
        <f t="shared" ref="O38:O40" si="12">SIN(RADIANS(M38))</f>
        <v>0.91418589510103654</v>
      </c>
    </row>
    <row r="39" spans="1:15">
      <c r="A39" s="5"/>
      <c r="B39" s="6">
        <v>127</v>
      </c>
      <c r="C39" s="6">
        <v>127</v>
      </c>
      <c r="D39" s="7"/>
      <c r="E39" s="7">
        <f>B37</f>
        <v>101</v>
      </c>
      <c r="F39" s="7">
        <f t="shared" ref="F39" si="13">C37</f>
        <v>109</v>
      </c>
      <c r="G39" s="7"/>
      <c r="H39" s="7"/>
      <c r="I39" s="7">
        <f>(G38*G40+H38*H40)/(SQRT(G38^2+H38^2)*SQRT(G40^2+H40^2))</f>
        <v>-0.24253562503633297</v>
      </c>
      <c r="J39" s="7">
        <f>ACOS(I39)</f>
        <v>1.8157749899217608</v>
      </c>
      <c r="K39" s="7">
        <f>DEGREES(J39)</f>
        <v>104.03624346792648</v>
      </c>
      <c r="L39" s="7">
        <v>6</v>
      </c>
      <c r="M39" s="7">
        <f>K55</f>
        <v>112.04194451117857</v>
      </c>
      <c r="N39" s="7">
        <f t="shared" si="11"/>
        <v>-0.37528525629503157</v>
      </c>
      <c r="O39" s="8">
        <f t="shared" si="12"/>
        <v>0.92690936795760803</v>
      </c>
    </row>
    <row r="40" spans="1:15">
      <c r="A40" s="5"/>
      <c r="B40" s="6">
        <v>140</v>
      </c>
      <c r="C40" s="6">
        <v>144</v>
      </c>
      <c r="D40" s="7"/>
      <c r="E40" s="7">
        <f>B38</f>
        <v>105</v>
      </c>
      <c r="F40" s="7">
        <f>C38</f>
        <v>125</v>
      </c>
      <c r="G40" s="7">
        <f>E40-E39</f>
        <v>4</v>
      </c>
      <c r="H40" s="7">
        <f>F40-F39</f>
        <v>16</v>
      </c>
      <c r="I40" s="7"/>
      <c r="J40" s="7"/>
      <c r="K40" s="7"/>
      <c r="L40" s="7">
        <v>7</v>
      </c>
      <c r="M40" s="7">
        <f>K59</f>
        <v>128.40008301808612</v>
      </c>
      <c r="N40" s="7">
        <f t="shared" si="11"/>
        <v>-0.62114891580162701</v>
      </c>
      <c r="O40" s="8">
        <f t="shared" si="12"/>
        <v>0.7836925573198098</v>
      </c>
    </row>
    <row r="41" spans="1:15">
      <c r="A41" s="5"/>
      <c r="B41" s="6">
        <v>165</v>
      </c>
      <c r="C41" s="6">
        <v>138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</row>
    <row r="42" spans="1:15">
      <c r="A42" s="5"/>
      <c r="B42" s="6">
        <v>170</v>
      </c>
      <c r="C42" s="6">
        <v>145</v>
      </c>
      <c r="D42" s="7">
        <v>3</v>
      </c>
      <c r="E42" s="7">
        <f>B37</f>
        <v>101</v>
      </c>
      <c r="F42" s="7">
        <f>C37</f>
        <v>109</v>
      </c>
      <c r="G42" s="7">
        <f>E42-E43</f>
        <v>-4</v>
      </c>
      <c r="H42" s="7">
        <f>F42-F43</f>
        <v>-16</v>
      </c>
      <c r="I42" s="7"/>
      <c r="J42" s="7"/>
      <c r="K42" s="7"/>
      <c r="L42" s="7"/>
      <c r="M42" s="7"/>
      <c r="N42" s="7"/>
      <c r="O42" s="8"/>
    </row>
    <row r="43" spans="1:15">
      <c r="A43" s="5"/>
      <c r="B43" s="6">
        <v>190</v>
      </c>
      <c r="C43" s="6">
        <v>146</v>
      </c>
      <c r="D43" s="7"/>
      <c r="E43" s="7">
        <f t="shared" ref="E43:F44" si="14">B38</f>
        <v>105</v>
      </c>
      <c r="F43" s="7">
        <f t="shared" si="14"/>
        <v>125</v>
      </c>
      <c r="G43" s="7"/>
      <c r="H43" s="7"/>
      <c r="I43" s="7">
        <f>(G42*G44+H42*H44)/(SQRT(G42^2+H42^2)*SQRT(G44^2+H44^2))</f>
        <v>-0.32937215631829408</v>
      </c>
      <c r="J43" s="7">
        <f>ACOS(I43)</f>
        <v>1.9064348771225057</v>
      </c>
      <c r="K43" s="7">
        <f>DEGREES(J43)</f>
        <v>109.23067237566127</v>
      </c>
      <c r="L43" s="7"/>
      <c r="M43" s="7"/>
      <c r="N43" s="7"/>
      <c r="O43" s="8"/>
    </row>
    <row r="44" spans="1:15">
      <c r="A44" s="5"/>
      <c r="B44" s="6"/>
      <c r="C44" s="6"/>
      <c r="D44" s="7"/>
      <c r="E44" s="7">
        <f t="shared" si="14"/>
        <v>127</v>
      </c>
      <c r="F44" s="7">
        <f>C39</f>
        <v>127</v>
      </c>
      <c r="G44" s="7">
        <f>E44-E43</f>
        <v>22</v>
      </c>
      <c r="H44" s="7">
        <f>F44-F43</f>
        <v>2</v>
      </c>
      <c r="I44" s="7"/>
      <c r="J44" s="7"/>
      <c r="K44" s="7"/>
      <c r="L44" s="7"/>
      <c r="M44" s="7"/>
      <c r="N44" s="7">
        <f>AVERAGE(N34:N43)</f>
        <v>-0.43170014037446919</v>
      </c>
      <c r="O44" s="8">
        <f>AVERAGE(O34:O43)</f>
        <v>0.88624383050695543</v>
      </c>
    </row>
    <row r="45" spans="1:15">
      <c r="A45" s="5"/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 t="s">
        <v>5</v>
      </c>
      <c r="N45" s="7">
        <f>O44/N44</f>
        <v>-2.0529153169563528</v>
      </c>
      <c r="O45" s="8">
        <f>ATAN(N45)</f>
        <v>-1.117512050695592</v>
      </c>
    </row>
    <row r="46" spans="1:15">
      <c r="A46" s="5"/>
      <c r="B46" s="6"/>
      <c r="C46" s="6"/>
      <c r="D46" s="7">
        <v>4</v>
      </c>
      <c r="E46" s="7">
        <f>B38</f>
        <v>105</v>
      </c>
      <c r="F46" s="7">
        <f>C38</f>
        <v>125</v>
      </c>
      <c r="G46" s="7">
        <f>E46-E47</f>
        <v>-22</v>
      </c>
      <c r="H46" s="7">
        <f>F46-F47</f>
        <v>-2</v>
      </c>
      <c r="I46" s="7"/>
      <c r="J46" s="7"/>
      <c r="K46" s="7"/>
      <c r="L46" s="7"/>
      <c r="M46" s="7"/>
      <c r="N46" s="7"/>
      <c r="O46" s="8">
        <f>O45+PI()</f>
        <v>2.0240806028942009</v>
      </c>
    </row>
    <row r="47" spans="1:15">
      <c r="A47" s="5"/>
      <c r="B47" s="6"/>
      <c r="C47" s="6"/>
      <c r="D47" s="7"/>
      <c r="E47" s="7">
        <f t="shared" ref="E47:F48" si="15">B39</f>
        <v>127</v>
      </c>
      <c r="F47" s="7">
        <f t="shared" si="15"/>
        <v>127</v>
      </c>
      <c r="G47" s="7"/>
      <c r="H47" s="7"/>
      <c r="I47" s="7">
        <f>(G46*G48+H46*H48)/(SQRT(G46^2+H46^2)*SQRT(G48^2+H48^2))</f>
        <v>-0.67687321443114157</v>
      </c>
      <c r="J47" s="7">
        <f>ACOS(I47)</f>
        <v>2.314302845096416</v>
      </c>
      <c r="K47" s="7">
        <f>DEGREES(J47)</f>
        <v>132.59978553914337</v>
      </c>
      <c r="L47" s="7"/>
      <c r="M47" s="7"/>
      <c r="N47" s="7"/>
      <c r="O47" s="9">
        <f>DEGREES(O46)</f>
        <v>115.97127594013287</v>
      </c>
    </row>
    <row r="48" spans="1:15">
      <c r="A48" s="5"/>
      <c r="B48" s="6"/>
      <c r="C48" s="6"/>
      <c r="D48" s="7"/>
      <c r="E48" s="7">
        <f t="shared" si="15"/>
        <v>140</v>
      </c>
      <c r="F48" s="7">
        <f t="shared" si="15"/>
        <v>144</v>
      </c>
      <c r="G48" s="7">
        <f>E48-E47</f>
        <v>13</v>
      </c>
      <c r="H48" s="7">
        <f>F48-F47</f>
        <v>17</v>
      </c>
      <c r="I48" s="7"/>
      <c r="J48" s="7"/>
      <c r="K48" s="7"/>
      <c r="L48" s="7"/>
      <c r="M48" s="7"/>
      <c r="N48" s="7"/>
      <c r="O48" s="8"/>
    </row>
    <row r="49" spans="1:15">
      <c r="A49" s="5"/>
      <c r="B49" s="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6"/>
    </row>
    <row r="50" spans="1:15">
      <c r="A50" s="5"/>
      <c r="B50" s="6"/>
      <c r="C50" s="6"/>
      <c r="D50" s="7">
        <v>5</v>
      </c>
      <c r="E50" s="7">
        <f>B39</f>
        <v>127</v>
      </c>
      <c r="F50" s="7">
        <f>C39</f>
        <v>127</v>
      </c>
      <c r="G50" s="7">
        <f>E50-E51</f>
        <v>-13</v>
      </c>
      <c r="H50" s="7">
        <f>F50-F51</f>
        <v>-17</v>
      </c>
      <c r="I50" s="7"/>
      <c r="J50" s="7"/>
      <c r="K50" s="7"/>
      <c r="L50" s="7"/>
      <c r="M50" s="7"/>
      <c r="N50" s="7"/>
      <c r="O50" s="8"/>
    </row>
    <row r="51" spans="1:15">
      <c r="A51" s="5"/>
      <c r="B51" s="6"/>
      <c r="C51" s="6"/>
      <c r="D51" s="7"/>
      <c r="E51" s="7">
        <f t="shared" ref="E51:F52" si="16">B40</f>
        <v>140</v>
      </c>
      <c r="F51" s="7">
        <f t="shared" si="16"/>
        <v>144</v>
      </c>
      <c r="G51" s="7"/>
      <c r="H51" s="7"/>
      <c r="I51" s="7">
        <f>(G50*G52+H50*H52)/(SQRT(G50^2+H50^2)*SQRT(G52^2+H52^2))</f>
        <v>-0.40529513838475378</v>
      </c>
      <c r="J51" s="7">
        <f>ACOS(I51)</f>
        <v>1.9880979771748075</v>
      </c>
      <c r="K51" s="7">
        <f>DEGREES(J51)</f>
        <v>113.90962335061275</v>
      </c>
      <c r="L51" s="7"/>
      <c r="M51" s="7"/>
      <c r="N51" s="7"/>
      <c r="O51" s="8"/>
    </row>
    <row r="52" spans="1:15">
      <c r="A52" s="5"/>
      <c r="B52" s="6"/>
      <c r="C52" s="6"/>
      <c r="D52" s="7"/>
      <c r="E52" s="7">
        <f t="shared" si="16"/>
        <v>165</v>
      </c>
      <c r="F52" s="7">
        <f t="shared" si="16"/>
        <v>138</v>
      </c>
      <c r="G52" s="7">
        <f>E52-E51</f>
        <v>25</v>
      </c>
      <c r="H52" s="7">
        <f>F52-F51</f>
        <v>-6</v>
      </c>
      <c r="I52" s="7"/>
      <c r="J52" s="7"/>
      <c r="K52" s="7"/>
      <c r="L52" s="7"/>
      <c r="M52" s="7"/>
      <c r="N52" s="7"/>
      <c r="O52" s="8"/>
    </row>
    <row r="53" spans="1:15">
      <c r="A53" s="5"/>
      <c r="B53" s="6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/>
    </row>
    <row r="54" spans="1:15">
      <c r="A54" s="5"/>
      <c r="B54" s="6"/>
      <c r="C54" s="6"/>
      <c r="D54" s="7">
        <v>6</v>
      </c>
      <c r="E54" s="7">
        <f>B40</f>
        <v>140</v>
      </c>
      <c r="F54" s="7">
        <f>C40</f>
        <v>144</v>
      </c>
      <c r="G54" s="7">
        <f>E54-E55</f>
        <v>-25</v>
      </c>
      <c r="H54" s="7">
        <f>F54-F55</f>
        <v>6</v>
      </c>
      <c r="I54" s="7"/>
      <c r="J54" s="7"/>
      <c r="K54" s="7"/>
      <c r="L54" s="7"/>
      <c r="M54" s="7"/>
      <c r="N54" s="7"/>
      <c r="O54" s="8"/>
    </row>
    <row r="55" spans="1:15">
      <c r="A55" s="5"/>
      <c r="B55" s="6"/>
      <c r="C55" s="6"/>
      <c r="D55" s="7"/>
      <c r="E55" s="7">
        <f t="shared" ref="E55:F56" si="17">B41</f>
        <v>165</v>
      </c>
      <c r="F55" s="7">
        <f t="shared" si="17"/>
        <v>138</v>
      </c>
      <c r="G55" s="7"/>
      <c r="H55" s="7"/>
      <c r="I55" s="7">
        <f>(G54*G56+H54*H56)/(SQRT(G54^2+H54^2)*SQRT(G56^2+H56^2))</f>
        <v>-0.37528525629503157</v>
      </c>
      <c r="J55" s="7">
        <f>ACOS(I55)</f>
        <v>1.9555008320568548</v>
      </c>
      <c r="K55" s="7">
        <f>DEGREES(J55)</f>
        <v>112.04194451117857</v>
      </c>
      <c r="L55" s="7"/>
      <c r="M55" s="7"/>
      <c r="N55" s="7"/>
      <c r="O55" s="8"/>
    </row>
    <row r="56" spans="1:15">
      <c r="A56" s="5"/>
      <c r="B56" s="6"/>
      <c r="C56" s="6"/>
      <c r="D56" s="7"/>
      <c r="E56" s="7">
        <f t="shared" si="17"/>
        <v>170</v>
      </c>
      <c r="F56" s="7">
        <f t="shared" si="17"/>
        <v>145</v>
      </c>
      <c r="G56" s="7">
        <f>E56-E55</f>
        <v>5</v>
      </c>
      <c r="H56" s="7">
        <f>F56-F55</f>
        <v>7</v>
      </c>
      <c r="I56" s="7"/>
      <c r="J56" s="7"/>
      <c r="K56" s="7"/>
      <c r="L56" s="7"/>
      <c r="M56" s="7"/>
      <c r="N56" s="7"/>
      <c r="O56" s="8"/>
    </row>
    <row r="57" spans="1:1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6"/>
    </row>
    <row r="58" spans="1:15">
      <c r="A58" s="5"/>
      <c r="B58" s="6"/>
      <c r="C58" s="6"/>
      <c r="D58" s="7">
        <v>7</v>
      </c>
      <c r="E58" s="7">
        <f>B41</f>
        <v>165</v>
      </c>
      <c r="F58" s="7">
        <f>C41</f>
        <v>138</v>
      </c>
      <c r="G58" s="7">
        <f>E58-E59</f>
        <v>-5</v>
      </c>
      <c r="H58" s="7">
        <f>F58-F59</f>
        <v>-7</v>
      </c>
      <c r="I58" s="7"/>
      <c r="J58" s="7"/>
      <c r="K58" s="7"/>
      <c r="L58" s="6"/>
      <c r="M58" s="6"/>
      <c r="N58" s="6"/>
      <c r="O58" s="16"/>
    </row>
    <row r="59" spans="1:15">
      <c r="A59" s="5"/>
      <c r="B59" s="6"/>
      <c r="C59" s="6"/>
      <c r="D59" s="7"/>
      <c r="E59" s="7">
        <f t="shared" ref="E59:F60" si="18">B42</f>
        <v>170</v>
      </c>
      <c r="F59" s="7">
        <f t="shared" si="18"/>
        <v>145</v>
      </c>
      <c r="G59" s="7"/>
      <c r="H59" s="7"/>
      <c r="I59" s="7">
        <f>(G58*G60+H58*H60)/(SQRT(G58^2+H58^2)*SQRT(G60^2+H60^2))</f>
        <v>-0.6211489158016269</v>
      </c>
      <c r="J59" s="7">
        <f>ACOS(I59)</f>
        <v>2.2410042084996604</v>
      </c>
      <c r="K59" s="7">
        <f>DEGREES(J59)</f>
        <v>128.40008301808612</v>
      </c>
      <c r="L59" s="6"/>
      <c r="M59" s="6"/>
      <c r="N59" s="6"/>
      <c r="O59" s="16"/>
    </row>
    <row r="60" spans="1:15">
      <c r="A60" s="10"/>
      <c r="B60" s="11"/>
      <c r="C60" s="11"/>
      <c r="D60" s="12"/>
      <c r="E60" s="12">
        <f t="shared" si="18"/>
        <v>190</v>
      </c>
      <c r="F60" s="12">
        <f t="shared" si="18"/>
        <v>146</v>
      </c>
      <c r="G60" s="12">
        <f>E60-E59</f>
        <v>20</v>
      </c>
      <c r="H60" s="12">
        <f>F60-F59</f>
        <v>1</v>
      </c>
      <c r="I60" s="12"/>
      <c r="J60" s="12"/>
      <c r="K60" s="12"/>
      <c r="L60" s="11"/>
      <c r="M60" s="11"/>
      <c r="N60" s="11"/>
      <c r="O60" s="1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Motohiro Fujiwara</dc:creator>
  <cp:lastModifiedBy>Motohiro Fujiwara</cp:lastModifiedBy>
  <dcterms:created xsi:type="dcterms:W3CDTF">2022-12-14T05:24:23Z</dcterms:created>
  <dcterms:modified xsi:type="dcterms:W3CDTF">2022-12-14T05:29:21Z</dcterms:modified>
</cp:coreProperties>
</file>