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ujiwara/Dropbox/維管束論文別館/boundary_quantification/"/>
    </mc:Choice>
  </mc:AlternateContent>
  <xr:revisionPtr revIDLastSave="0" documentId="13_ncr:1_{95F4C923-7ECE-0544-A2AF-FA84842C2E07}" xr6:coauthVersionLast="47" xr6:coauthVersionMax="47" xr10:uidLastSave="{00000000-0000-0000-0000-000000000000}"/>
  <bookViews>
    <workbookView xWindow="3640" yWindow="3340" windowWidth="28300" windowHeight="17440" xr2:uid="{841D86C1-9648-B249-9D8D-5A9E25B40118}"/>
  </bookViews>
  <sheets>
    <sheet name="roughness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8" i="1" l="1"/>
  <c r="G34" i="1"/>
  <c r="G33" i="1"/>
  <c r="J8" i="1"/>
  <c r="E15" i="1"/>
  <c r="F1" i="1"/>
  <c r="J26" i="1"/>
  <c r="J25" i="1"/>
  <c r="J24" i="1"/>
  <c r="J23" i="1"/>
  <c r="J22" i="1"/>
  <c r="J21" i="1"/>
  <c r="J20" i="1"/>
  <c r="J19" i="1"/>
  <c r="F18" i="1"/>
  <c r="J7" i="1"/>
  <c r="J6" i="1"/>
  <c r="J5" i="1"/>
  <c r="J4" i="1"/>
  <c r="J3" i="1"/>
  <c r="J2" i="1"/>
  <c r="J13" i="1" l="1"/>
  <c r="J30" i="1"/>
  <c r="H1" i="1"/>
  <c r="E5" i="1" s="1"/>
  <c r="E8" i="1"/>
  <c r="E3" i="1"/>
  <c r="E9" i="1"/>
  <c r="E4" i="1"/>
  <c r="E2" i="1" l="1"/>
  <c r="E23" i="1"/>
  <c r="E22" i="1"/>
  <c r="E27" i="1"/>
  <c r="E21" i="1"/>
  <c r="E26" i="1"/>
  <c r="E20" i="1"/>
  <c r="E25" i="1"/>
  <c r="E19" i="1"/>
  <c r="E7" i="1"/>
  <c r="E6" i="1"/>
  <c r="E24" i="1"/>
  <c r="E33" i="1" l="1"/>
  <c r="F26" i="1" s="1"/>
  <c r="F19" i="1"/>
  <c r="F27" i="1"/>
  <c r="F22" i="1"/>
  <c r="F20" i="1"/>
  <c r="F24" i="1"/>
  <c r="F25" i="1"/>
  <c r="F23" i="1"/>
  <c r="F8" i="1" l="1"/>
  <c r="F4" i="1"/>
  <c r="F2" i="1"/>
  <c r="F3" i="1"/>
  <c r="F5" i="1"/>
  <c r="F9" i="1"/>
  <c r="F7" i="1"/>
  <c r="F21" i="1"/>
  <c r="F33" i="1" s="1"/>
  <c r="F6" i="1"/>
  <c r="F15" i="1" l="1"/>
  <c r="G15" i="1" s="1"/>
  <c r="G16" i="1" s="1"/>
  <c r="L17" i="1" s="1"/>
</calcChain>
</file>

<file path=xl/sharedStrings.xml><?xml version="1.0" encoding="utf-8"?>
<sst xmlns="http://schemas.openxmlformats.org/spreadsheetml/2006/main" count="17" uniqueCount="9">
  <si>
    <t>a</t>
    <phoneticPr fontId="2"/>
  </si>
  <si>
    <t>b</t>
    <phoneticPr fontId="2"/>
  </si>
  <si>
    <t>roughness</t>
    <phoneticPr fontId="2"/>
  </si>
  <si>
    <t>x</t>
    <phoneticPr fontId="2"/>
  </si>
  <si>
    <t>y</t>
    <phoneticPr fontId="2"/>
  </si>
  <si>
    <t>average</t>
    <phoneticPr fontId="2"/>
  </si>
  <si>
    <t>oneside</t>
    <phoneticPr fontId="2"/>
  </si>
  <si>
    <t>otherside</t>
    <phoneticPr fontId="2"/>
  </si>
  <si>
    <t>edge length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</si>
</sst>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0" fillId="0" borderId="0" xfId="0" applyAlignment="1"/>
    <xf numFmtId="0" fontId="0" fillId="0" borderId="1" xfId="0" applyBorder="1">
      <alignment vertical="center"/>
    </xf>
    <xf numFmtId="0" fontId="0" fillId="0" borderId="2" xfId="0" applyBorder="1" applyAlignment="1"/>
    <xf numFmtId="0" fontId="0" fillId="0" borderId="3" xfId="0" applyBorder="1" applyAlignment="1"/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0" fillId="0" borderId="0" xfId="0" applyBorder="1" applyAlignment="1"/>
    <xf numFmtId="0" fontId="0" fillId="0" borderId="5" xfId="0" applyBorder="1" applyAlignment="1"/>
    <xf numFmtId="0" fontId="0" fillId="0" borderId="0" xfId="0" applyFont="1" applyBorder="1" applyAlignment="1"/>
    <xf numFmtId="0" fontId="1" fillId="0" borderId="0" xfId="0" applyFont="1" applyBorder="1" applyAlignment="1"/>
    <xf numFmtId="0" fontId="0" fillId="0" borderId="6" xfId="0" applyBorder="1">
      <alignment vertical="center"/>
    </xf>
    <xf numFmtId="0" fontId="0" fillId="0" borderId="7" xfId="0" applyBorder="1" applyAlignment="1"/>
    <xf numFmtId="0" fontId="0" fillId="0" borderId="8" xfId="0" applyBorder="1" applyAlignment="1"/>
    <xf numFmtId="0" fontId="0" fillId="0" borderId="2" xfId="0" applyBorder="1">
      <alignment vertical="center"/>
    </xf>
    <xf numFmtId="0" fontId="0" fillId="0" borderId="5" xfId="0" applyFont="1" applyBorder="1" applyAlignment="1"/>
    <xf numFmtId="0" fontId="1" fillId="0" borderId="7" xfId="0" applyFont="1" applyBorder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0A201-B501-BE46-9D18-56AA111C85DA}">
  <dimension ref="A1:L34"/>
  <sheetViews>
    <sheetView tabSelected="1" workbookViewId="0">
      <selection activeCell="B28" sqref="B28"/>
    </sheetView>
  </sheetViews>
  <sheetFormatPr baseColWidth="10" defaultRowHeight="20"/>
  <sheetData>
    <row r="1" spans="1:10">
      <c r="A1" s="2" t="s">
        <v>2</v>
      </c>
      <c r="B1" s="14" t="s">
        <v>3</v>
      </c>
      <c r="C1" s="3" t="s">
        <v>4</v>
      </c>
      <c r="D1" s="3"/>
      <c r="E1" s="3" t="s">
        <v>0</v>
      </c>
      <c r="F1" s="3">
        <f>(C9-C2)/(B9-B2)</f>
        <v>1.5280898876404494</v>
      </c>
      <c r="G1" s="3" t="s">
        <v>1</v>
      </c>
      <c r="H1" s="3">
        <f>C2-F1*B2</f>
        <v>-33.404494382022477</v>
      </c>
      <c r="I1" s="3"/>
      <c r="J1" s="4"/>
    </row>
    <row r="2" spans="1:10">
      <c r="A2" s="5" t="s">
        <v>6</v>
      </c>
      <c r="B2" s="6">
        <v>139</v>
      </c>
      <c r="C2" s="6">
        <v>179</v>
      </c>
      <c r="D2" s="7"/>
      <c r="E2" s="7">
        <f>(F$1*B2-C2+H$1)/SQRT(F$1^2+1)</f>
        <v>0</v>
      </c>
      <c r="F2" s="7">
        <f>(E2-E$15)^2</f>
        <v>6.9262241170458152</v>
      </c>
      <c r="G2" s="7">
        <v>1</v>
      </c>
      <c r="H2" s="7"/>
      <c r="I2" s="7"/>
      <c r="J2" s="8">
        <f>SQRT((B3-B2)^2+(C3-C2)^2)</f>
        <v>24.698178070456937</v>
      </c>
    </row>
    <row r="3" spans="1:10">
      <c r="A3" s="5"/>
      <c r="B3" s="6">
        <v>160</v>
      </c>
      <c r="C3" s="6">
        <v>192</v>
      </c>
      <c r="D3" s="7"/>
      <c r="E3" s="7">
        <f t="shared" ref="E3:E9" si="0">(F$1*B3-C3+H$1)/SQRT(F$1^2+1)</f>
        <v>10.45325706832506</v>
      </c>
      <c r="F3" s="7">
        <f t="shared" ref="F3:F9" si="1">(E3-E$15)^2</f>
        <v>61.175627910057969</v>
      </c>
      <c r="G3" s="7">
        <v>2</v>
      </c>
      <c r="H3" s="7"/>
      <c r="I3" s="7"/>
      <c r="J3" s="8">
        <f t="shared" ref="J3:J7" si="2">SQRT((B4-B3)^2+(C4-C3)^2)</f>
        <v>26.570660511172846</v>
      </c>
    </row>
    <row r="4" spans="1:10">
      <c r="A4" s="5"/>
      <c r="B4" s="6">
        <v>169</v>
      </c>
      <c r="C4" s="6">
        <v>217</v>
      </c>
      <c r="D4" s="7"/>
      <c r="E4" s="7">
        <f t="shared" si="0"/>
        <v>4.2945105554390084</v>
      </c>
      <c r="F4" s="7">
        <f t="shared" si="1"/>
        <v>2.7646993413332139</v>
      </c>
      <c r="G4" s="7">
        <v>3</v>
      </c>
      <c r="H4" s="7"/>
      <c r="I4" s="7"/>
      <c r="J4" s="8">
        <f t="shared" si="2"/>
        <v>12.041594578792296</v>
      </c>
    </row>
    <row r="5" spans="1:10">
      <c r="A5" s="5"/>
      <c r="B5" s="6">
        <v>161</v>
      </c>
      <c r="C5" s="6">
        <v>226</v>
      </c>
      <c r="D5" s="7"/>
      <c r="E5" s="7">
        <f t="shared" si="0"/>
        <v>-7.3277393574897918</v>
      </c>
      <c r="F5" s="7">
        <f t="shared" si="1"/>
        <v>99.191867452776606</v>
      </c>
      <c r="G5" s="7">
        <v>4</v>
      </c>
      <c r="H5" s="7"/>
      <c r="I5" s="7"/>
      <c r="J5" s="8">
        <f t="shared" si="2"/>
        <v>53.814496188294839</v>
      </c>
    </row>
    <row r="6" spans="1:10">
      <c r="A6" s="5"/>
      <c r="B6" s="6">
        <v>201</v>
      </c>
      <c r="C6" s="6">
        <v>262</v>
      </c>
      <c r="D6" s="7"/>
      <c r="E6" s="7">
        <f t="shared" si="0"/>
        <v>6.4294606453205869</v>
      </c>
      <c r="F6" s="7">
        <f t="shared" si="1"/>
        <v>14.422438675852652</v>
      </c>
      <c r="G6" s="7">
        <v>5</v>
      </c>
      <c r="H6" s="7"/>
      <c r="I6" s="7"/>
      <c r="J6" s="8">
        <f t="shared" si="2"/>
        <v>18.027756377319946</v>
      </c>
    </row>
    <row r="7" spans="1:10">
      <c r="A7" s="5"/>
      <c r="B7" s="6">
        <v>202</v>
      </c>
      <c r="C7" s="6">
        <v>280</v>
      </c>
      <c r="D7" s="7"/>
      <c r="E7" s="7">
        <f t="shared" si="0"/>
        <v>-2.590242039885132</v>
      </c>
      <c r="F7" s="7">
        <f t="shared" si="1"/>
        <v>27.269431142824569</v>
      </c>
      <c r="G7" s="7">
        <v>6</v>
      </c>
      <c r="H7" s="7"/>
      <c r="I7" s="7"/>
      <c r="J7" s="8">
        <f t="shared" si="2"/>
        <v>24.596747752497688</v>
      </c>
    </row>
    <row r="8" spans="1:10">
      <c r="A8" s="5"/>
      <c r="B8" s="6">
        <v>224</v>
      </c>
      <c r="C8" s="6">
        <v>291</v>
      </c>
      <c r="D8" s="7"/>
      <c r="E8" s="7">
        <f t="shared" si="0"/>
        <v>9.7949295189955734</v>
      </c>
      <c r="F8" s="7">
        <f t="shared" si="1"/>
        <v>51.310824942271928</v>
      </c>
      <c r="G8" s="7">
        <v>7</v>
      </c>
      <c r="H8" s="7"/>
      <c r="I8" s="7"/>
      <c r="J8" s="8">
        <f>SQRT((B9-B8)^2+(C9-C8)^2)</f>
        <v>24.331050121192877</v>
      </c>
    </row>
    <row r="9" spans="1:10">
      <c r="A9" s="5"/>
      <c r="B9" s="6">
        <v>228</v>
      </c>
      <c r="C9" s="6">
        <v>315</v>
      </c>
      <c r="D9" s="7"/>
      <c r="E9" s="7">
        <f t="shared" si="0"/>
        <v>-1.5563184058125606E-14</v>
      </c>
      <c r="F9" s="7">
        <f t="shared" si="1"/>
        <v>6.9262241170458978</v>
      </c>
      <c r="G9" s="7">
        <v>8</v>
      </c>
      <c r="H9" s="7"/>
      <c r="I9" s="7"/>
      <c r="J9" s="8"/>
    </row>
    <row r="10" spans="1:10">
      <c r="A10" s="5"/>
      <c r="B10" s="6"/>
      <c r="C10" s="6"/>
      <c r="D10" s="7"/>
      <c r="E10" s="7"/>
      <c r="F10" s="7"/>
      <c r="G10" s="7"/>
      <c r="H10" s="7"/>
      <c r="I10" s="7"/>
      <c r="J10" s="8"/>
    </row>
    <row r="11" spans="1:10">
      <c r="A11" s="5"/>
      <c r="B11" s="6"/>
      <c r="C11" s="6"/>
      <c r="D11" s="7"/>
      <c r="E11" s="7"/>
      <c r="F11" s="7"/>
      <c r="G11" s="7"/>
      <c r="H11" s="7"/>
      <c r="I11" s="7"/>
      <c r="J11" s="8"/>
    </row>
    <row r="12" spans="1:10">
      <c r="A12" s="5"/>
      <c r="B12" s="6"/>
      <c r="C12" s="6"/>
      <c r="D12" s="7"/>
      <c r="E12" s="7"/>
      <c r="F12" s="7"/>
      <c r="G12" s="7"/>
      <c r="H12" s="7"/>
      <c r="I12" s="7"/>
      <c r="J12" s="8"/>
    </row>
    <row r="13" spans="1:10">
      <c r="A13" s="5"/>
      <c r="B13" s="6"/>
      <c r="C13" s="6"/>
      <c r="D13" s="7"/>
      <c r="E13" s="7"/>
      <c r="F13" s="7"/>
      <c r="G13" s="7"/>
      <c r="H13" s="7"/>
      <c r="I13" s="7" t="s">
        <v>8</v>
      </c>
      <c r="J13" s="15">
        <f>AVERAGE(J2:J12)</f>
        <v>26.297211942818201</v>
      </c>
    </row>
    <row r="14" spans="1:10">
      <c r="A14" s="5"/>
      <c r="B14" s="6"/>
      <c r="C14" s="6"/>
      <c r="D14" s="7"/>
      <c r="E14" s="7"/>
      <c r="F14" s="7"/>
      <c r="G14" s="7"/>
      <c r="H14" s="7"/>
      <c r="I14" s="7"/>
      <c r="J14" s="8"/>
    </row>
    <row r="15" spans="1:10">
      <c r="A15" s="5"/>
      <c r="B15" s="7"/>
      <c r="C15" s="7"/>
      <c r="D15" s="7" t="s">
        <v>5</v>
      </c>
      <c r="E15" s="9">
        <f>AVERAGE(E2:E13)</f>
        <v>2.6317720488381617</v>
      </c>
      <c r="F15" s="7">
        <f>SUM(F2:F13)</f>
        <v>269.98733769920864</v>
      </c>
      <c r="G15" s="7">
        <f>(F15)/G9</f>
        <v>33.74841721240108</v>
      </c>
      <c r="H15" s="7"/>
      <c r="I15" s="7"/>
      <c r="J15" s="8"/>
    </row>
    <row r="16" spans="1:10">
      <c r="A16" s="11"/>
      <c r="B16" s="12"/>
      <c r="C16" s="12"/>
      <c r="D16" s="12"/>
      <c r="E16" s="12"/>
      <c r="F16" s="12"/>
      <c r="G16" s="16">
        <f>SQRT(G15)/J13</f>
        <v>0.22091082528745271</v>
      </c>
      <c r="H16" s="12"/>
      <c r="I16" s="12"/>
      <c r="J16" s="13"/>
    </row>
    <row r="17" spans="1:12">
      <c r="B17" s="1"/>
      <c r="C17" s="1"/>
      <c r="D17" s="1"/>
      <c r="E17" s="1"/>
      <c r="F17" s="1"/>
      <c r="G17" s="1"/>
      <c r="H17" s="1"/>
      <c r="I17" s="1"/>
      <c r="J17" s="1"/>
      <c r="K17" t="s">
        <v>2</v>
      </c>
      <c r="L17" s="10">
        <f>(G16+G34)/2</f>
        <v>0.29090963385715141</v>
      </c>
    </row>
    <row r="18" spans="1:12">
      <c r="A18" s="2" t="s">
        <v>2</v>
      </c>
      <c r="B18" s="3" t="s">
        <v>3</v>
      </c>
      <c r="C18" s="3" t="s">
        <v>4</v>
      </c>
      <c r="D18" s="3"/>
      <c r="E18" s="3" t="s">
        <v>0</v>
      </c>
      <c r="F18" s="3">
        <f>(C27-C19)/(B27-B19)</f>
        <v>1.6153846153846154</v>
      </c>
      <c r="G18" s="3" t="s">
        <v>1</v>
      </c>
      <c r="H18" s="3">
        <f>C19-F18*B19</f>
        <v>-156.46153846153845</v>
      </c>
      <c r="I18" s="3"/>
      <c r="J18" s="4"/>
    </row>
    <row r="19" spans="1:12">
      <c r="A19" s="5" t="s">
        <v>7</v>
      </c>
      <c r="B19" s="6">
        <v>186</v>
      </c>
      <c r="C19" s="6">
        <v>144</v>
      </c>
      <c r="D19" s="7"/>
      <c r="E19" s="7">
        <f>(F$18*B19-C19+H$18)/SQRT(F$18^2+1)</f>
        <v>0</v>
      </c>
      <c r="F19" s="7">
        <f>(E19-E$33)^2</f>
        <v>54.434325035417842</v>
      </c>
      <c r="G19" s="7">
        <v>1</v>
      </c>
      <c r="H19" s="7"/>
      <c r="I19" s="7"/>
      <c r="J19" s="8">
        <f>SQRT((B20-B19)^2+(C20-C19)^2)</f>
        <v>26.92582403567252</v>
      </c>
    </row>
    <row r="20" spans="1:12">
      <c r="A20" s="5"/>
      <c r="B20" s="6">
        <v>193</v>
      </c>
      <c r="C20" s="6">
        <v>170</v>
      </c>
      <c r="D20" s="7"/>
      <c r="E20" s="7">
        <f t="shared" ref="E20:E27" si="3">(F$18*B20-C20+H$18)/SQRT(F$18^2+1)</f>
        <v>-7.7333639532086407</v>
      </c>
      <c r="F20" s="7">
        <f t="shared" ref="F20:F26" si="4">(E20-E$33)^2</f>
        <v>0.12631046346893265</v>
      </c>
      <c r="G20" s="7">
        <v>2</v>
      </c>
      <c r="H20" s="7"/>
      <c r="I20" s="7"/>
      <c r="J20" s="8">
        <f t="shared" ref="J20:J23" si="5">SQRT((B21-B20)^2+(C21-C20)^2)</f>
        <v>27.202941017470888</v>
      </c>
    </row>
    <row r="21" spans="1:12">
      <c r="A21" s="5"/>
      <c r="B21" s="6">
        <v>219</v>
      </c>
      <c r="C21" s="6">
        <v>178</v>
      </c>
      <c r="D21" s="7"/>
      <c r="E21" s="7">
        <f t="shared" si="3"/>
        <v>10.162692943745402</v>
      </c>
      <c r="F21" s="7">
        <f t="shared" si="4"/>
        <v>307.67458004452533</v>
      </c>
      <c r="G21" s="7">
        <v>3</v>
      </c>
      <c r="H21" s="7"/>
      <c r="I21" s="7"/>
      <c r="J21" s="8">
        <f t="shared" si="5"/>
        <v>34.539832078341085</v>
      </c>
    </row>
    <row r="22" spans="1:12">
      <c r="A22" s="5"/>
      <c r="B22" s="6">
        <v>206</v>
      </c>
      <c r="C22" s="6">
        <v>210</v>
      </c>
      <c r="D22" s="7"/>
      <c r="E22" s="7">
        <f t="shared" si="3"/>
        <v>-17.734101630918254</v>
      </c>
      <c r="F22" s="7">
        <f t="shared" si="4"/>
        <v>107.249625581866</v>
      </c>
      <c r="G22" s="7">
        <v>4</v>
      </c>
      <c r="H22" s="7"/>
      <c r="I22" s="7"/>
      <c r="J22" s="8">
        <f t="shared" si="5"/>
        <v>20.615528128088304</v>
      </c>
    </row>
    <row r="23" spans="1:12">
      <c r="A23" s="5"/>
      <c r="B23" s="6">
        <v>222</v>
      </c>
      <c r="C23" s="6">
        <v>223</v>
      </c>
      <c r="D23" s="7"/>
      <c r="E23" s="7">
        <f t="shared" si="3"/>
        <v>-10.972469273924293</v>
      </c>
      <c r="F23" s="7">
        <f t="shared" si="4"/>
        <v>12.920481683869573</v>
      </c>
      <c r="G23" s="7">
        <v>5</v>
      </c>
      <c r="H23" s="7"/>
      <c r="I23" s="7"/>
      <c r="J23" s="8">
        <f t="shared" si="5"/>
        <v>24.020824298928627</v>
      </c>
    </row>
    <row r="24" spans="1:12">
      <c r="A24" s="5"/>
      <c r="B24" s="6">
        <v>223</v>
      </c>
      <c r="C24" s="6">
        <v>247</v>
      </c>
      <c r="D24" s="7"/>
      <c r="E24" s="7">
        <f t="shared" si="3"/>
        <v>-22.754714878027535</v>
      </c>
      <c r="F24" s="7">
        <f t="shared" si="4"/>
        <v>236.4445253997167</v>
      </c>
      <c r="G24" s="7">
        <v>6</v>
      </c>
      <c r="H24" s="7"/>
      <c r="I24" s="7"/>
      <c r="J24" s="8">
        <f>SQRT((B25-B24)^2+(C25-C24)^2)</f>
        <v>30.083217912982647</v>
      </c>
    </row>
    <row r="25" spans="1:12">
      <c r="A25" s="5"/>
      <c r="B25" s="6">
        <v>251</v>
      </c>
      <c r="C25" s="6">
        <v>258</v>
      </c>
      <c r="D25" s="7"/>
      <c r="E25" s="7">
        <f t="shared" si="3"/>
        <v>-4.7371915315466584</v>
      </c>
      <c r="F25" s="7">
        <f t="shared" si="4"/>
        <v>6.9736692977129824</v>
      </c>
      <c r="G25" s="7">
        <v>7</v>
      </c>
      <c r="H25" s="7"/>
      <c r="I25" s="7"/>
      <c r="J25" s="8">
        <f t="shared" ref="J25" si="6">SQRT((B26-B25)^2+(C26-C25)^2)</f>
        <v>15</v>
      </c>
    </row>
    <row r="26" spans="1:12">
      <c r="A26" s="5"/>
      <c r="B26" s="6">
        <v>251</v>
      </c>
      <c r="C26" s="6">
        <v>273</v>
      </c>
      <c r="D26" s="7"/>
      <c r="E26" s="7">
        <f t="shared" si="3"/>
        <v>-12.63251075079109</v>
      </c>
      <c r="F26" s="7">
        <f t="shared" si="4"/>
        <v>27.610281319571001</v>
      </c>
      <c r="G26" s="7">
        <v>8</v>
      </c>
      <c r="H26" s="7"/>
      <c r="I26" s="7"/>
      <c r="J26" s="8">
        <f>SQRT((B27-B26)^2+(C27-C26)^2)</f>
        <v>31.622776601683793</v>
      </c>
    </row>
    <row r="27" spans="1:12">
      <c r="A27" s="5"/>
      <c r="B27" s="6">
        <v>277</v>
      </c>
      <c r="C27" s="6">
        <v>291</v>
      </c>
      <c r="D27" s="7"/>
      <c r="E27" s="7">
        <f t="shared" si="3"/>
        <v>0</v>
      </c>
      <c r="F27" s="7">
        <f>(E27-E$33)^2</f>
        <v>54.434325035417842</v>
      </c>
      <c r="G27" s="7">
        <v>9</v>
      </c>
      <c r="H27" s="7"/>
      <c r="I27" s="7"/>
      <c r="J27" s="8"/>
    </row>
    <row r="28" spans="1:12">
      <c r="A28" s="5"/>
      <c r="B28" s="6"/>
      <c r="C28" s="6"/>
      <c r="D28" s="7"/>
      <c r="E28" s="7"/>
      <c r="F28" s="7"/>
      <c r="G28" s="7"/>
      <c r="H28" s="7"/>
      <c r="I28" s="7"/>
      <c r="J28" s="8"/>
    </row>
    <row r="29" spans="1:12">
      <c r="A29" s="5"/>
      <c r="B29" s="6"/>
      <c r="C29" s="6"/>
      <c r="D29" s="7"/>
      <c r="E29" s="7"/>
      <c r="F29" s="7"/>
      <c r="G29" s="7"/>
      <c r="H29" s="7"/>
      <c r="I29" s="7"/>
      <c r="J29" s="8"/>
    </row>
    <row r="30" spans="1:12">
      <c r="A30" s="5"/>
      <c r="B30" s="6"/>
      <c r="C30" s="6"/>
      <c r="D30" s="7"/>
      <c r="E30" s="7"/>
      <c r="F30" s="7"/>
      <c r="G30" s="7"/>
      <c r="H30" s="7"/>
      <c r="I30" s="7" t="s">
        <v>8</v>
      </c>
      <c r="J30" s="8">
        <f>AVERAGE(J19:J29)</f>
        <v>26.251368009145981</v>
      </c>
    </row>
    <row r="31" spans="1:12">
      <c r="A31" s="5"/>
      <c r="B31" s="7"/>
      <c r="C31" s="7"/>
      <c r="D31" s="7"/>
      <c r="E31" s="7"/>
      <c r="F31" s="7"/>
      <c r="G31" s="7"/>
      <c r="H31" s="7"/>
      <c r="I31" s="7"/>
      <c r="J31" s="8"/>
    </row>
    <row r="32" spans="1:12">
      <c r="A32" s="5"/>
      <c r="B32" s="7"/>
      <c r="C32" s="7"/>
      <c r="D32" s="7"/>
      <c r="E32" s="7"/>
      <c r="F32" s="7"/>
      <c r="G32" s="7"/>
      <c r="H32" s="7"/>
      <c r="I32" s="7"/>
      <c r="J32" s="8"/>
    </row>
    <row r="33" spans="1:10">
      <c r="A33" s="5"/>
      <c r="B33" s="7"/>
      <c r="C33" s="7"/>
      <c r="D33" s="7" t="s">
        <v>5</v>
      </c>
      <c r="E33" s="9">
        <f>AVERAGE(E19:E30)</f>
        <v>-7.3779621194078953</v>
      </c>
      <c r="F33" s="7">
        <f>SUM(F19:F30)</f>
        <v>807.86812386156612</v>
      </c>
      <c r="G33" s="7">
        <f>(F33)/G27</f>
        <v>89.763124873507351</v>
      </c>
      <c r="H33" s="7"/>
      <c r="J33" s="8"/>
    </row>
    <row r="34" spans="1:10">
      <c r="A34" s="11"/>
      <c r="B34" s="12"/>
      <c r="C34" s="12"/>
      <c r="D34" s="12"/>
      <c r="E34" s="12"/>
      <c r="F34" s="12"/>
      <c r="G34" s="16">
        <f>SQRT(G33)/J30</f>
        <v>0.36090844242685016</v>
      </c>
      <c r="H34" s="12"/>
      <c r="I34" s="12"/>
      <c r="J34" s="13"/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roughness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Motohiro Fujiwara</dc:creator>
  <cp:lastModifiedBy>Motohiro Fujiwara</cp:lastModifiedBy>
  <dcterms:created xsi:type="dcterms:W3CDTF">2022-12-14T01:50:33Z</dcterms:created>
  <dcterms:modified xsi:type="dcterms:W3CDTF">2022-12-14T03:02:54Z</dcterms:modified>
</cp:coreProperties>
</file>