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Julho\"/>
    </mc:Choice>
  </mc:AlternateContent>
  <xr:revisionPtr revIDLastSave="0" documentId="13_ncr:1_{4FCBDBF3-451F-479A-AA0A-6E871275734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4" i="1" l="1"/>
  <c r="H61" i="1"/>
  <c r="H53" i="1"/>
  <c r="G13" i="1"/>
  <c r="G14" i="1"/>
  <c r="F85" i="1"/>
  <c r="F72" i="1"/>
  <c r="G72" i="1" s="1"/>
  <c r="F59" i="1"/>
  <c r="G59" i="1" s="1"/>
  <c r="F121" i="1"/>
  <c r="F49" i="1"/>
  <c r="G49" i="1" s="1"/>
  <c r="F56" i="1"/>
  <c r="G56" i="1" s="1"/>
  <c r="F92" i="1"/>
  <c r="G92" i="1" s="1"/>
  <c r="F30" i="1"/>
  <c r="G30" i="1" s="1"/>
  <c r="F10" i="1"/>
  <c r="F67" i="1"/>
  <c r="G67" i="1" s="1"/>
  <c r="F114" i="1"/>
  <c r="G114" i="1" s="1"/>
  <c r="F122" i="1"/>
  <c r="G122" i="1" s="1"/>
  <c r="F105" i="1"/>
  <c r="F70" i="1"/>
  <c r="G70" i="1" s="1"/>
  <c r="F62" i="1"/>
  <c r="F55" i="1"/>
  <c r="G55" i="1" s="1"/>
  <c r="F52" i="1"/>
  <c r="F46" i="1"/>
  <c r="G46" i="1" s="1"/>
  <c r="F44" i="1"/>
  <c r="G44" i="1" s="1"/>
  <c r="F40" i="1"/>
  <c r="G40" i="1" s="1"/>
  <c r="F35" i="1"/>
  <c r="F118" i="1"/>
  <c r="G118" i="1" s="1"/>
  <c r="F123" i="1"/>
  <c r="G123" i="1" s="1"/>
  <c r="F116" i="1"/>
  <c r="G116" i="1" s="1"/>
  <c r="F110" i="1"/>
  <c r="F108" i="1"/>
  <c r="G108" i="1" s="1"/>
  <c r="F104" i="1"/>
  <c r="G104" i="1" s="1"/>
  <c r="F100" i="1"/>
  <c r="F94" i="1"/>
  <c r="F86" i="1"/>
  <c r="G86" i="1" s="1"/>
  <c r="F83" i="1"/>
  <c r="G83" i="1" s="1"/>
  <c r="F80" i="1"/>
  <c r="G80" i="1" s="1"/>
  <c r="F76" i="1"/>
  <c r="G76" i="1" s="1"/>
  <c r="F74" i="1"/>
  <c r="F69" i="1"/>
  <c r="G69" i="1" s="1"/>
  <c r="F64" i="1"/>
  <c r="G64" i="1" s="1"/>
  <c r="F60" i="1"/>
  <c r="F61" i="1"/>
  <c r="G61" i="1" s="1"/>
  <c r="F53" i="1"/>
  <c r="G53" i="1" s="1"/>
  <c r="F47" i="1"/>
  <c r="G47" i="1" s="1"/>
  <c r="F41" i="1"/>
  <c r="G41" i="1" s="1"/>
  <c r="F36" i="1"/>
  <c r="G36" i="1" s="1"/>
  <c r="F33" i="1"/>
  <c r="G33" i="1" s="1"/>
  <c r="F29" i="1"/>
  <c r="G29" i="1" s="1"/>
  <c r="F25" i="1"/>
  <c r="F24" i="1"/>
  <c r="F22" i="1"/>
  <c r="G22" i="1" s="1"/>
  <c r="F19" i="1"/>
  <c r="G19" i="1" s="1"/>
  <c r="F18" i="1"/>
  <c r="F15" i="1"/>
  <c r="G15" i="1" s="1"/>
  <c r="F12" i="1"/>
  <c r="G12" i="1" s="1"/>
  <c r="F8" i="1"/>
  <c r="G8" i="1" s="1"/>
  <c r="F3" i="1"/>
  <c r="G3" i="1" s="1"/>
  <c r="H49" i="1"/>
  <c r="H69" i="1"/>
  <c r="H62" i="1"/>
  <c r="E62" i="1"/>
  <c r="G117" i="1"/>
  <c r="G119" i="1"/>
  <c r="G120" i="1"/>
  <c r="G113" i="1"/>
  <c r="G115" i="1"/>
  <c r="G109" i="1"/>
  <c r="G110" i="1"/>
  <c r="G111" i="1"/>
  <c r="G112" i="1"/>
  <c r="G105" i="1"/>
  <c r="G106" i="1"/>
  <c r="G107" i="1"/>
  <c r="G101" i="1"/>
  <c r="G102" i="1"/>
  <c r="G103" i="1"/>
  <c r="G95" i="1"/>
  <c r="G96" i="1"/>
  <c r="G97" i="1"/>
  <c r="G98" i="1"/>
  <c r="G99" i="1"/>
  <c r="G100" i="1"/>
  <c r="G88" i="1"/>
  <c r="G89" i="1"/>
  <c r="G90" i="1"/>
  <c r="G91" i="1"/>
  <c r="G93" i="1"/>
  <c r="G94" i="1"/>
  <c r="G84" i="1"/>
  <c r="G85" i="1"/>
  <c r="G87" i="1"/>
  <c r="G82" i="1"/>
  <c r="G77" i="1"/>
  <c r="G78" i="1"/>
  <c r="G79" i="1"/>
  <c r="G81" i="1"/>
  <c r="G75" i="1"/>
  <c r="G71" i="1"/>
  <c r="G73" i="1"/>
  <c r="G74" i="1"/>
  <c r="G65" i="1"/>
  <c r="G66" i="1"/>
  <c r="G68" i="1"/>
  <c r="G63" i="1"/>
  <c r="G57" i="1"/>
  <c r="G58" i="1"/>
  <c r="G60" i="1"/>
  <c r="G50" i="1"/>
  <c r="G51" i="1"/>
  <c r="G52" i="1"/>
  <c r="G54" i="1"/>
  <c r="G45" i="1"/>
  <c r="G48" i="1"/>
  <c r="G42" i="1"/>
  <c r="G43" i="1"/>
  <c r="G39" i="1"/>
  <c r="G34" i="1"/>
  <c r="G35" i="1"/>
  <c r="G37" i="1"/>
  <c r="G38" i="1"/>
  <c r="G31" i="1"/>
  <c r="G32" i="1"/>
  <c r="G27" i="1"/>
  <c r="G28" i="1"/>
  <c r="G25" i="1"/>
  <c r="G26" i="1"/>
  <c r="G23" i="1"/>
  <c r="G24" i="1"/>
  <c r="G21" i="1"/>
  <c r="G20" i="1"/>
  <c r="G16" i="1"/>
  <c r="G17" i="1"/>
  <c r="G18" i="1"/>
  <c r="G9" i="1"/>
  <c r="G10" i="1"/>
  <c r="G11" i="1"/>
  <c r="G5" i="1"/>
  <c r="G6" i="1"/>
  <c r="G7" i="1"/>
  <c r="G2" i="1"/>
  <c r="G4" i="1"/>
  <c r="G62" i="1" l="1"/>
  <c r="G121" i="1"/>
</calcChain>
</file>

<file path=xl/sharedStrings.xml><?xml version="1.0" encoding="utf-8"?>
<sst xmlns="http://schemas.openxmlformats.org/spreadsheetml/2006/main" count="412" uniqueCount="81">
  <si>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</si>
  <si>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</si>
  <si>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</si>
  <si>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</si>
  <si>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</si>
  <si>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</si>
  <si>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</si>
  <si>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</si>
  <si>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</si>
  <si>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Motivo</t>
  </si>
  <si>
    <t>Resoluçâo</t>
  </si>
  <si>
    <t>Produto e Marca</t>
  </si>
  <si>
    <t>Mark-up</t>
  </si>
  <si>
    <t>Valor da Venda</t>
  </si>
  <si>
    <t>Data da devolução</t>
  </si>
  <si>
    <t>Data da Venda</t>
  </si>
  <si>
    <t>Frete Devolução</t>
  </si>
  <si>
    <t>Estoque Lojas</t>
  </si>
  <si>
    <t>Dias impactados</t>
  </si>
  <si>
    <t>31/07/24</t>
  </si>
  <si>
    <t>30/07/24</t>
  </si>
  <si>
    <t>29/07/24</t>
  </si>
  <si>
    <t>28/07/24</t>
  </si>
  <si>
    <t>27/07/24</t>
  </si>
  <si>
    <t>26/07/24</t>
  </si>
  <si>
    <t>25/07/24</t>
  </si>
  <si>
    <t>24/07/24</t>
  </si>
  <si>
    <t>23/07/24</t>
  </si>
  <si>
    <t>22/07/24</t>
  </si>
  <si>
    <t>21/07/24</t>
  </si>
  <si>
    <t>20/07/24</t>
  </si>
  <si>
    <t>19/07/24</t>
  </si>
  <si>
    <t>18/07/24</t>
  </si>
  <si>
    <t>17/07/24</t>
  </si>
  <si>
    <t>16/07/24</t>
  </si>
  <si>
    <t>15/07/24</t>
  </si>
  <si>
    <t>14/07/24</t>
  </si>
  <si>
    <t>13/07/24</t>
  </si>
  <si>
    <t>12/07/24</t>
  </si>
  <si>
    <t>11/07/24</t>
  </si>
  <si>
    <t>10/07/24</t>
  </si>
  <si>
    <t>9/07/24</t>
  </si>
  <si>
    <t>8/07/24</t>
  </si>
  <si>
    <t>7/07/24</t>
  </si>
  <si>
    <t>6/07/24</t>
  </si>
  <si>
    <t>5/07/24</t>
  </si>
  <si>
    <t>4/07/24</t>
  </si>
  <si>
    <t>3/07/24</t>
  </si>
  <si>
    <t>2/07/24</t>
  </si>
  <si>
    <t>1/07/24</t>
  </si>
  <si>
    <t>660073</t>
  </si>
  <si>
    <t>6126</t>
  </si>
  <si>
    <t>6103</t>
  </si>
  <si>
    <t>2634</t>
  </si>
  <si>
    <t>MBSS1155A P2SX</t>
  </si>
  <si>
    <t>CN21005X</t>
  </si>
  <si>
    <t>CN28366H</t>
  </si>
  <si>
    <t>FGSS1227 S1KX</t>
  </si>
  <si>
    <t>469WC2F C1KX</t>
  </si>
  <si>
    <t>LRG4735L34 CXKX</t>
  </si>
  <si>
    <t>MBSS1155A S2SX</t>
  </si>
  <si>
    <t>20455LPSKDB1</t>
  </si>
  <si>
    <t>LRR4681L KN12R1RX</t>
  </si>
  <si>
    <t>44025GPSKDA1K1</t>
  </si>
  <si>
    <t>MGSS1180 P2KX</t>
  </si>
  <si>
    <t>44057GPSKDA1K1</t>
  </si>
  <si>
    <t>469TT043F S1SK</t>
  </si>
  <si>
    <t>6103B</t>
  </si>
  <si>
    <t>6102B</t>
  </si>
  <si>
    <t>469TT043F P1SK</t>
  </si>
  <si>
    <t>F49SS029 D1SX-EL</t>
  </si>
  <si>
    <t>LRG4721L KP21C1K</t>
  </si>
  <si>
    <t/>
  </si>
  <si>
    <t>23696LPSVDB1</t>
  </si>
  <si>
    <t>99614LPMVDM1</t>
  </si>
  <si>
    <t>Champion</t>
  </si>
  <si>
    <t>Lince</t>
  </si>
  <si>
    <t>Orient</t>
  </si>
  <si>
    <t>Herweg</t>
  </si>
  <si>
    <t>Seculus</t>
  </si>
  <si>
    <t>Mondaine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</si>
</sst>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* #,##0.00_-;\-&quot;R$&quot;* #,##0.00_-;_-&quot;R$&quot;* &quot;-&quot;??_-;_-@_-"/>
    <numFmt numFmtId="165" formatCode="dd/mm/yy;@"/>
    <numFmt numFmtId="166" formatCode="0.0%"/>
    <numFmt numFmtId="167" formatCode="[$-409]d/m/yy\ h:mm\ AM/P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Roboto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1" applyFont="1"/>
    <xf numFmtId="14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14" fontId="0" fillId="0" borderId="1" xfId="0" applyNumberFormat="1" applyBorder="1"/>
    <xf numFmtId="164" fontId="0" fillId="0" borderId="1" xfId="1" applyFont="1" applyBorder="1" applyAlignment="1">
      <alignment horizontal="center" vertical="center" wrapText="1"/>
    </xf>
    <xf numFmtId="164" fontId="0" fillId="0" borderId="1" xfId="1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/>
    <xf numFmtId="166" fontId="4" fillId="0" borderId="1" xfId="2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wrapText="1"/>
    </xf>
    <xf numFmtId="164" fontId="4" fillId="0" borderId="1" xfId="1" applyFont="1" applyBorder="1" applyAlignment="1">
      <alignment horizontal="center" wrapText="1"/>
    </xf>
    <xf numFmtId="167" fontId="4" fillId="0" borderId="1" xfId="0" applyNumberFormat="1" applyFont="1" applyBorder="1" applyAlignment="1">
      <alignment horizontal="center" vertical="center" wrapText="1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4"/>
  <sheetViews>
    <sheetView tabSelected="1" zoomScaleNormal="100" workbookViewId="0">
      <pane ySplit="1" topLeftCell="A89" activePane="bottomLeft" state="frozen"/>
      <selection pane="bottomLeft" activeCell="K7" sqref="K7"/>
    </sheetView>
  </sheetViews>
  <sheetFormatPr defaultRowHeight="12.75" x14ac:dyDescent="0.2"/>
  <cols>
    <col min="1" max="1" width="12.42578125" style="2" customWidth="1"/>
    <col min="2" max="2" width="24.42578125" style="3" customWidth="1"/>
    <col min="3" max="3" width="15.85546875" style="1" customWidth="1"/>
    <col min="4" max="4" width="7.5703125" style="1" customWidth="1"/>
    <col min="5" max="6" width="13.7109375" style="1" customWidth="1"/>
    <col min="7" max="7" width="8.85546875" style="1" customWidth="1"/>
    <col min="8" max="8" width="12.7109375" style="1" customWidth="1"/>
    <col min="9" max="9" width="11.5703125" style="1" bestFit="1" customWidth="1"/>
    <col min="10" max="10" width="9.140625" style="1"/>
    <col min="11" max="11" width="19" style="1" bestFit="1" customWidth="1"/>
    <col min="12" max="16384" width="9.140625" style="1"/>
  </cols>
  <sheetData>
    <row r="1" spans="1:9" ht="25.5" x14ac:dyDescent="0.2">
      <c r="A1" s="19" t="s">
        <v>0</v>
      </c>
      <c r="B1" s="20" t="s">
        <v>11</v>
      </c>
      <c r="C1" s="21" t="s">
        <v>1</v>
      </c>
      <c r="D1" s="21" t="s">
        <v>2</v>
      </c>
      <c r="E1" s="21" t="s">
        <v>13</v>
      </c>
      <c r="F1" s="21" t="s">
        <v>3</v>
      </c>
      <c r="G1" s="21" t="s">
        <v>12</v>
      </c>
      <c r="H1" s="21" t="s">
        <v>4</v>
      </c>
      <c r="I1" s="21" t="s">
        <v>5</v>
      </c>
    </row>
    <row r="2" spans="1:9" x14ac:dyDescent="0.2">
      <c r="A2" s="22">
        <v>45474</v>
      </c>
      <c r="B2" s="23" t="s">
        <v>75</v>
      </c>
      <c r="C2" s="18" t="s">
        <v>56</v>
      </c>
      <c r="D2" s="24">
        <v>1</v>
      </c>
      <c r="E2" s="25">
        <v>249.03</v>
      </c>
      <c r="F2" s="25">
        <v>137.31</v>
      </c>
      <c r="G2" s="17">
        <f t="shared" ref="G2:G33" si="0">(E2-F2)/F2</f>
        <v>0.81363338431286869</v>
      </c>
      <c r="H2" s="25">
        <v>47.32</v>
      </c>
      <c r="I2" s="25">
        <v>20.95</v>
      </c>
    </row>
    <row r="3" spans="1:9" x14ac:dyDescent="0.2">
      <c r="A3" s="26" t="s">
        <v>49</v>
      </c>
      <c r="B3" s="23" t="s">
        <v>78</v>
      </c>
      <c r="C3" s="18" t="s">
        <v>52</v>
      </c>
      <c r="D3" s="24">
        <v>7</v>
      </c>
      <c r="E3" s="25">
        <v>210.77</v>
      </c>
      <c r="F3" s="25">
        <f>12.69*D3</f>
        <v>88.83</v>
      </c>
      <c r="G3" s="17">
        <f t="shared" si="0"/>
        <v>1.372734436564224</v>
      </c>
      <c r="H3" s="25">
        <v>66.22</v>
      </c>
      <c r="I3" s="25" t="s">
        <v>72</v>
      </c>
    </row>
    <row r="4" spans="1:9" x14ac:dyDescent="0.2">
      <c r="A4" s="22">
        <v>45474</v>
      </c>
      <c r="B4" s="23" t="s">
        <v>76</v>
      </c>
      <c r="C4" s="18" t="s">
        <v>71</v>
      </c>
      <c r="D4" s="24">
        <v>1</v>
      </c>
      <c r="E4" s="25">
        <v>231.97</v>
      </c>
      <c r="F4" s="25">
        <v>85.49</v>
      </c>
      <c r="G4" s="17">
        <f t="shared" si="0"/>
        <v>1.7134167738916835</v>
      </c>
      <c r="H4" s="25">
        <v>44.07</v>
      </c>
      <c r="I4" s="25">
        <v>20.95</v>
      </c>
    </row>
    <row r="5" spans="1:9" x14ac:dyDescent="0.2">
      <c r="A5" s="26" t="s">
        <v>48</v>
      </c>
      <c r="B5" s="23" t="s">
        <v>77</v>
      </c>
      <c r="C5" s="18" t="s">
        <v>58</v>
      </c>
      <c r="D5" s="24">
        <v>1</v>
      </c>
      <c r="E5" s="25">
        <v>858</v>
      </c>
      <c r="F5" s="25">
        <v>381.46</v>
      </c>
      <c r="G5" s="17">
        <f t="shared" si="0"/>
        <v>1.2492528705499923</v>
      </c>
      <c r="H5" s="25">
        <v>163.02000000000001</v>
      </c>
      <c r="I5" s="25">
        <v>20.45</v>
      </c>
    </row>
    <row r="6" spans="1:9" x14ac:dyDescent="0.2">
      <c r="A6" s="26" t="s">
        <v>48</v>
      </c>
      <c r="B6" s="23" t="s">
        <v>77</v>
      </c>
      <c r="C6" s="18" t="s">
        <v>57</v>
      </c>
      <c r="D6" s="24">
        <v>1</v>
      </c>
      <c r="E6" s="25">
        <v>378</v>
      </c>
      <c r="F6" s="25">
        <v>176.95</v>
      </c>
      <c r="G6" s="17">
        <f t="shared" si="0"/>
        <v>1.1361966657247811</v>
      </c>
      <c r="H6" s="25">
        <v>71.819999999999993</v>
      </c>
      <c r="I6" s="25">
        <v>20.95</v>
      </c>
    </row>
    <row r="7" spans="1:9" x14ac:dyDescent="0.2">
      <c r="A7" s="26" t="s">
        <v>48</v>
      </c>
      <c r="B7" s="23" t="s">
        <v>77</v>
      </c>
      <c r="C7" s="18" t="s">
        <v>70</v>
      </c>
      <c r="D7" s="24">
        <v>1</v>
      </c>
      <c r="E7" s="25">
        <v>2660</v>
      </c>
      <c r="F7" s="25">
        <v>1155.51</v>
      </c>
      <c r="G7" s="17">
        <f t="shared" si="0"/>
        <v>1.302013829391351</v>
      </c>
      <c r="H7" s="25">
        <v>505.4</v>
      </c>
      <c r="I7" s="25">
        <v>23.95</v>
      </c>
    </row>
    <row r="8" spans="1:9" x14ac:dyDescent="0.2">
      <c r="A8" s="26" t="s">
        <v>48</v>
      </c>
      <c r="B8" s="23" t="s">
        <v>78</v>
      </c>
      <c r="C8" s="18" t="s">
        <v>52</v>
      </c>
      <c r="D8" s="24">
        <v>12</v>
      </c>
      <c r="E8" s="25">
        <v>361.32</v>
      </c>
      <c r="F8" s="25">
        <f>12.69*D8</f>
        <v>152.28</v>
      </c>
      <c r="G8" s="17">
        <f t="shared" si="0"/>
        <v>1.3727344365642238</v>
      </c>
      <c r="H8" s="25">
        <v>113.52</v>
      </c>
      <c r="I8" s="25" t="s">
        <v>72</v>
      </c>
    </row>
    <row r="9" spans="1:9" x14ac:dyDescent="0.2">
      <c r="A9" s="26" t="s">
        <v>47</v>
      </c>
      <c r="B9" s="23" t="s">
        <v>77</v>
      </c>
      <c r="C9" s="18" t="s">
        <v>69</v>
      </c>
      <c r="D9" s="24">
        <v>1</v>
      </c>
      <c r="E9" s="25">
        <v>998</v>
      </c>
      <c r="F9" s="25">
        <v>443.71</v>
      </c>
      <c r="G9" s="17">
        <f t="shared" si="0"/>
        <v>1.2492168308129183</v>
      </c>
      <c r="H9" s="25">
        <v>189.62</v>
      </c>
      <c r="I9" s="25">
        <v>20.45</v>
      </c>
    </row>
    <row r="10" spans="1:9" x14ac:dyDescent="0.2">
      <c r="A10" s="26" t="s">
        <v>47</v>
      </c>
      <c r="B10" s="23" t="s">
        <v>77</v>
      </c>
      <c r="C10" s="18" t="s">
        <v>57</v>
      </c>
      <c r="D10" s="24">
        <v>2</v>
      </c>
      <c r="E10" s="25">
        <v>756</v>
      </c>
      <c r="F10" s="25">
        <f>176.95*D10</f>
        <v>353.9</v>
      </c>
      <c r="G10" s="17">
        <f t="shared" si="0"/>
        <v>1.1361966657247811</v>
      </c>
      <c r="H10" s="25">
        <v>143.63999999999999</v>
      </c>
      <c r="I10" s="25">
        <v>41.9</v>
      </c>
    </row>
    <row r="11" spans="1:9" x14ac:dyDescent="0.2">
      <c r="A11" s="26" t="s">
        <v>47</v>
      </c>
      <c r="B11" s="23" t="s">
        <v>77</v>
      </c>
      <c r="C11" s="18" t="s">
        <v>58</v>
      </c>
      <c r="D11" s="24">
        <v>1</v>
      </c>
      <c r="E11" s="25">
        <v>858</v>
      </c>
      <c r="F11" s="25">
        <v>381.46</v>
      </c>
      <c r="G11" s="17">
        <f t="shared" si="0"/>
        <v>1.2492528705499923</v>
      </c>
      <c r="H11" s="25">
        <v>163.02000000000001</v>
      </c>
      <c r="I11" s="25">
        <v>20.45</v>
      </c>
    </row>
    <row r="12" spans="1:9" x14ac:dyDescent="0.2">
      <c r="A12" s="26" t="s">
        <v>47</v>
      </c>
      <c r="B12" s="23" t="s">
        <v>78</v>
      </c>
      <c r="C12" s="18" t="s">
        <v>52</v>
      </c>
      <c r="D12" s="24">
        <v>5</v>
      </c>
      <c r="E12" s="25">
        <v>180.66</v>
      </c>
      <c r="F12" s="25">
        <f>12.69*D12</f>
        <v>63.449999999999996</v>
      </c>
      <c r="G12" s="17">
        <f t="shared" si="0"/>
        <v>1.8472813238770689</v>
      </c>
      <c r="H12" s="25">
        <v>56.76</v>
      </c>
      <c r="I12" s="25" t="s">
        <v>72</v>
      </c>
    </row>
    <row r="13" spans="1:9" x14ac:dyDescent="0.2">
      <c r="A13" s="26" t="s">
        <v>46</v>
      </c>
      <c r="B13" s="23" t="s">
        <v>78</v>
      </c>
      <c r="C13" s="18">
        <v>2634</v>
      </c>
      <c r="D13" s="24">
        <v>1</v>
      </c>
      <c r="E13" s="25">
        <v>24.55</v>
      </c>
      <c r="F13" s="25">
        <v>11.08</v>
      </c>
      <c r="G13" s="17">
        <f t="shared" si="0"/>
        <v>1.2157039711191335</v>
      </c>
      <c r="H13" s="25">
        <v>9.93</v>
      </c>
      <c r="I13" s="25"/>
    </row>
    <row r="14" spans="1:9" x14ac:dyDescent="0.2">
      <c r="A14" s="26" t="s">
        <v>46</v>
      </c>
      <c r="B14" s="23" t="s">
        <v>75</v>
      </c>
      <c r="C14" s="18" t="s">
        <v>56</v>
      </c>
      <c r="D14" s="24">
        <v>1</v>
      </c>
      <c r="E14" s="25">
        <v>249.03</v>
      </c>
      <c r="F14" s="25">
        <v>137.31</v>
      </c>
      <c r="G14" s="17">
        <f t="shared" si="0"/>
        <v>0.81363338431286869</v>
      </c>
      <c r="H14" s="25">
        <v>47.32</v>
      </c>
      <c r="I14" s="25">
        <v>20.95</v>
      </c>
    </row>
    <row r="15" spans="1:9" x14ac:dyDescent="0.2">
      <c r="A15" s="26" t="s">
        <v>46</v>
      </c>
      <c r="B15" s="23" t="s">
        <v>78</v>
      </c>
      <c r="C15" s="18" t="s">
        <v>52</v>
      </c>
      <c r="D15" s="24">
        <v>17</v>
      </c>
      <c r="E15" s="25">
        <v>511.87</v>
      </c>
      <c r="F15" s="25">
        <f>12.69*D15</f>
        <v>215.73</v>
      </c>
      <c r="G15" s="17">
        <f t="shared" si="0"/>
        <v>1.3727344365642238</v>
      </c>
      <c r="H15" s="25">
        <v>170.28</v>
      </c>
      <c r="I15" s="25" t="s">
        <v>72</v>
      </c>
    </row>
    <row r="16" spans="1:9" x14ac:dyDescent="0.2">
      <c r="A16" s="26" t="s">
        <v>45</v>
      </c>
      <c r="B16" s="23" t="s">
        <v>79</v>
      </c>
      <c r="C16" s="18" t="s">
        <v>61</v>
      </c>
      <c r="D16" s="24">
        <v>1</v>
      </c>
      <c r="E16" s="25">
        <v>474.4</v>
      </c>
      <c r="F16" s="25">
        <v>186.1</v>
      </c>
      <c r="G16" s="17">
        <f t="shared" si="0"/>
        <v>1.5491671144545942</v>
      </c>
      <c r="H16" s="25">
        <v>90.14</v>
      </c>
      <c r="I16" s="25">
        <v>20.45</v>
      </c>
    </row>
    <row r="17" spans="1:9" x14ac:dyDescent="0.2">
      <c r="A17" s="26" t="s">
        <v>45</v>
      </c>
      <c r="B17" s="23" t="s">
        <v>75</v>
      </c>
      <c r="C17" s="18" t="s">
        <v>56</v>
      </c>
      <c r="D17" s="24">
        <v>1</v>
      </c>
      <c r="E17" s="25">
        <v>249.03</v>
      </c>
      <c r="F17" s="25">
        <v>137.31</v>
      </c>
      <c r="G17" s="17">
        <f t="shared" si="0"/>
        <v>0.81363338431286869</v>
      </c>
      <c r="H17" s="25">
        <v>47.32</v>
      </c>
      <c r="I17" s="25">
        <v>20.95</v>
      </c>
    </row>
    <row r="18" spans="1:9" x14ac:dyDescent="0.2">
      <c r="A18" s="26" t="s">
        <v>45</v>
      </c>
      <c r="B18" s="23" t="s">
        <v>78</v>
      </c>
      <c r="C18" s="18" t="s">
        <v>52</v>
      </c>
      <c r="D18" s="24">
        <v>11</v>
      </c>
      <c r="E18" s="25">
        <v>331.21</v>
      </c>
      <c r="F18" s="25">
        <f>12.69*D18</f>
        <v>139.59</v>
      </c>
      <c r="G18" s="17">
        <f t="shared" si="0"/>
        <v>1.3727344365642236</v>
      </c>
      <c r="H18" s="25">
        <v>104.06</v>
      </c>
      <c r="I18" s="25" t="s">
        <v>72</v>
      </c>
    </row>
    <row r="19" spans="1:9" x14ac:dyDescent="0.2">
      <c r="A19" s="26" t="s">
        <v>44</v>
      </c>
      <c r="B19" s="23" t="s">
        <v>78</v>
      </c>
      <c r="C19" s="18" t="s">
        <v>52</v>
      </c>
      <c r="D19" s="24">
        <v>7</v>
      </c>
      <c r="E19" s="25">
        <v>210.77</v>
      </c>
      <c r="F19" s="25">
        <f>12.69*D19</f>
        <v>88.83</v>
      </c>
      <c r="G19" s="17">
        <f t="shared" si="0"/>
        <v>1.372734436564224</v>
      </c>
      <c r="H19" s="25">
        <v>66.22</v>
      </c>
      <c r="I19" s="25" t="s">
        <v>72</v>
      </c>
    </row>
    <row r="20" spans="1:9" x14ac:dyDescent="0.2">
      <c r="A20" s="26" t="s">
        <v>44</v>
      </c>
      <c r="B20" s="23" t="s">
        <v>75</v>
      </c>
      <c r="C20" s="18" t="s">
        <v>56</v>
      </c>
      <c r="D20" s="24">
        <v>1</v>
      </c>
      <c r="E20" s="25">
        <v>249.03</v>
      </c>
      <c r="F20" s="25">
        <v>137.31</v>
      </c>
      <c r="G20" s="17">
        <f t="shared" si="0"/>
        <v>0.81363338431286869</v>
      </c>
      <c r="H20" s="25">
        <v>47.32</v>
      </c>
      <c r="I20" s="25">
        <v>20.95</v>
      </c>
    </row>
    <row r="21" spans="1:9" x14ac:dyDescent="0.2">
      <c r="A21" s="26" t="s">
        <v>43</v>
      </c>
      <c r="B21" s="23" t="s">
        <v>78</v>
      </c>
      <c r="C21" s="18" t="s">
        <v>53</v>
      </c>
      <c r="D21" s="24">
        <v>1</v>
      </c>
      <c r="E21" s="25">
        <v>24.55</v>
      </c>
      <c r="F21" s="25">
        <v>11.08</v>
      </c>
      <c r="G21" s="17">
        <f t="shared" si="0"/>
        <v>1.2157039711191335</v>
      </c>
      <c r="H21" s="25">
        <v>9.93</v>
      </c>
      <c r="I21" s="25" t="s">
        <v>72</v>
      </c>
    </row>
    <row r="22" spans="1:9" x14ac:dyDescent="0.2">
      <c r="A22" s="26" t="s">
        <v>43</v>
      </c>
      <c r="B22" s="23" t="s">
        <v>78</v>
      </c>
      <c r="C22" s="18" t="s">
        <v>52</v>
      </c>
      <c r="D22" s="24">
        <v>8</v>
      </c>
      <c r="E22" s="25">
        <v>240.88</v>
      </c>
      <c r="F22" s="25">
        <f>12.69*D22</f>
        <v>101.52</v>
      </c>
      <c r="G22" s="17">
        <f t="shared" si="0"/>
        <v>1.372734436564224</v>
      </c>
      <c r="H22" s="25">
        <v>75.680000000000007</v>
      </c>
      <c r="I22" s="25" t="s">
        <v>72</v>
      </c>
    </row>
    <row r="23" spans="1:9" x14ac:dyDescent="0.2">
      <c r="A23" s="26" t="s">
        <v>42</v>
      </c>
      <c r="B23" s="23" t="s">
        <v>77</v>
      </c>
      <c r="C23" s="18" t="s">
        <v>57</v>
      </c>
      <c r="D23" s="24">
        <v>1</v>
      </c>
      <c r="E23" s="25">
        <v>378</v>
      </c>
      <c r="F23" s="25">
        <v>176.95</v>
      </c>
      <c r="G23" s="17">
        <f t="shared" si="0"/>
        <v>1.1361966657247811</v>
      </c>
      <c r="H23" s="25">
        <v>71.819999999999993</v>
      </c>
      <c r="I23" s="25">
        <v>20.95</v>
      </c>
    </row>
    <row r="24" spans="1:9" x14ac:dyDescent="0.2">
      <c r="A24" s="26" t="s">
        <v>42</v>
      </c>
      <c r="B24" s="23" t="s">
        <v>78</v>
      </c>
      <c r="C24" s="18" t="s">
        <v>52</v>
      </c>
      <c r="D24" s="24">
        <v>16</v>
      </c>
      <c r="E24" s="25">
        <v>481.76</v>
      </c>
      <c r="F24" s="25">
        <f>12.69*D24</f>
        <v>203.04</v>
      </c>
      <c r="G24" s="17">
        <f t="shared" si="0"/>
        <v>1.372734436564224</v>
      </c>
      <c r="H24" s="25">
        <v>151.36000000000001</v>
      </c>
      <c r="I24" s="25" t="s">
        <v>72</v>
      </c>
    </row>
    <row r="25" spans="1:9" x14ac:dyDescent="0.2">
      <c r="A25" s="26" t="s">
        <v>41</v>
      </c>
      <c r="B25" s="23" t="s">
        <v>78</v>
      </c>
      <c r="C25" s="18" t="s">
        <v>52</v>
      </c>
      <c r="D25" s="24">
        <v>23</v>
      </c>
      <c r="E25" s="25">
        <v>658.03</v>
      </c>
      <c r="F25" s="25">
        <f>12.69*D25</f>
        <v>291.87</v>
      </c>
      <c r="G25" s="17">
        <f t="shared" si="0"/>
        <v>1.2545311268715522</v>
      </c>
      <c r="H25" s="25">
        <v>213.67</v>
      </c>
      <c r="I25" s="25" t="s">
        <v>72</v>
      </c>
    </row>
    <row r="26" spans="1:9" x14ac:dyDescent="0.2">
      <c r="A26" s="26" t="s">
        <v>41</v>
      </c>
      <c r="B26" s="23" t="s">
        <v>75</v>
      </c>
      <c r="C26" s="18" t="s">
        <v>56</v>
      </c>
      <c r="D26" s="24">
        <v>1</v>
      </c>
      <c r="E26" s="25">
        <v>249.03</v>
      </c>
      <c r="F26" s="25">
        <v>137.31</v>
      </c>
      <c r="G26" s="17">
        <f t="shared" si="0"/>
        <v>0.81363338431286869</v>
      </c>
      <c r="H26" s="25">
        <v>47.32</v>
      </c>
      <c r="I26" s="25">
        <v>20.95</v>
      </c>
    </row>
    <row r="27" spans="1:9" x14ac:dyDescent="0.2">
      <c r="A27" s="26" t="s">
        <v>40</v>
      </c>
      <c r="B27" s="23" t="s">
        <v>75</v>
      </c>
      <c r="C27" s="18" t="s">
        <v>56</v>
      </c>
      <c r="D27" s="24">
        <v>1</v>
      </c>
      <c r="E27" s="25">
        <v>249.03</v>
      </c>
      <c r="F27" s="25">
        <v>137.31</v>
      </c>
      <c r="G27" s="17">
        <f t="shared" si="0"/>
        <v>0.81363338431286869</v>
      </c>
      <c r="H27" s="25">
        <v>47.32</v>
      </c>
      <c r="I27" s="25">
        <v>20.95</v>
      </c>
    </row>
    <row r="28" spans="1:9" x14ac:dyDescent="0.2">
      <c r="A28" s="26" t="s">
        <v>40</v>
      </c>
      <c r="B28" s="23" t="s">
        <v>77</v>
      </c>
      <c r="C28" s="18" t="s">
        <v>58</v>
      </c>
      <c r="D28" s="24">
        <v>1</v>
      </c>
      <c r="E28" s="25">
        <v>858</v>
      </c>
      <c r="F28" s="25">
        <v>381.46</v>
      </c>
      <c r="G28" s="17">
        <f t="shared" si="0"/>
        <v>1.2492528705499923</v>
      </c>
      <c r="H28" s="25">
        <v>163.02000000000001</v>
      </c>
      <c r="I28" s="25">
        <v>20.45</v>
      </c>
    </row>
    <row r="29" spans="1:9" x14ac:dyDescent="0.2">
      <c r="A29" s="26" t="s">
        <v>40</v>
      </c>
      <c r="B29" s="23" t="s">
        <v>78</v>
      </c>
      <c r="C29" s="18" t="s">
        <v>52</v>
      </c>
      <c r="D29" s="24">
        <v>35</v>
      </c>
      <c r="E29" s="25">
        <v>1001.35</v>
      </c>
      <c r="F29" s="25">
        <f>12.69*D29</f>
        <v>444.15</v>
      </c>
      <c r="G29" s="17">
        <f t="shared" si="0"/>
        <v>1.2545311268715527</v>
      </c>
      <c r="H29" s="25">
        <v>325.14999999999998</v>
      </c>
      <c r="I29" s="25" t="s">
        <v>72</v>
      </c>
    </row>
    <row r="30" spans="1:9" x14ac:dyDescent="0.2">
      <c r="A30" s="26" t="s">
        <v>39</v>
      </c>
      <c r="B30" s="23" t="s">
        <v>78</v>
      </c>
      <c r="C30" s="18" t="s">
        <v>50</v>
      </c>
      <c r="D30" s="24">
        <v>2</v>
      </c>
      <c r="E30" s="25">
        <v>125.26</v>
      </c>
      <c r="F30" s="25">
        <f>36.8*D30</f>
        <v>73.599999999999994</v>
      </c>
      <c r="G30" s="17">
        <f t="shared" si="0"/>
        <v>0.70190217391304366</v>
      </c>
      <c r="H30" s="25">
        <v>32.659999999999997</v>
      </c>
      <c r="I30" s="25"/>
    </row>
    <row r="31" spans="1:9" x14ac:dyDescent="0.2">
      <c r="A31" s="26" t="s">
        <v>39</v>
      </c>
      <c r="B31" s="23" t="s">
        <v>78</v>
      </c>
      <c r="C31" s="18" t="s">
        <v>53</v>
      </c>
      <c r="D31" s="24">
        <v>1</v>
      </c>
      <c r="E31" s="25">
        <v>24.55</v>
      </c>
      <c r="F31" s="25">
        <v>11.08</v>
      </c>
      <c r="G31" s="17">
        <f t="shared" si="0"/>
        <v>1.2157039711191335</v>
      </c>
      <c r="H31" s="25">
        <v>9.93</v>
      </c>
      <c r="I31" s="25"/>
    </row>
    <row r="32" spans="1:9" x14ac:dyDescent="0.2">
      <c r="A32" s="26" t="s">
        <v>39</v>
      </c>
      <c r="B32" s="23" t="s">
        <v>75</v>
      </c>
      <c r="C32" s="18" t="s">
        <v>56</v>
      </c>
      <c r="D32" s="24">
        <v>1</v>
      </c>
      <c r="E32" s="25">
        <v>249.03</v>
      </c>
      <c r="F32" s="25">
        <v>137.31</v>
      </c>
      <c r="G32" s="17">
        <f t="shared" si="0"/>
        <v>0.81363338431286869</v>
      </c>
      <c r="H32" s="25">
        <v>47.32</v>
      </c>
      <c r="I32" s="25">
        <v>20.95</v>
      </c>
    </row>
    <row r="33" spans="1:9" x14ac:dyDescent="0.2">
      <c r="A33" s="26" t="s">
        <v>39</v>
      </c>
      <c r="B33" s="23" t="s">
        <v>78</v>
      </c>
      <c r="C33" s="18" t="s">
        <v>52</v>
      </c>
      <c r="D33" s="24">
        <v>24</v>
      </c>
      <c r="E33" s="25">
        <v>686.64</v>
      </c>
      <c r="F33" s="25">
        <f>12.69*D33</f>
        <v>304.56</v>
      </c>
      <c r="G33" s="17">
        <f t="shared" si="0"/>
        <v>1.2545311268715524</v>
      </c>
      <c r="H33" s="25">
        <v>222.96</v>
      </c>
      <c r="I33" s="25" t="s">
        <v>72</v>
      </c>
    </row>
    <row r="34" spans="1:9" x14ac:dyDescent="0.2">
      <c r="A34" s="26" t="s">
        <v>38</v>
      </c>
      <c r="B34" s="23" t="s">
        <v>75</v>
      </c>
      <c r="C34" s="18" t="s">
        <v>55</v>
      </c>
      <c r="D34" s="24">
        <v>1</v>
      </c>
      <c r="E34" s="25">
        <v>249.03</v>
      </c>
      <c r="F34" s="25">
        <v>132.57</v>
      </c>
      <c r="G34" s="17">
        <f t="shared" ref="G34:G65" si="1">(E34-F34)/F34</f>
        <v>0.87847929395790914</v>
      </c>
      <c r="H34" s="25">
        <v>47.32</v>
      </c>
      <c r="I34" s="25">
        <v>20.95</v>
      </c>
    </row>
    <row r="35" spans="1:9" x14ac:dyDescent="0.2">
      <c r="A35" s="26" t="s">
        <v>38</v>
      </c>
      <c r="B35" s="23" t="s">
        <v>78</v>
      </c>
      <c r="C35" s="18" t="s">
        <v>53</v>
      </c>
      <c r="D35" s="24">
        <v>2</v>
      </c>
      <c r="E35" s="25">
        <v>49.1</v>
      </c>
      <c r="F35" s="25">
        <f>11.08*D35</f>
        <v>22.16</v>
      </c>
      <c r="G35" s="17">
        <f t="shared" si="1"/>
        <v>1.2157039711191335</v>
      </c>
      <c r="H35" s="25">
        <v>19.86</v>
      </c>
      <c r="I35" s="25"/>
    </row>
    <row r="36" spans="1:9" x14ac:dyDescent="0.2">
      <c r="A36" s="26" t="s">
        <v>38</v>
      </c>
      <c r="B36" s="23" t="s">
        <v>78</v>
      </c>
      <c r="C36" s="18" t="s">
        <v>52</v>
      </c>
      <c r="D36" s="24">
        <v>13</v>
      </c>
      <c r="E36" s="25">
        <v>371.93</v>
      </c>
      <c r="F36" s="25">
        <f>12.69*D36</f>
        <v>164.97</v>
      </c>
      <c r="G36" s="17">
        <f t="shared" si="1"/>
        <v>1.2545311268715524</v>
      </c>
      <c r="H36" s="25">
        <v>152.97</v>
      </c>
      <c r="I36" s="25" t="s">
        <v>72</v>
      </c>
    </row>
    <row r="37" spans="1:9" x14ac:dyDescent="0.2">
      <c r="A37" s="26" t="s">
        <v>38</v>
      </c>
      <c r="B37" s="23" t="s">
        <v>79</v>
      </c>
      <c r="C37" s="18" t="s">
        <v>61</v>
      </c>
      <c r="D37" s="24">
        <v>1</v>
      </c>
      <c r="E37" s="25">
        <v>474.4</v>
      </c>
      <c r="F37" s="25">
        <v>186.1</v>
      </c>
      <c r="G37" s="17">
        <f t="shared" si="1"/>
        <v>1.5491671144545942</v>
      </c>
      <c r="H37" s="25">
        <v>90.14</v>
      </c>
      <c r="I37" s="25">
        <v>20.45</v>
      </c>
    </row>
    <row r="38" spans="1:9" x14ac:dyDescent="0.2">
      <c r="A38" s="26" t="s">
        <v>38</v>
      </c>
      <c r="B38" s="23" t="s">
        <v>78</v>
      </c>
      <c r="C38" s="18" t="s">
        <v>50</v>
      </c>
      <c r="D38" s="24">
        <v>1</v>
      </c>
      <c r="E38" s="25">
        <v>62.63</v>
      </c>
      <c r="F38" s="25">
        <v>36.799999999999997</v>
      </c>
      <c r="G38" s="17">
        <f t="shared" si="1"/>
        <v>0.70190217391304366</v>
      </c>
      <c r="H38" s="25">
        <v>16.329999999999998</v>
      </c>
      <c r="I38" s="25"/>
    </row>
    <row r="39" spans="1:9" x14ac:dyDescent="0.2">
      <c r="A39" s="26" t="s">
        <v>37</v>
      </c>
      <c r="B39" s="23" t="s">
        <v>77</v>
      </c>
      <c r="C39" s="18" t="s">
        <v>57</v>
      </c>
      <c r="D39" s="24">
        <v>1</v>
      </c>
      <c r="E39" s="25">
        <v>378</v>
      </c>
      <c r="F39" s="25">
        <v>176.95</v>
      </c>
      <c r="G39" s="17">
        <f t="shared" si="1"/>
        <v>1.1361966657247811</v>
      </c>
      <c r="H39" s="25">
        <v>71.819999999999993</v>
      </c>
      <c r="I39" s="25">
        <v>20.95</v>
      </c>
    </row>
    <row r="40" spans="1:9" x14ac:dyDescent="0.2">
      <c r="A40" s="26" t="s">
        <v>37</v>
      </c>
      <c r="B40" s="23" t="s">
        <v>78</v>
      </c>
      <c r="C40" s="18" t="s">
        <v>53</v>
      </c>
      <c r="D40" s="24">
        <v>4</v>
      </c>
      <c r="E40" s="25">
        <v>98.2</v>
      </c>
      <c r="F40" s="25">
        <f>11.08*D40</f>
        <v>44.32</v>
      </c>
      <c r="G40" s="17">
        <f t="shared" si="1"/>
        <v>1.2157039711191335</v>
      </c>
      <c r="H40" s="25">
        <v>39.72</v>
      </c>
      <c r="I40" s="25"/>
    </row>
    <row r="41" spans="1:9" x14ac:dyDescent="0.2">
      <c r="A41" s="26" t="s">
        <v>37</v>
      </c>
      <c r="B41" s="23" t="s">
        <v>78</v>
      </c>
      <c r="C41" s="18" t="s">
        <v>52</v>
      </c>
      <c r="D41" s="24">
        <v>2</v>
      </c>
      <c r="E41" s="25">
        <v>57.22</v>
      </c>
      <c r="F41" s="25">
        <f>12.69*D41</f>
        <v>25.38</v>
      </c>
      <c r="G41" s="17">
        <f t="shared" si="1"/>
        <v>1.2545311268715524</v>
      </c>
      <c r="H41" s="25">
        <v>18.579999999999998</v>
      </c>
      <c r="I41" s="25"/>
    </row>
    <row r="42" spans="1:9" x14ac:dyDescent="0.2">
      <c r="A42" s="26" t="s">
        <v>36</v>
      </c>
      <c r="B42" s="23" t="s">
        <v>75</v>
      </c>
      <c r="C42" s="18" t="s">
        <v>56</v>
      </c>
      <c r="D42" s="24">
        <v>1</v>
      </c>
      <c r="E42" s="25">
        <v>249.03</v>
      </c>
      <c r="F42" s="25">
        <v>137.31</v>
      </c>
      <c r="G42" s="17">
        <f t="shared" si="1"/>
        <v>0.81363338431286869</v>
      </c>
      <c r="H42" s="25">
        <v>47.32</v>
      </c>
      <c r="I42" s="25">
        <v>20.95</v>
      </c>
    </row>
    <row r="43" spans="1:9" x14ac:dyDescent="0.2">
      <c r="A43" s="26" t="s">
        <v>36</v>
      </c>
      <c r="B43" s="23" t="s">
        <v>78</v>
      </c>
      <c r="C43" s="18" t="s">
        <v>50</v>
      </c>
      <c r="D43" s="24">
        <v>1</v>
      </c>
      <c r="E43" s="25">
        <v>62.63</v>
      </c>
      <c r="F43" s="25">
        <v>36.799999999999997</v>
      </c>
      <c r="G43" s="17">
        <f t="shared" si="1"/>
        <v>0.70190217391304366</v>
      </c>
      <c r="H43" s="25">
        <v>16.329999999999998</v>
      </c>
      <c r="I43" s="25"/>
    </row>
    <row r="44" spans="1:9" x14ac:dyDescent="0.2">
      <c r="A44" s="26" t="s">
        <v>36</v>
      </c>
      <c r="B44" s="23" t="s">
        <v>78</v>
      </c>
      <c r="C44" s="18" t="s">
        <v>53</v>
      </c>
      <c r="D44" s="24">
        <v>4</v>
      </c>
      <c r="E44" s="25">
        <v>98.2</v>
      </c>
      <c r="F44" s="25">
        <f>11.08*D44</f>
        <v>44.32</v>
      </c>
      <c r="G44" s="17">
        <f t="shared" si="1"/>
        <v>1.2157039711191335</v>
      </c>
      <c r="H44" s="25">
        <v>39.72</v>
      </c>
      <c r="I44" s="25"/>
    </row>
    <row r="45" spans="1:9" x14ac:dyDescent="0.2">
      <c r="A45" s="26" t="s">
        <v>35</v>
      </c>
      <c r="B45" s="23" t="s">
        <v>77</v>
      </c>
      <c r="C45" s="18" t="s">
        <v>66</v>
      </c>
      <c r="D45" s="24">
        <v>1</v>
      </c>
      <c r="E45" s="25">
        <v>998</v>
      </c>
      <c r="F45" s="25">
        <v>443.71</v>
      </c>
      <c r="G45" s="17">
        <f t="shared" si="1"/>
        <v>1.2492168308129183</v>
      </c>
      <c r="H45" s="25">
        <v>189.62</v>
      </c>
      <c r="I45" s="25">
        <v>20.45</v>
      </c>
    </row>
    <row r="46" spans="1:9" x14ac:dyDescent="0.2">
      <c r="A46" s="26" t="s">
        <v>35</v>
      </c>
      <c r="B46" s="23" t="s">
        <v>78</v>
      </c>
      <c r="C46" s="18" t="s">
        <v>53</v>
      </c>
      <c r="D46" s="24">
        <v>4</v>
      </c>
      <c r="E46" s="25">
        <v>97.89</v>
      </c>
      <c r="F46" s="25">
        <f>11.08*D46</f>
        <v>44.32</v>
      </c>
      <c r="G46" s="17">
        <f t="shared" si="1"/>
        <v>1.2087093862815885</v>
      </c>
      <c r="H46" s="25">
        <v>39.67</v>
      </c>
      <c r="I46" s="25"/>
    </row>
    <row r="47" spans="1:9" x14ac:dyDescent="0.2">
      <c r="A47" s="26" t="s">
        <v>35</v>
      </c>
      <c r="B47" s="23" t="s">
        <v>78</v>
      </c>
      <c r="C47" s="18" t="s">
        <v>52</v>
      </c>
      <c r="D47" s="24">
        <v>10</v>
      </c>
      <c r="E47" s="25">
        <v>282.3</v>
      </c>
      <c r="F47" s="25">
        <f>12.69*D47</f>
        <v>126.89999999999999</v>
      </c>
      <c r="G47" s="17">
        <f t="shared" si="1"/>
        <v>1.2245862884160761</v>
      </c>
      <c r="H47" s="25">
        <v>92.5</v>
      </c>
      <c r="I47" s="25"/>
    </row>
    <row r="48" spans="1:9" x14ac:dyDescent="0.2">
      <c r="A48" s="26" t="s">
        <v>35</v>
      </c>
      <c r="B48" s="23" t="s">
        <v>79</v>
      </c>
      <c r="C48" s="18" t="s">
        <v>61</v>
      </c>
      <c r="D48" s="24">
        <v>1</v>
      </c>
      <c r="E48" s="25">
        <v>474.4</v>
      </c>
      <c r="F48" s="25">
        <v>186.1</v>
      </c>
      <c r="G48" s="17">
        <f t="shared" si="1"/>
        <v>1.5491671144545942</v>
      </c>
      <c r="H48" s="25">
        <v>90.14</v>
      </c>
      <c r="I48" s="25">
        <v>20.45</v>
      </c>
    </row>
    <row r="49" spans="1:9" x14ac:dyDescent="0.2">
      <c r="A49" s="26" t="s">
        <v>34</v>
      </c>
      <c r="B49" s="23" t="s">
        <v>78</v>
      </c>
      <c r="C49" s="18" t="s">
        <v>50</v>
      </c>
      <c r="D49" s="24">
        <v>2</v>
      </c>
      <c r="E49" s="25">
        <v>125.26</v>
      </c>
      <c r="F49" s="25">
        <f>36.8*D49</f>
        <v>73.599999999999994</v>
      </c>
      <c r="G49" s="17">
        <f t="shared" si="1"/>
        <v>0.70190217391304366</v>
      </c>
      <c r="H49" s="25">
        <f>16.33*2</f>
        <v>32.659999999999997</v>
      </c>
      <c r="I49" s="25"/>
    </row>
    <row r="50" spans="1:9" x14ac:dyDescent="0.2">
      <c r="A50" s="26" t="s">
        <v>34</v>
      </c>
      <c r="B50" s="23" t="s">
        <v>76</v>
      </c>
      <c r="C50" s="18" t="s">
        <v>59</v>
      </c>
      <c r="D50" s="24">
        <v>1</v>
      </c>
      <c r="E50" s="25">
        <v>179.92</v>
      </c>
      <c r="F50" s="25">
        <v>80.89</v>
      </c>
      <c r="G50" s="17">
        <f t="shared" si="1"/>
        <v>1.2242551613302013</v>
      </c>
      <c r="H50" s="25">
        <v>34.18</v>
      </c>
      <c r="I50" s="25">
        <v>20.45</v>
      </c>
    </row>
    <row r="51" spans="1:9" x14ac:dyDescent="0.2">
      <c r="A51" s="26" t="s">
        <v>34</v>
      </c>
      <c r="B51" s="23" t="s">
        <v>77</v>
      </c>
      <c r="C51" s="18" t="s">
        <v>57</v>
      </c>
      <c r="D51" s="24">
        <v>1</v>
      </c>
      <c r="E51" s="25">
        <v>378</v>
      </c>
      <c r="F51" s="25">
        <v>176.95</v>
      </c>
      <c r="G51" s="17">
        <f t="shared" si="1"/>
        <v>1.1361966657247811</v>
      </c>
      <c r="H51" s="25">
        <v>71.819999999999993</v>
      </c>
      <c r="I51" s="25">
        <v>20.95</v>
      </c>
    </row>
    <row r="52" spans="1:9" x14ac:dyDescent="0.2">
      <c r="A52" s="26" t="s">
        <v>34</v>
      </c>
      <c r="B52" s="23" t="s">
        <v>78</v>
      </c>
      <c r="C52" s="18" t="s">
        <v>53</v>
      </c>
      <c r="D52" s="24">
        <v>6</v>
      </c>
      <c r="E52" s="25">
        <v>147.30000000000001</v>
      </c>
      <c r="F52" s="25">
        <f>11.08*D52</f>
        <v>66.48</v>
      </c>
      <c r="G52" s="17">
        <f t="shared" si="1"/>
        <v>1.2157039711191335</v>
      </c>
      <c r="H52" s="25">
        <v>59.58</v>
      </c>
      <c r="I52" s="25" t="s">
        <v>72</v>
      </c>
    </row>
    <row r="53" spans="1:9" x14ac:dyDescent="0.2">
      <c r="A53" s="26" t="s">
        <v>34</v>
      </c>
      <c r="B53" s="23" t="s">
        <v>78</v>
      </c>
      <c r="C53" s="18" t="s">
        <v>52</v>
      </c>
      <c r="D53" s="24">
        <v>20</v>
      </c>
      <c r="E53" s="25">
        <v>572.20000000000005</v>
      </c>
      <c r="F53" s="25">
        <f>12.69*D53</f>
        <v>253.79999999999998</v>
      </c>
      <c r="G53" s="17">
        <f t="shared" si="1"/>
        <v>1.2545311268715529</v>
      </c>
      <c r="H53" s="25">
        <f>9.29*D53</f>
        <v>185.79999999999998</v>
      </c>
      <c r="I53" s="25"/>
    </row>
    <row r="54" spans="1:9" x14ac:dyDescent="0.2">
      <c r="A54" s="26" t="s">
        <v>34</v>
      </c>
      <c r="B54" s="23" t="s">
        <v>78</v>
      </c>
      <c r="C54" s="18" t="s">
        <v>68</v>
      </c>
      <c r="D54" s="24">
        <v>1</v>
      </c>
      <c r="E54" s="25">
        <v>40.700000000000003</v>
      </c>
      <c r="F54" s="25">
        <v>12.69</v>
      </c>
      <c r="G54" s="17">
        <f t="shared" si="1"/>
        <v>2.2072498029944843</v>
      </c>
      <c r="H54" s="25">
        <v>12.72</v>
      </c>
      <c r="I54" s="25" t="s">
        <v>72</v>
      </c>
    </row>
    <row r="55" spans="1:9" x14ac:dyDescent="0.2">
      <c r="A55" s="26" t="s">
        <v>33</v>
      </c>
      <c r="B55" s="23" t="s">
        <v>78</v>
      </c>
      <c r="C55" s="18" t="s">
        <v>53</v>
      </c>
      <c r="D55" s="24">
        <v>3</v>
      </c>
      <c r="E55" s="25">
        <v>73.650000000000006</v>
      </c>
      <c r="F55" s="25">
        <f>11.08*D55</f>
        <v>33.24</v>
      </c>
      <c r="G55" s="17">
        <f t="shared" si="1"/>
        <v>1.2157039711191335</v>
      </c>
      <c r="H55" s="25">
        <v>29.79</v>
      </c>
      <c r="I55" s="25"/>
    </row>
    <row r="56" spans="1:9" x14ac:dyDescent="0.2">
      <c r="A56" s="26" t="s">
        <v>33</v>
      </c>
      <c r="B56" s="23" t="s">
        <v>78</v>
      </c>
      <c r="C56" s="18" t="s">
        <v>50</v>
      </c>
      <c r="D56" s="24">
        <v>2</v>
      </c>
      <c r="E56" s="25">
        <v>125.26</v>
      </c>
      <c r="F56" s="25">
        <f>36.8*D56</f>
        <v>73.599999999999994</v>
      </c>
      <c r="G56" s="17">
        <f t="shared" si="1"/>
        <v>0.70190217391304366</v>
      </c>
      <c r="H56" s="25">
        <v>32.659999999999997</v>
      </c>
      <c r="I56" s="25"/>
    </row>
    <row r="57" spans="1:9" x14ac:dyDescent="0.2">
      <c r="A57" s="26" t="s">
        <v>33</v>
      </c>
      <c r="B57" s="23" t="s">
        <v>79</v>
      </c>
      <c r="C57" s="18" t="s">
        <v>73</v>
      </c>
      <c r="D57" s="24">
        <v>1</v>
      </c>
      <c r="E57" s="25">
        <v>439</v>
      </c>
      <c r="F57" s="25">
        <v>188.16</v>
      </c>
      <c r="G57" s="17">
        <f t="shared" si="1"/>
        <v>1.3331207482993197</v>
      </c>
      <c r="H57" s="25">
        <v>83.41</v>
      </c>
      <c r="I57" s="25">
        <v>20.45</v>
      </c>
    </row>
    <row r="58" spans="1:9" x14ac:dyDescent="0.2">
      <c r="A58" s="26" t="s">
        <v>33</v>
      </c>
      <c r="B58" s="23" t="s">
        <v>77</v>
      </c>
      <c r="C58" s="18" t="s">
        <v>58</v>
      </c>
      <c r="D58" s="24">
        <v>1</v>
      </c>
      <c r="E58" s="25">
        <v>858</v>
      </c>
      <c r="F58" s="25">
        <v>381.46</v>
      </c>
      <c r="G58" s="17">
        <f t="shared" si="1"/>
        <v>1.2492528705499923</v>
      </c>
      <c r="H58" s="25">
        <v>163.02000000000001</v>
      </c>
      <c r="I58" s="25">
        <v>21.95</v>
      </c>
    </row>
    <row r="59" spans="1:9" x14ac:dyDescent="0.2">
      <c r="A59" s="26" t="s">
        <v>33</v>
      </c>
      <c r="B59" s="23" t="s">
        <v>75</v>
      </c>
      <c r="C59" s="18" t="s">
        <v>55</v>
      </c>
      <c r="D59" s="24">
        <v>2</v>
      </c>
      <c r="E59" s="25">
        <v>498.06</v>
      </c>
      <c r="F59" s="25">
        <f>132.57*D59</f>
        <v>265.14</v>
      </c>
      <c r="G59" s="17">
        <f t="shared" si="1"/>
        <v>0.87847929395790914</v>
      </c>
      <c r="H59" s="25">
        <v>94.64</v>
      </c>
      <c r="I59" s="25">
        <v>44.9</v>
      </c>
    </row>
    <row r="60" spans="1:9" x14ac:dyDescent="0.2">
      <c r="A60" s="26" t="s">
        <v>33</v>
      </c>
      <c r="B60" s="23" t="s">
        <v>78</v>
      </c>
      <c r="C60" s="18" t="s">
        <v>67</v>
      </c>
      <c r="D60" s="24">
        <v>3</v>
      </c>
      <c r="E60" s="25">
        <v>86.28</v>
      </c>
      <c r="F60" s="25">
        <f>12.69*D60</f>
        <v>38.07</v>
      </c>
      <c r="G60" s="17">
        <f t="shared" si="1"/>
        <v>1.2663514578408195</v>
      </c>
      <c r="H60" s="25">
        <v>32.25</v>
      </c>
      <c r="I60" s="25" t="s">
        <v>72</v>
      </c>
    </row>
    <row r="61" spans="1:9" x14ac:dyDescent="0.2">
      <c r="A61" s="26" t="s">
        <v>33</v>
      </c>
      <c r="B61" s="23" t="s">
        <v>78</v>
      </c>
      <c r="C61" s="18" t="s">
        <v>52</v>
      </c>
      <c r="D61" s="24">
        <v>16</v>
      </c>
      <c r="E61" s="25">
        <v>457.76</v>
      </c>
      <c r="F61" s="25">
        <f>12.69*D61</f>
        <v>203.04</v>
      </c>
      <c r="G61" s="17">
        <f t="shared" si="1"/>
        <v>1.2545311268715524</v>
      </c>
      <c r="H61" s="25">
        <f>9.29*D61</f>
        <v>148.63999999999999</v>
      </c>
      <c r="I61" s="25" t="s">
        <v>72</v>
      </c>
    </row>
    <row r="62" spans="1:9" x14ac:dyDescent="0.2">
      <c r="A62" s="26" t="s">
        <v>32</v>
      </c>
      <c r="B62" s="23" t="s">
        <v>78</v>
      </c>
      <c r="C62" s="18" t="s">
        <v>53</v>
      </c>
      <c r="D62" s="24">
        <v>14</v>
      </c>
      <c r="E62" s="25">
        <f>319.15+24.55</f>
        <v>343.7</v>
      </c>
      <c r="F62" s="25">
        <f>11.08*D62</f>
        <v>155.12</v>
      </c>
      <c r="G62" s="17">
        <f t="shared" si="1"/>
        <v>1.2157039711191335</v>
      </c>
      <c r="H62" s="25">
        <f>129.09+9.93</f>
        <v>139.02000000000001</v>
      </c>
      <c r="I62" s="25"/>
    </row>
    <row r="63" spans="1:9" x14ac:dyDescent="0.2">
      <c r="A63" s="26" t="s">
        <v>32</v>
      </c>
      <c r="B63" s="23" t="s">
        <v>79</v>
      </c>
      <c r="C63" s="18" t="s">
        <v>63</v>
      </c>
      <c r="D63" s="24">
        <v>1</v>
      </c>
      <c r="E63" s="25">
        <v>448.5</v>
      </c>
      <c r="F63" s="25">
        <v>178.75</v>
      </c>
      <c r="G63" s="17">
        <f t="shared" si="1"/>
        <v>1.509090909090909</v>
      </c>
      <c r="H63" s="25">
        <v>85.22</v>
      </c>
      <c r="I63" s="25">
        <v>21.45</v>
      </c>
    </row>
    <row r="64" spans="1:9" x14ac:dyDescent="0.2">
      <c r="A64" s="26" t="s">
        <v>32</v>
      </c>
      <c r="B64" s="23" t="s">
        <v>78</v>
      </c>
      <c r="C64" s="18" t="s">
        <v>52</v>
      </c>
      <c r="D64" s="24">
        <v>30</v>
      </c>
      <c r="E64" s="25">
        <v>858.3</v>
      </c>
      <c r="F64" s="25">
        <f>12.69*D64</f>
        <v>380.7</v>
      </c>
      <c r="G64" s="17">
        <f t="shared" si="1"/>
        <v>1.2545311268715524</v>
      </c>
      <c r="H64" s="25">
        <v>278.7</v>
      </c>
      <c r="I64" s="25" t="s">
        <v>72</v>
      </c>
    </row>
    <row r="65" spans="1:9" x14ac:dyDescent="0.2">
      <c r="A65" s="26" t="s">
        <v>31</v>
      </c>
      <c r="B65" s="23" t="s">
        <v>75</v>
      </c>
      <c r="C65" s="18" t="s">
        <v>55</v>
      </c>
      <c r="D65" s="24">
        <v>1</v>
      </c>
      <c r="E65" s="25">
        <v>249.03</v>
      </c>
      <c r="F65" s="25">
        <v>132.57</v>
      </c>
      <c r="G65" s="17">
        <f t="shared" si="1"/>
        <v>0.87847929395790914</v>
      </c>
      <c r="H65" s="25">
        <v>47.32</v>
      </c>
      <c r="I65" s="25">
        <v>21.45</v>
      </c>
    </row>
    <row r="66" spans="1:9" x14ac:dyDescent="0.2">
      <c r="A66" s="26" t="s">
        <v>31</v>
      </c>
      <c r="B66" s="23" t="s">
        <v>79</v>
      </c>
      <c r="C66" s="18" t="s">
        <v>61</v>
      </c>
      <c r="D66" s="24">
        <v>1</v>
      </c>
      <c r="E66" s="25">
        <v>462.54</v>
      </c>
      <c r="F66" s="25">
        <v>186.1</v>
      </c>
      <c r="G66" s="17">
        <f t="shared" ref="G66:G97" si="2">(E66-F66)/F66</f>
        <v>1.4854379365932298</v>
      </c>
      <c r="H66" s="25">
        <v>87.88</v>
      </c>
      <c r="I66" s="25">
        <v>21.45</v>
      </c>
    </row>
    <row r="67" spans="1:9" x14ac:dyDescent="0.2">
      <c r="A67" s="26" t="s">
        <v>31</v>
      </c>
      <c r="B67" s="23" t="s">
        <v>75</v>
      </c>
      <c r="C67" s="18" t="s">
        <v>56</v>
      </c>
      <c r="D67" s="24">
        <v>2</v>
      </c>
      <c r="E67" s="25">
        <v>498.06</v>
      </c>
      <c r="F67" s="25">
        <f>137.31*D67</f>
        <v>274.62</v>
      </c>
      <c r="G67" s="17">
        <f t="shared" si="2"/>
        <v>0.81363338431286869</v>
      </c>
      <c r="H67" s="25">
        <v>94.64</v>
      </c>
      <c r="I67" s="25">
        <v>42.9</v>
      </c>
    </row>
    <row r="68" spans="1:9" x14ac:dyDescent="0.2">
      <c r="A68" s="26" t="s">
        <v>31</v>
      </c>
      <c r="B68" s="23" t="s">
        <v>79</v>
      </c>
      <c r="C68" s="18" t="s">
        <v>61</v>
      </c>
      <c r="D68" s="24">
        <v>1</v>
      </c>
      <c r="E68" s="25">
        <v>462.54</v>
      </c>
      <c r="F68" s="25">
        <v>186.1</v>
      </c>
      <c r="G68" s="17">
        <f t="shared" si="2"/>
        <v>1.4854379365932298</v>
      </c>
      <c r="H68" s="25">
        <v>87.88</v>
      </c>
      <c r="I68" s="25">
        <v>21.45</v>
      </c>
    </row>
    <row r="69" spans="1:9" x14ac:dyDescent="0.2">
      <c r="A69" s="26" t="s">
        <v>31</v>
      </c>
      <c r="B69" s="23" t="s">
        <v>78</v>
      </c>
      <c r="C69" s="18" t="s">
        <v>52</v>
      </c>
      <c r="D69" s="24">
        <v>30</v>
      </c>
      <c r="E69" s="25">
        <v>858.3</v>
      </c>
      <c r="F69" s="25">
        <f>12.69*D69</f>
        <v>380.7</v>
      </c>
      <c r="G69" s="17">
        <f t="shared" si="2"/>
        <v>1.2545311268715524</v>
      </c>
      <c r="H69" s="25">
        <f>D69*9.29</f>
        <v>278.7</v>
      </c>
      <c r="I69" s="25"/>
    </row>
    <row r="70" spans="1:9" x14ac:dyDescent="0.2">
      <c r="A70" s="26" t="s">
        <v>31</v>
      </c>
      <c r="B70" s="23" t="s">
        <v>78</v>
      </c>
      <c r="C70" s="18" t="s">
        <v>53</v>
      </c>
      <c r="D70" s="24">
        <v>2</v>
      </c>
      <c r="E70" s="25">
        <v>49.1</v>
      </c>
      <c r="F70" s="25">
        <f>11.08*D70</f>
        <v>22.16</v>
      </c>
      <c r="G70" s="17">
        <f t="shared" si="2"/>
        <v>1.2157039711191335</v>
      </c>
      <c r="H70" s="25">
        <v>19.86</v>
      </c>
      <c r="I70" s="25"/>
    </row>
    <row r="71" spans="1:9" x14ac:dyDescent="0.2">
      <c r="A71" s="26" t="s">
        <v>30</v>
      </c>
      <c r="B71" s="23" t="s">
        <v>79</v>
      </c>
      <c r="C71" s="18" t="s">
        <v>73</v>
      </c>
      <c r="D71" s="24">
        <v>1</v>
      </c>
      <c r="E71" s="25">
        <v>428.02</v>
      </c>
      <c r="F71" s="25">
        <v>188.16</v>
      </c>
      <c r="G71" s="17">
        <f t="shared" si="2"/>
        <v>1.274766156462585</v>
      </c>
      <c r="H71" s="25">
        <v>81.319999999999993</v>
      </c>
      <c r="I71" s="25">
        <v>19.95</v>
      </c>
    </row>
    <row r="72" spans="1:9" x14ac:dyDescent="0.2">
      <c r="A72" s="26" t="s">
        <v>30</v>
      </c>
      <c r="B72" s="23" t="s">
        <v>77</v>
      </c>
      <c r="C72" s="18" t="s">
        <v>66</v>
      </c>
      <c r="D72" s="24">
        <v>2</v>
      </c>
      <c r="E72" s="25">
        <v>1996</v>
      </c>
      <c r="F72" s="25">
        <f>443.71*D72</f>
        <v>887.42</v>
      </c>
      <c r="G72" s="17">
        <f t="shared" si="2"/>
        <v>1.2492168308129183</v>
      </c>
      <c r="H72" s="25">
        <v>379.24</v>
      </c>
      <c r="I72" s="25">
        <v>40.9</v>
      </c>
    </row>
    <row r="73" spans="1:9" x14ac:dyDescent="0.2">
      <c r="A73" s="26" t="s">
        <v>30</v>
      </c>
      <c r="B73" s="23" t="s">
        <v>79</v>
      </c>
      <c r="C73" s="18" t="s">
        <v>61</v>
      </c>
      <c r="D73" s="24">
        <v>1</v>
      </c>
      <c r="E73" s="25">
        <v>462.54</v>
      </c>
      <c r="F73" s="25">
        <v>186.1</v>
      </c>
      <c r="G73" s="17">
        <f t="shared" si="2"/>
        <v>1.4854379365932298</v>
      </c>
      <c r="H73" s="25">
        <v>87.88</v>
      </c>
      <c r="I73" s="25">
        <v>21.45</v>
      </c>
    </row>
    <row r="74" spans="1:9" x14ac:dyDescent="0.2">
      <c r="A74" s="26" t="s">
        <v>30</v>
      </c>
      <c r="B74" s="23" t="s">
        <v>78</v>
      </c>
      <c r="C74" s="18" t="s">
        <v>52</v>
      </c>
      <c r="D74" s="24">
        <v>17</v>
      </c>
      <c r="E74" s="25">
        <v>486.37</v>
      </c>
      <c r="F74" s="25">
        <f>12.69*D74</f>
        <v>215.73</v>
      </c>
      <c r="G74" s="17">
        <f t="shared" si="2"/>
        <v>1.2545311268715524</v>
      </c>
      <c r="H74" s="25">
        <v>157.93</v>
      </c>
      <c r="I74" s="25"/>
    </row>
    <row r="75" spans="1:9" x14ac:dyDescent="0.2">
      <c r="A75" s="26" t="s">
        <v>29</v>
      </c>
      <c r="B75" s="23" t="s">
        <v>78</v>
      </c>
      <c r="C75" s="18" t="s">
        <v>53</v>
      </c>
      <c r="D75" s="24">
        <v>1</v>
      </c>
      <c r="E75" s="25">
        <v>24.55</v>
      </c>
      <c r="F75" s="25">
        <v>11.08</v>
      </c>
      <c r="G75" s="17">
        <f t="shared" si="2"/>
        <v>1.2157039711191335</v>
      </c>
      <c r="H75" s="25">
        <v>9.93</v>
      </c>
      <c r="I75" s="25"/>
    </row>
    <row r="76" spans="1:9" x14ac:dyDescent="0.2">
      <c r="A76" s="26" t="s">
        <v>29</v>
      </c>
      <c r="B76" s="23" t="s">
        <v>78</v>
      </c>
      <c r="C76" s="18" t="s">
        <v>52</v>
      </c>
      <c r="D76" s="24">
        <v>10</v>
      </c>
      <c r="E76" s="25">
        <v>280.94</v>
      </c>
      <c r="F76" s="25">
        <f>12.69*D76</f>
        <v>126.89999999999999</v>
      </c>
      <c r="G76" s="17">
        <f t="shared" si="2"/>
        <v>1.2138691883372736</v>
      </c>
      <c r="H76" s="25">
        <v>92.3</v>
      </c>
      <c r="I76" s="25" t="s">
        <v>72</v>
      </c>
    </row>
    <row r="77" spans="1:9" x14ac:dyDescent="0.2">
      <c r="A77" s="26" t="s">
        <v>28</v>
      </c>
      <c r="B77" s="23" t="s">
        <v>78</v>
      </c>
      <c r="C77" s="18" t="s">
        <v>53</v>
      </c>
      <c r="D77" s="24">
        <v>1</v>
      </c>
      <c r="E77" s="25">
        <v>24.55</v>
      </c>
      <c r="F77" s="25">
        <v>11.08</v>
      </c>
      <c r="G77" s="17">
        <f t="shared" si="2"/>
        <v>1.2157039711191335</v>
      </c>
      <c r="H77" s="25">
        <v>9.93</v>
      </c>
      <c r="I77" s="25"/>
    </row>
    <row r="78" spans="1:9" x14ac:dyDescent="0.2">
      <c r="A78" s="26" t="s">
        <v>28</v>
      </c>
      <c r="B78" s="23" t="s">
        <v>79</v>
      </c>
      <c r="C78" s="18" t="s">
        <v>61</v>
      </c>
      <c r="D78" s="24">
        <v>1</v>
      </c>
      <c r="E78" s="25">
        <v>462.54</v>
      </c>
      <c r="F78" s="25">
        <v>186.1</v>
      </c>
      <c r="G78" s="17">
        <f t="shared" si="2"/>
        <v>1.4854379365932298</v>
      </c>
      <c r="H78" s="25">
        <v>87.88</v>
      </c>
      <c r="I78" s="25">
        <v>21.45</v>
      </c>
    </row>
    <row r="79" spans="1:9" x14ac:dyDescent="0.2">
      <c r="A79" s="26" t="s">
        <v>28</v>
      </c>
      <c r="B79" s="23" t="s">
        <v>75</v>
      </c>
      <c r="C79" s="18" t="s">
        <v>56</v>
      </c>
      <c r="D79" s="24">
        <v>1</v>
      </c>
      <c r="E79" s="25">
        <v>249.03</v>
      </c>
      <c r="F79" s="25">
        <v>137.31</v>
      </c>
      <c r="G79" s="17">
        <f t="shared" si="2"/>
        <v>0.81363338431286869</v>
      </c>
      <c r="H79" s="25">
        <v>47.32</v>
      </c>
      <c r="I79" s="25">
        <v>22.95</v>
      </c>
    </row>
    <row r="80" spans="1:9" x14ac:dyDescent="0.2">
      <c r="A80" s="26" t="s">
        <v>28</v>
      </c>
      <c r="B80" s="23" t="s">
        <v>78</v>
      </c>
      <c r="C80" s="18" t="s">
        <v>52</v>
      </c>
      <c r="D80" s="24">
        <v>14</v>
      </c>
      <c r="E80" s="25">
        <v>415.79</v>
      </c>
      <c r="F80" s="25">
        <f>12.69*D80</f>
        <v>177.66</v>
      </c>
      <c r="G80" s="17">
        <f t="shared" si="2"/>
        <v>1.3403692446245639</v>
      </c>
      <c r="H80" s="25">
        <v>131.84</v>
      </c>
      <c r="I80" s="25" t="s">
        <v>72</v>
      </c>
    </row>
    <row r="81" spans="1:9" x14ac:dyDescent="0.2">
      <c r="A81" s="26" t="s">
        <v>28</v>
      </c>
      <c r="B81" s="23" t="s">
        <v>79</v>
      </c>
      <c r="C81" s="18" t="s">
        <v>65</v>
      </c>
      <c r="D81" s="24">
        <v>1</v>
      </c>
      <c r="E81" s="25">
        <v>448.5</v>
      </c>
      <c r="F81" s="25">
        <v>178.75</v>
      </c>
      <c r="G81" s="17">
        <f t="shared" si="2"/>
        <v>1.509090909090909</v>
      </c>
      <c r="H81" s="25">
        <v>85.22</v>
      </c>
      <c r="I81" s="25">
        <v>21.45</v>
      </c>
    </row>
    <row r="82" spans="1:9" x14ac:dyDescent="0.2">
      <c r="A82" s="26" t="s">
        <v>27</v>
      </c>
      <c r="B82" s="23" t="s">
        <v>77</v>
      </c>
      <c r="C82" s="18" t="s">
        <v>64</v>
      </c>
      <c r="D82" s="24">
        <v>1</v>
      </c>
      <c r="E82" s="25">
        <v>358</v>
      </c>
      <c r="F82" s="25">
        <v>159.16</v>
      </c>
      <c r="G82" s="17">
        <f t="shared" si="2"/>
        <v>1.2493088715757728</v>
      </c>
      <c r="H82" s="25">
        <v>68.02</v>
      </c>
      <c r="I82" s="25">
        <v>21.45</v>
      </c>
    </row>
    <row r="83" spans="1:9" x14ac:dyDescent="0.2">
      <c r="A83" s="26" t="s">
        <v>27</v>
      </c>
      <c r="B83" s="23" t="s">
        <v>78</v>
      </c>
      <c r="C83" s="18" t="s">
        <v>52</v>
      </c>
      <c r="D83" s="24">
        <v>25</v>
      </c>
      <c r="E83" s="25">
        <v>771</v>
      </c>
      <c r="F83" s="25">
        <f>12.69*D83</f>
        <v>317.25</v>
      </c>
      <c r="G83" s="17">
        <f t="shared" si="2"/>
        <v>1.4302600472813238</v>
      </c>
      <c r="H83" s="25">
        <v>238.75</v>
      </c>
      <c r="I83" s="25" t="s">
        <v>72</v>
      </c>
    </row>
    <row r="84" spans="1:9" x14ac:dyDescent="0.2">
      <c r="A84" s="26" t="s">
        <v>26</v>
      </c>
      <c r="B84" s="23" t="s">
        <v>77</v>
      </c>
      <c r="C84" s="18" t="s">
        <v>57</v>
      </c>
      <c r="D84" s="24">
        <v>1</v>
      </c>
      <c r="E84" s="25">
        <v>378</v>
      </c>
      <c r="F84" s="25">
        <v>176.95</v>
      </c>
      <c r="G84" s="17">
        <f t="shared" si="2"/>
        <v>1.1361966657247811</v>
      </c>
      <c r="H84" s="25">
        <v>71.819999999999993</v>
      </c>
      <c r="I84" s="25">
        <v>21.45</v>
      </c>
    </row>
    <row r="85" spans="1:9" x14ac:dyDescent="0.2">
      <c r="A85" s="26" t="s">
        <v>26</v>
      </c>
      <c r="B85" s="23" t="s">
        <v>79</v>
      </c>
      <c r="C85" s="18" t="s">
        <v>63</v>
      </c>
      <c r="D85" s="24">
        <v>2</v>
      </c>
      <c r="E85" s="25">
        <v>897</v>
      </c>
      <c r="F85" s="25">
        <f>178.46*D85</f>
        <v>356.92</v>
      </c>
      <c r="G85" s="17">
        <f t="shared" si="2"/>
        <v>1.5131682169673875</v>
      </c>
      <c r="H85" s="25">
        <v>170.44</v>
      </c>
      <c r="I85" s="25">
        <v>42.9</v>
      </c>
    </row>
    <row r="86" spans="1:9" x14ac:dyDescent="0.2">
      <c r="A86" s="26" t="s">
        <v>26</v>
      </c>
      <c r="B86" s="23" t="s">
        <v>78</v>
      </c>
      <c r="C86" s="18" t="s">
        <v>52</v>
      </c>
      <c r="D86" s="24">
        <v>26</v>
      </c>
      <c r="E86" s="25">
        <v>792.56</v>
      </c>
      <c r="F86" s="25">
        <f>12.69*D86</f>
        <v>329.94</v>
      </c>
      <c r="G86" s="17">
        <f t="shared" si="2"/>
        <v>1.4021337212826572</v>
      </c>
      <c r="H86" s="25">
        <v>247.22</v>
      </c>
      <c r="I86" s="25"/>
    </row>
    <row r="87" spans="1:9" x14ac:dyDescent="0.2">
      <c r="A87" s="26" t="s">
        <v>26</v>
      </c>
      <c r="B87" s="23" t="s">
        <v>75</v>
      </c>
      <c r="C87" s="18" t="s">
        <v>56</v>
      </c>
      <c r="D87" s="24">
        <v>1</v>
      </c>
      <c r="E87" s="25">
        <v>249.03</v>
      </c>
      <c r="F87" s="25">
        <v>137.31</v>
      </c>
      <c r="G87" s="17">
        <f t="shared" si="2"/>
        <v>0.81363338431286869</v>
      </c>
      <c r="H87" s="25">
        <v>47.32</v>
      </c>
      <c r="I87" s="25">
        <v>21.45</v>
      </c>
    </row>
    <row r="88" spans="1:9" x14ac:dyDescent="0.2">
      <c r="A88" s="26" t="s">
        <v>25</v>
      </c>
      <c r="B88" s="23" t="s">
        <v>80</v>
      </c>
      <c r="C88" s="18" t="s">
        <v>74</v>
      </c>
      <c r="D88" s="24">
        <v>1</v>
      </c>
      <c r="E88" s="25">
        <v>248.41</v>
      </c>
      <c r="F88" s="25">
        <v>114.53</v>
      </c>
      <c r="G88" s="17">
        <f t="shared" si="2"/>
        <v>1.1689513664542042</v>
      </c>
      <c r="H88" s="25">
        <v>47.2</v>
      </c>
      <c r="I88" s="25">
        <v>23.95</v>
      </c>
    </row>
    <row r="89" spans="1:9" x14ac:dyDescent="0.2">
      <c r="A89" s="26" t="s">
        <v>25</v>
      </c>
      <c r="B89" s="23" t="s">
        <v>79</v>
      </c>
      <c r="C89" s="18" t="s">
        <v>61</v>
      </c>
      <c r="D89" s="24">
        <v>1</v>
      </c>
      <c r="E89" s="25">
        <v>462.54</v>
      </c>
      <c r="F89" s="25">
        <v>186.1</v>
      </c>
      <c r="G89" s="17">
        <f t="shared" si="2"/>
        <v>1.4854379365932298</v>
      </c>
      <c r="H89" s="25">
        <v>87.88</v>
      </c>
      <c r="I89" s="25">
        <v>21.45</v>
      </c>
    </row>
    <row r="90" spans="1:9" x14ac:dyDescent="0.2">
      <c r="A90" s="26" t="s">
        <v>25</v>
      </c>
      <c r="B90" s="23" t="s">
        <v>77</v>
      </c>
      <c r="C90" s="18" t="s">
        <v>58</v>
      </c>
      <c r="D90" s="24">
        <v>1</v>
      </c>
      <c r="E90" s="25">
        <v>858</v>
      </c>
      <c r="F90" s="25">
        <v>381.46</v>
      </c>
      <c r="G90" s="17">
        <f t="shared" si="2"/>
        <v>1.2492528705499923</v>
      </c>
      <c r="H90" s="25">
        <v>163.02000000000001</v>
      </c>
      <c r="I90" s="25">
        <v>22.95</v>
      </c>
    </row>
    <row r="91" spans="1:9" x14ac:dyDescent="0.2">
      <c r="A91" s="26" t="s">
        <v>25</v>
      </c>
      <c r="B91" s="23" t="s">
        <v>76</v>
      </c>
      <c r="C91" s="18" t="s">
        <v>62</v>
      </c>
      <c r="D91" s="24">
        <v>1</v>
      </c>
      <c r="E91" s="25">
        <v>299</v>
      </c>
      <c r="F91" s="25">
        <v>88.91</v>
      </c>
      <c r="G91" s="17">
        <f t="shared" si="2"/>
        <v>2.3629512990664718</v>
      </c>
      <c r="H91" s="25">
        <v>56.81</v>
      </c>
      <c r="I91" s="25">
        <v>21.45</v>
      </c>
    </row>
    <row r="92" spans="1:9" x14ac:dyDescent="0.2">
      <c r="A92" s="26" t="s">
        <v>25</v>
      </c>
      <c r="B92" s="23" t="s">
        <v>78</v>
      </c>
      <c r="C92" s="18" t="s">
        <v>50</v>
      </c>
      <c r="D92" s="24">
        <v>2</v>
      </c>
      <c r="E92" s="25">
        <v>134.66</v>
      </c>
      <c r="F92" s="25">
        <f>36.8*D92</f>
        <v>73.599999999999994</v>
      </c>
      <c r="G92" s="17">
        <f t="shared" si="2"/>
        <v>0.82961956521739144</v>
      </c>
      <c r="H92" s="25">
        <v>34.22</v>
      </c>
      <c r="I92" s="25" t="s">
        <v>72</v>
      </c>
    </row>
    <row r="93" spans="1:9" x14ac:dyDescent="0.2">
      <c r="A93" s="26" t="s">
        <v>25</v>
      </c>
      <c r="B93" s="23" t="s">
        <v>78</v>
      </c>
      <c r="C93" s="18" t="s">
        <v>53</v>
      </c>
      <c r="D93" s="24">
        <v>1</v>
      </c>
      <c r="E93" s="25">
        <v>24.55</v>
      </c>
      <c r="F93" s="25">
        <v>11.08</v>
      </c>
      <c r="G93" s="17">
        <f t="shared" si="2"/>
        <v>1.2157039711191335</v>
      </c>
      <c r="H93" s="25">
        <v>9.93</v>
      </c>
      <c r="I93" s="25" t="s">
        <v>72</v>
      </c>
    </row>
    <row r="94" spans="1:9" x14ac:dyDescent="0.2">
      <c r="A94" s="26" t="s">
        <v>25</v>
      </c>
      <c r="B94" s="23" t="s">
        <v>78</v>
      </c>
      <c r="C94" s="18" t="s">
        <v>52</v>
      </c>
      <c r="D94" s="24">
        <v>33</v>
      </c>
      <c r="E94" s="25">
        <v>1017.52</v>
      </c>
      <c r="F94" s="25">
        <f>12.69*D94</f>
        <v>418.77</v>
      </c>
      <c r="G94" s="17">
        <f t="shared" si="2"/>
        <v>1.4297824581512526</v>
      </c>
      <c r="H94" s="25">
        <f>9.55*D94</f>
        <v>315.15000000000003</v>
      </c>
      <c r="I94" s="25"/>
    </row>
    <row r="95" spans="1:9" x14ac:dyDescent="0.2">
      <c r="A95" s="26" t="s">
        <v>24</v>
      </c>
      <c r="B95" s="23" t="s">
        <v>77</v>
      </c>
      <c r="C95" s="18" t="s">
        <v>60</v>
      </c>
      <c r="D95" s="24">
        <v>1</v>
      </c>
      <c r="E95" s="25">
        <v>298</v>
      </c>
      <c r="F95" s="25">
        <v>123.59</v>
      </c>
      <c r="G95" s="17">
        <f t="shared" si="2"/>
        <v>1.4111983170159397</v>
      </c>
      <c r="H95" s="25">
        <v>56.62</v>
      </c>
      <c r="I95" s="25">
        <v>21.45</v>
      </c>
    </row>
    <row r="96" spans="1:9" x14ac:dyDescent="0.2">
      <c r="A96" s="26" t="s">
        <v>24</v>
      </c>
      <c r="B96" s="23" t="s">
        <v>77</v>
      </c>
      <c r="C96" s="18" t="s">
        <v>58</v>
      </c>
      <c r="D96" s="24">
        <v>1</v>
      </c>
      <c r="E96" s="25">
        <v>858</v>
      </c>
      <c r="F96" s="25">
        <v>381.46</v>
      </c>
      <c r="G96" s="17">
        <f t="shared" si="2"/>
        <v>1.2492528705499923</v>
      </c>
      <c r="H96" s="25">
        <v>163.02000000000001</v>
      </c>
      <c r="I96" s="25">
        <v>22.95</v>
      </c>
    </row>
    <row r="97" spans="1:9" x14ac:dyDescent="0.2">
      <c r="A97" s="26" t="s">
        <v>24</v>
      </c>
      <c r="B97" s="23" t="s">
        <v>75</v>
      </c>
      <c r="C97" s="18" t="s">
        <v>56</v>
      </c>
      <c r="D97" s="24">
        <v>1</v>
      </c>
      <c r="E97" s="25">
        <v>249.03</v>
      </c>
      <c r="F97" s="25">
        <v>137.31</v>
      </c>
      <c r="G97" s="17">
        <f t="shared" si="2"/>
        <v>0.81363338431286869</v>
      </c>
      <c r="H97" s="25">
        <v>47.32</v>
      </c>
      <c r="I97" s="25">
        <v>21.45</v>
      </c>
    </row>
    <row r="98" spans="1:9" x14ac:dyDescent="0.2">
      <c r="A98" s="26" t="s">
        <v>24</v>
      </c>
      <c r="B98" s="23" t="s">
        <v>79</v>
      </c>
      <c r="C98" s="18" t="s">
        <v>61</v>
      </c>
      <c r="D98" s="24">
        <v>1</v>
      </c>
      <c r="E98" s="25">
        <v>462.54</v>
      </c>
      <c r="F98" s="25">
        <v>186.1</v>
      </c>
      <c r="G98" s="17">
        <f t="shared" ref="G98:G123" si="3">(E98-F98)/F98</f>
        <v>1.4854379365932298</v>
      </c>
      <c r="H98" s="25">
        <v>87.88</v>
      </c>
      <c r="I98" s="25">
        <v>21.45</v>
      </c>
    </row>
    <row r="99" spans="1:9" x14ac:dyDescent="0.2">
      <c r="A99" s="26" t="s">
        <v>24</v>
      </c>
      <c r="B99" s="23" t="s">
        <v>78</v>
      </c>
      <c r="C99" s="18" t="s">
        <v>53</v>
      </c>
      <c r="D99" s="24">
        <v>1</v>
      </c>
      <c r="E99" s="25">
        <v>24.55</v>
      </c>
      <c r="F99" s="25">
        <v>11.08</v>
      </c>
      <c r="G99" s="17">
        <f t="shared" si="3"/>
        <v>1.2157039711191335</v>
      </c>
      <c r="H99" s="25">
        <v>9.93</v>
      </c>
      <c r="I99" s="25"/>
    </row>
    <row r="100" spans="1:9" x14ac:dyDescent="0.2">
      <c r="A100" s="26" t="s">
        <v>24</v>
      </c>
      <c r="B100" s="23" t="s">
        <v>78</v>
      </c>
      <c r="C100" s="18" t="s">
        <v>52</v>
      </c>
      <c r="D100" s="24">
        <v>25</v>
      </c>
      <c r="E100" s="25">
        <v>771</v>
      </c>
      <c r="F100" s="25">
        <f>12.69*D100</f>
        <v>317.25</v>
      </c>
      <c r="G100" s="17">
        <f t="shared" si="3"/>
        <v>1.4302600472813238</v>
      </c>
      <c r="H100" s="25">
        <v>254.75</v>
      </c>
      <c r="I100" s="25" t="s">
        <v>72</v>
      </c>
    </row>
    <row r="101" spans="1:9" x14ac:dyDescent="0.2">
      <c r="A101" s="26" t="s">
        <v>23</v>
      </c>
      <c r="B101" s="23" t="s">
        <v>80</v>
      </c>
      <c r="C101" s="18" t="s">
        <v>74</v>
      </c>
      <c r="D101" s="24">
        <v>1</v>
      </c>
      <c r="E101" s="25">
        <v>248.41</v>
      </c>
      <c r="F101" s="25">
        <v>114.53</v>
      </c>
      <c r="G101" s="17">
        <f t="shared" si="3"/>
        <v>1.1689513664542042</v>
      </c>
      <c r="H101" s="25">
        <v>47.2</v>
      </c>
      <c r="I101" s="25">
        <v>23.95</v>
      </c>
    </row>
    <row r="102" spans="1:9" x14ac:dyDescent="0.2">
      <c r="A102" s="26" t="s">
        <v>23</v>
      </c>
      <c r="B102" s="23" t="s">
        <v>77</v>
      </c>
      <c r="C102" s="18" t="s">
        <v>58</v>
      </c>
      <c r="D102" s="24">
        <v>1</v>
      </c>
      <c r="E102" s="25">
        <v>858</v>
      </c>
      <c r="F102" s="25">
        <v>381.46</v>
      </c>
      <c r="G102" s="17">
        <f t="shared" si="3"/>
        <v>1.2492528705499923</v>
      </c>
      <c r="H102" s="25">
        <v>163.02000000000001</v>
      </c>
      <c r="I102" s="25">
        <v>22.95</v>
      </c>
    </row>
    <row r="103" spans="1:9" x14ac:dyDescent="0.2">
      <c r="A103" s="26" t="s">
        <v>23</v>
      </c>
      <c r="B103" s="23" t="s">
        <v>75</v>
      </c>
      <c r="C103" s="18" t="s">
        <v>56</v>
      </c>
      <c r="D103" s="24">
        <v>1</v>
      </c>
      <c r="E103" s="25">
        <v>249.03</v>
      </c>
      <c r="F103" s="25">
        <v>137.31</v>
      </c>
      <c r="G103" s="17">
        <f t="shared" si="3"/>
        <v>0.81363338431286869</v>
      </c>
      <c r="H103" s="25">
        <v>47.32</v>
      </c>
      <c r="I103" s="25">
        <v>21.45</v>
      </c>
    </row>
    <row r="104" spans="1:9" x14ac:dyDescent="0.2">
      <c r="A104" s="26" t="s">
        <v>23</v>
      </c>
      <c r="B104" s="23" t="s">
        <v>78</v>
      </c>
      <c r="C104" s="18" t="s">
        <v>52</v>
      </c>
      <c r="D104" s="24">
        <v>12</v>
      </c>
      <c r="E104" s="25">
        <v>370.08</v>
      </c>
      <c r="F104" s="25">
        <f>12.69*D104</f>
        <v>152.28</v>
      </c>
      <c r="G104" s="17">
        <f t="shared" si="3"/>
        <v>1.4302600472813238</v>
      </c>
      <c r="H104" s="25">
        <v>114.6</v>
      </c>
      <c r="I104" s="25" t="s">
        <v>72</v>
      </c>
    </row>
    <row r="105" spans="1:9" x14ac:dyDescent="0.2">
      <c r="A105" s="26" t="s">
        <v>22</v>
      </c>
      <c r="B105" s="23" t="s">
        <v>78</v>
      </c>
      <c r="C105" s="18" t="s">
        <v>53</v>
      </c>
      <c r="D105" s="24">
        <v>2</v>
      </c>
      <c r="E105" s="25">
        <v>49.1</v>
      </c>
      <c r="F105" s="25">
        <f>11.08*D105</f>
        <v>22.16</v>
      </c>
      <c r="G105" s="17">
        <f t="shared" si="3"/>
        <v>1.2157039711191335</v>
      </c>
      <c r="H105" s="25">
        <v>19.86</v>
      </c>
      <c r="I105" s="25" t="s">
        <v>72</v>
      </c>
    </row>
    <row r="106" spans="1:9" x14ac:dyDescent="0.2">
      <c r="A106" s="26" t="s">
        <v>22</v>
      </c>
      <c r="B106" s="23" t="s">
        <v>77</v>
      </c>
      <c r="C106" s="18" t="s">
        <v>58</v>
      </c>
      <c r="D106" s="24">
        <v>1</v>
      </c>
      <c r="E106" s="25">
        <v>858</v>
      </c>
      <c r="F106" s="25">
        <v>381.46</v>
      </c>
      <c r="G106" s="17">
        <f t="shared" si="3"/>
        <v>1.2492528705499923</v>
      </c>
      <c r="H106" s="25">
        <v>163.02000000000001</v>
      </c>
      <c r="I106" s="25">
        <v>22.95</v>
      </c>
    </row>
    <row r="107" spans="1:9" x14ac:dyDescent="0.2">
      <c r="A107" s="26" t="s">
        <v>22</v>
      </c>
      <c r="B107" s="23" t="s">
        <v>80</v>
      </c>
      <c r="C107" s="18" t="s">
        <v>74</v>
      </c>
      <c r="D107" s="24">
        <v>1</v>
      </c>
      <c r="E107" s="25">
        <v>248.41</v>
      </c>
      <c r="F107" s="25">
        <v>114.53</v>
      </c>
      <c r="G107" s="17">
        <f t="shared" si="3"/>
        <v>1.1689513664542042</v>
      </c>
      <c r="H107" s="25">
        <v>47.2</v>
      </c>
      <c r="I107" s="25">
        <v>23.95</v>
      </c>
    </row>
    <row r="108" spans="1:9" x14ac:dyDescent="0.2">
      <c r="A108" s="26" t="s">
        <v>22</v>
      </c>
      <c r="B108" s="23" t="s">
        <v>78</v>
      </c>
      <c r="C108" s="18" t="s">
        <v>52</v>
      </c>
      <c r="D108" s="24">
        <v>17</v>
      </c>
      <c r="E108" s="25">
        <v>524.28</v>
      </c>
      <c r="F108" s="25">
        <f>12.69*D108</f>
        <v>215.73</v>
      </c>
      <c r="G108" s="17">
        <f t="shared" si="3"/>
        <v>1.4302600472813238</v>
      </c>
      <c r="H108" s="25">
        <v>162.35</v>
      </c>
      <c r="I108" s="25" t="s">
        <v>72</v>
      </c>
    </row>
    <row r="109" spans="1:9" x14ac:dyDescent="0.2">
      <c r="A109" s="26" t="s">
        <v>21</v>
      </c>
      <c r="B109" s="23" t="s">
        <v>77</v>
      </c>
      <c r="C109" s="18" t="s">
        <v>58</v>
      </c>
      <c r="D109" s="24">
        <v>1</v>
      </c>
      <c r="E109" s="25">
        <v>858</v>
      </c>
      <c r="F109" s="25">
        <v>381.46</v>
      </c>
      <c r="G109" s="17">
        <f t="shared" si="3"/>
        <v>1.2492528705499923</v>
      </c>
      <c r="H109" s="25">
        <v>163.02000000000001</v>
      </c>
      <c r="I109" s="25">
        <v>20.45</v>
      </c>
    </row>
    <row r="110" spans="1:9" x14ac:dyDescent="0.2">
      <c r="A110" s="26" t="s">
        <v>21</v>
      </c>
      <c r="B110" s="23" t="s">
        <v>78</v>
      </c>
      <c r="C110" s="18" t="s">
        <v>52</v>
      </c>
      <c r="D110" s="24">
        <v>29</v>
      </c>
      <c r="E110" s="25">
        <v>894.36</v>
      </c>
      <c r="F110" s="25">
        <f>12.69*D110</f>
        <v>368.01</v>
      </c>
      <c r="G110" s="17">
        <f t="shared" si="3"/>
        <v>1.4302600472813241</v>
      </c>
      <c r="H110" s="25">
        <v>276.95</v>
      </c>
      <c r="I110" s="25" t="s">
        <v>72</v>
      </c>
    </row>
    <row r="111" spans="1:9" x14ac:dyDescent="0.2">
      <c r="A111" s="26" t="s">
        <v>21</v>
      </c>
      <c r="B111" s="23" t="s">
        <v>76</v>
      </c>
      <c r="C111" s="18" t="s">
        <v>59</v>
      </c>
      <c r="D111" s="24">
        <v>1</v>
      </c>
      <c r="E111" s="25">
        <v>179.92</v>
      </c>
      <c r="F111" s="25">
        <v>80.89</v>
      </c>
      <c r="G111" s="17">
        <f t="shared" si="3"/>
        <v>1.2242551613302013</v>
      </c>
      <c r="H111" s="25">
        <v>34.18</v>
      </c>
      <c r="I111" s="25">
        <v>21.45</v>
      </c>
    </row>
    <row r="112" spans="1:9" x14ac:dyDescent="0.2">
      <c r="A112" s="26" t="s">
        <v>21</v>
      </c>
      <c r="B112" s="23" t="s">
        <v>78</v>
      </c>
      <c r="C112" s="18" t="s">
        <v>50</v>
      </c>
      <c r="D112" s="24">
        <v>1</v>
      </c>
      <c r="E112" s="25">
        <v>67.33</v>
      </c>
      <c r="F112" s="25">
        <v>36.799999999999997</v>
      </c>
      <c r="G112" s="17">
        <f t="shared" si="3"/>
        <v>0.82961956521739144</v>
      </c>
      <c r="H112" s="25">
        <v>17.11</v>
      </c>
      <c r="I112" s="25"/>
    </row>
    <row r="113" spans="1:9" x14ac:dyDescent="0.2">
      <c r="A113" s="26" t="s">
        <v>20</v>
      </c>
      <c r="B113" s="23" t="s">
        <v>77</v>
      </c>
      <c r="C113" s="18" t="s">
        <v>57</v>
      </c>
      <c r="D113" s="24">
        <v>1</v>
      </c>
      <c r="E113" s="25">
        <v>392.17</v>
      </c>
      <c r="F113" s="25">
        <v>176.95</v>
      </c>
      <c r="G113" s="17">
        <f t="shared" si="3"/>
        <v>1.2162757841198082</v>
      </c>
      <c r="H113" s="25">
        <v>74.510000000000005</v>
      </c>
      <c r="I113" s="25">
        <v>21.45</v>
      </c>
    </row>
    <row r="114" spans="1:9" x14ac:dyDescent="0.2">
      <c r="A114" s="26" t="s">
        <v>20</v>
      </c>
      <c r="B114" s="23" t="s">
        <v>75</v>
      </c>
      <c r="C114" s="18" t="s">
        <v>56</v>
      </c>
      <c r="D114" s="24">
        <v>2</v>
      </c>
      <c r="E114" s="25">
        <v>498.06</v>
      </c>
      <c r="F114" s="25">
        <f>137.31*D114</f>
        <v>274.62</v>
      </c>
      <c r="G114" s="17">
        <f t="shared" si="3"/>
        <v>0.81363338431286869</v>
      </c>
      <c r="H114" s="25">
        <v>94.64</v>
      </c>
      <c r="I114" s="25">
        <v>42.9</v>
      </c>
    </row>
    <row r="115" spans="1:9" x14ac:dyDescent="0.2">
      <c r="A115" s="26" t="s">
        <v>20</v>
      </c>
      <c r="B115" s="23" t="s">
        <v>79</v>
      </c>
      <c r="C115" s="18" t="s">
        <v>73</v>
      </c>
      <c r="D115" s="24">
        <v>1</v>
      </c>
      <c r="E115" s="25">
        <v>428.02</v>
      </c>
      <c r="F115" s="25">
        <v>188.16</v>
      </c>
      <c r="G115" s="17">
        <f t="shared" si="3"/>
        <v>1.274766156462585</v>
      </c>
      <c r="H115" s="25">
        <v>81.319999999999993</v>
      </c>
      <c r="I115" s="25">
        <v>19.95</v>
      </c>
    </row>
    <row r="116" spans="1:9" x14ac:dyDescent="0.2">
      <c r="A116" s="26" t="s">
        <v>20</v>
      </c>
      <c r="B116" s="23" t="s">
        <v>78</v>
      </c>
      <c r="C116" s="18" t="s">
        <v>52</v>
      </c>
      <c r="D116" s="24">
        <v>16</v>
      </c>
      <c r="E116" s="25">
        <v>493.44</v>
      </c>
      <c r="F116" s="25">
        <f>12.69*D116</f>
        <v>203.04</v>
      </c>
      <c r="G116" s="17">
        <f t="shared" si="3"/>
        <v>1.4302600472813238</v>
      </c>
      <c r="H116" s="25">
        <v>152.80000000000001</v>
      </c>
      <c r="I116" s="25"/>
    </row>
    <row r="117" spans="1:9" x14ac:dyDescent="0.2">
      <c r="A117" s="26" t="s">
        <v>19</v>
      </c>
      <c r="B117" s="23" t="s">
        <v>78</v>
      </c>
      <c r="C117" s="18" t="s">
        <v>50</v>
      </c>
      <c r="D117" s="24">
        <v>1</v>
      </c>
      <c r="E117" s="25">
        <v>67.33</v>
      </c>
      <c r="F117" s="25">
        <v>36.799999999999997</v>
      </c>
      <c r="G117" s="17">
        <f t="shared" si="3"/>
        <v>0.82961956521739144</v>
      </c>
      <c r="H117" s="25">
        <v>17.11</v>
      </c>
      <c r="I117" s="25"/>
    </row>
    <row r="118" spans="1:9" x14ac:dyDescent="0.2">
      <c r="A118" s="26" t="s">
        <v>19</v>
      </c>
      <c r="B118" s="23" t="s">
        <v>78</v>
      </c>
      <c r="C118" s="18" t="s">
        <v>51</v>
      </c>
      <c r="D118" s="24">
        <v>1</v>
      </c>
      <c r="E118" s="25">
        <v>46.92</v>
      </c>
      <c r="F118" s="25">
        <f>12.69</f>
        <v>12.69</v>
      </c>
      <c r="G118" s="17">
        <f t="shared" si="3"/>
        <v>2.6973995271867617</v>
      </c>
      <c r="H118" s="25">
        <v>13.74</v>
      </c>
      <c r="I118" s="25"/>
    </row>
    <row r="119" spans="1:9" x14ac:dyDescent="0.2">
      <c r="A119" s="26" t="s">
        <v>19</v>
      </c>
      <c r="B119" s="23" t="s">
        <v>77</v>
      </c>
      <c r="C119" s="18" t="s">
        <v>54</v>
      </c>
      <c r="D119" s="24">
        <v>1</v>
      </c>
      <c r="E119" s="25">
        <v>298</v>
      </c>
      <c r="F119" s="25">
        <v>132.49</v>
      </c>
      <c r="G119" s="17">
        <f t="shared" si="3"/>
        <v>1.2492263567061663</v>
      </c>
      <c r="H119" s="25">
        <v>56.62</v>
      </c>
      <c r="I119" s="25">
        <v>21.45</v>
      </c>
    </row>
    <row r="120" spans="1:9" x14ac:dyDescent="0.2">
      <c r="A120" s="26" t="s">
        <v>19</v>
      </c>
      <c r="B120" s="23" t="s">
        <v>75</v>
      </c>
      <c r="C120" s="18" t="s">
        <v>56</v>
      </c>
      <c r="D120" s="24">
        <v>1</v>
      </c>
      <c r="E120" s="25">
        <v>249.03</v>
      </c>
      <c r="F120" s="25">
        <v>137.31</v>
      </c>
      <c r="G120" s="17">
        <f t="shared" si="3"/>
        <v>0.81363338431286869</v>
      </c>
      <c r="H120" s="25">
        <v>47.32</v>
      </c>
      <c r="I120" s="25">
        <v>21.45</v>
      </c>
    </row>
    <row r="121" spans="1:9" x14ac:dyDescent="0.2">
      <c r="A121" s="26" t="s">
        <v>19</v>
      </c>
      <c r="B121" s="23" t="s">
        <v>75</v>
      </c>
      <c r="C121" s="18" t="s">
        <v>55</v>
      </c>
      <c r="D121" s="24">
        <v>2</v>
      </c>
      <c r="E121" s="25">
        <v>467.4</v>
      </c>
      <c r="F121" s="25">
        <f>132.57*D121</f>
        <v>265.14</v>
      </c>
      <c r="G121" s="17">
        <f t="shared" si="3"/>
        <v>0.76284227200724142</v>
      </c>
      <c r="H121" s="25">
        <v>88.8</v>
      </c>
      <c r="I121" s="25">
        <v>42.9</v>
      </c>
    </row>
    <row r="122" spans="1:9" x14ac:dyDescent="0.2">
      <c r="A122" s="26" t="s">
        <v>19</v>
      </c>
      <c r="B122" s="23" t="s">
        <v>78</v>
      </c>
      <c r="C122" s="18" t="s">
        <v>53</v>
      </c>
      <c r="D122" s="24">
        <v>3</v>
      </c>
      <c r="E122" s="25">
        <v>73.650000000000006</v>
      </c>
      <c r="F122" s="25">
        <f>11.08*D122</f>
        <v>33.24</v>
      </c>
      <c r="G122" s="17">
        <f t="shared" si="3"/>
        <v>1.2157039711191335</v>
      </c>
      <c r="H122" s="25">
        <v>29.79</v>
      </c>
      <c r="I122" s="25"/>
    </row>
    <row r="123" spans="1:9" x14ac:dyDescent="0.2">
      <c r="A123" s="26" t="s">
        <v>19</v>
      </c>
      <c r="B123" s="23" t="s">
        <v>78</v>
      </c>
      <c r="C123" s="18" t="s">
        <v>52</v>
      </c>
      <c r="D123" s="24">
        <v>20</v>
      </c>
      <c r="E123" s="25">
        <v>616.79999999999995</v>
      </c>
      <c r="F123" s="25">
        <f>12.69*D123</f>
        <v>253.79999999999998</v>
      </c>
      <c r="G123" s="17">
        <f t="shared" si="3"/>
        <v>1.4302600472813241</v>
      </c>
      <c r="H123" s="25">
        <v>191</v>
      </c>
      <c r="I123" s="25" t="s">
        <v>72</v>
      </c>
    </row>
    <row r="124" spans="1:9" x14ac:dyDescent="0.2">
      <c r="D124" s="4"/>
      <c r="E124" s="5"/>
      <c r="F124" s="5"/>
      <c r="G124" s="5"/>
      <c r="H124" s="5"/>
      <c r="I124" s="5"/>
    </row>
  </sheetData>
  <sortState xmlns:xlrd2="http://schemas.microsoft.com/office/spreadsheetml/2017/richdata2" ref="A2:I123">
    <sortCondition ref="A2:A123"/>
  </sortState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workbookViewId="0">
      <selection activeCell="A2" sqref="A2"/>
    </sheetView>
  </sheetViews>
  <sheetFormatPr defaultRowHeight="15" x14ac:dyDescent="0.25"/>
  <cols>
    <col min="1" max="1" width="17.42578125" bestFit="1" customWidth="1"/>
    <col min="2" max="2" width="13.7109375" bestFit="1" customWidth="1"/>
    <col min="3" max="3" width="16.28515625" bestFit="1" customWidth="1"/>
    <col min="4" max="4" width="11.42578125" bestFit="1" customWidth="1"/>
    <col min="5" max="6" width="9.5703125" bestFit="1" customWidth="1"/>
    <col min="7" max="7" width="11.85546875" customWidth="1"/>
    <col min="8" max="8" width="12.28515625" customWidth="1"/>
    <col min="9" max="9" width="39.42578125" customWidth="1"/>
    <col min="10" max="10" width="14.28515625" customWidth="1"/>
    <col min="11" max="11" width="19" bestFit="1" customWidth="1"/>
  </cols>
  <sheetData>
    <row r="1" spans="1:11" ht="30" x14ac:dyDescent="0.25">
      <c r="A1" s="10" t="s">
        <v>14</v>
      </c>
      <c r="B1" s="10" t="s">
        <v>15</v>
      </c>
      <c r="C1" s="10" t="s">
        <v>1</v>
      </c>
      <c r="D1" s="10" t="s">
        <v>6</v>
      </c>
      <c r="E1" s="10" t="s">
        <v>7</v>
      </c>
      <c r="F1" s="10" t="s">
        <v>8</v>
      </c>
      <c r="G1" s="10" t="s">
        <v>16</v>
      </c>
      <c r="H1" s="10" t="s">
        <v>17</v>
      </c>
      <c r="I1" s="10" t="s">
        <v>9</v>
      </c>
      <c r="J1" s="10" t="s">
        <v>10</v>
      </c>
      <c r="K1" s="10" t="s">
        <v>18</v>
      </c>
    </row>
    <row r="2" spans="1:11" x14ac:dyDescent="0.25">
      <c r="A2" s="11"/>
      <c r="B2" s="11"/>
      <c r="C2" s="8"/>
      <c r="D2" s="8"/>
      <c r="E2" s="12"/>
      <c r="F2" s="12"/>
      <c r="G2" s="12"/>
      <c r="H2" s="8"/>
      <c r="I2" s="8"/>
      <c r="J2" s="15"/>
      <c r="K2" s="9"/>
    </row>
    <row r="3" spans="1:11" ht="15" customHeight="1" x14ac:dyDescent="0.25">
      <c r="A3" s="11"/>
      <c r="B3" s="6"/>
      <c r="C3" s="16"/>
      <c r="D3" s="14"/>
      <c r="E3" s="13"/>
      <c r="F3" s="13"/>
      <c r="G3" s="13"/>
      <c r="H3" s="8"/>
      <c r="I3" s="8"/>
      <c r="J3" s="15"/>
      <c r="K3" s="9"/>
    </row>
    <row r="4" spans="1:11" x14ac:dyDescent="0.25">
      <c r="B4" s="7"/>
      <c r="C4" s="7"/>
      <c r="D4" s="7"/>
      <c r="E4" s="7"/>
      <c r="F4" s="7"/>
      <c r="G4" s="7"/>
      <c r="H4" s="7"/>
      <c r="I4" s="7"/>
      <c r="J4" s="7"/>
    </row>
    <row r="5" spans="1:11" x14ac:dyDescent="0.25">
      <c r="B5" s="7"/>
    </row>
    <row r="6" spans="1:11" x14ac:dyDescent="0.25">
      <c r="B6" s="7"/>
    </row>
    <row r="7" spans="1:11" x14ac:dyDescent="0.25">
      <c r="B7" s="7"/>
    </row>
    <row r="8" spans="1:11" x14ac:dyDescent="0.25">
      <c r="B8" s="7"/>
      <c r="C8" s="7"/>
      <c r="D8" s="7"/>
      <c r="E8" s="7"/>
      <c r="F8" s="7"/>
      <c r="G8" s="7"/>
      <c r="H8" s="7"/>
      <c r="I8" s="7"/>
      <c r="J8" s="7"/>
    </row>
    <row r="9" spans="1:11" x14ac:dyDescent="0.25">
      <c r="B9" s="7"/>
      <c r="C9" s="7"/>
      <c r="D9" s="7"/>
      <c r="E9" s="7"/>
      <c r="F9" s="7"/>
      <c r="G9" s="7"/>
      <c r="H9" s="7"/>
      <c r="I9" s="7"/>
      <c r="J9" s="7"/>
    </row>
    <row r="10" spans="1:11" x14ac:dyDescent="0.25">
      <c r="B10" s="7"/>
      <c r="C10" s="7"/>
      <c r="D10" s="7"/>
      <c r="E10" s="7"/>
      <c r="F10" s="7"/>
      <c r="G10" s="7"/>
      <c r="H10" s="7"/>
      <c r="I10" s="7"/>
      <c r="J10" s="7"/>
    </row>
    <row r="11" spans="1:11" x14ac:dyDescent="0.25">
      <c r="B11" s="7"/>
      <c r="C11" s="7"/>
      <c r="D11" s="7"/>
      <c r="E11" s="7"/>
      <c r="F11" s="7"/>
      <c r="G11" s="7"/>
      <c r="H11" s="7"/>
      <c r="I11" s="7"/>
      <c r="J11" s="7"/>
    </row>
    <row r="12" spans="1:11" x14ac:dyDescent="0.25">
      <c r="B12" s="7"/>
      <c r="C12" s="7"/>
      <c r="D12" s="7"/>
      <c r="E12" s="7"/>
      <c r="F12" s="7"/>
      <c r="G12" s="7"/>
      <c r="H12" s="7"/>
      <c r="I12" s="7"/>
      <c r="J12" s="7"/>
    </row>
    <row r="13" spans="1:11" x14ac:dyDescent="0.25">
      <c r="B13" s="7"/>
      <c r="C13" s="7"/>
      <c r="D13" s="7"/>
      <c r="E13" s="7"/>
      <c r="F13" s="7"/>
      <c r="G13" s="7"/>
      <c r="H13" s="7"/>
      <c r="I13" s="7"/>
      <c r="J13" s="7"/>
    </row>
    <row r="14" spans="1:11" x14ac:dyDescent="0.25">
      <c r="B14" s="7"/>
      <c r="C14" s="7"/>
      <c r="D14" s="7"/>
      <c r="E14" s="7"/>
      <c r="F14" s="7"/>
      <c r="G14" s="7"/>
      <c r="H14" s="7"/>
      <c r="I14" s="7"/>
      <c r="J14" s="7"/>
    </row>
    <row r="15" spans="1:11" x14ac:dyDescent="0.25">
      <c r="B15" s="7"/>
      <c r="C15" s="7"/>
      <c r="D15" s="7"/>
      <c r="E15" s="7"/>
      <c r="F15" s="7"/>
      <c r="G15" s="7"/>
      <c r="H15" s="7"/>
      <c r="I15" s="7"/>
      <c r="J15" s="7"/>
    </row>
    <row r="16" spans="1:11" x14ac:dyDescent="0.25">
      <c r="B16" s="7"/>
      <c r="C16" s="7"/>
      <c r="D16" s="7"/>
      <c r="E16" s="7"/>
      <c r="F16" s="7"/>
      <c r="G16" s="7"/>
      <c r="H16" s="7"/>
      <c r="I16" s="7"/>
      <c r="J16" s="7"/>
    </row>
    <row r="17" spans="2:10" x14ac:dyDescent="0.25">
      <c r="B17" s="7"/>
      <c r="C17" s="7"/>
      <c r="D17" s="7"/>
      <c r="E17" s="7"/>
      <c r="F17" s="7"/>
      <c r="G17" s="7"/>
      <c r="H17" s="7"/>
      <c r="I17" s="7"/>
      <c r="J17" s="7"/>
    </row>
    <row r="18" spans="2:10" x14ac:dyDescent="0.25">
      <c r="B18" s="7"/>
      <c r="C18" s="7"/>
      <c r="D18" s="7"/>
      <c r="E18" s="7"/>
      <c r="F18" s="7"/>
      <c r="G18" s="7"/>
      <c r="H18" s="7"/>
      <c r="I18" s="7"/>
      <c r="J18" s="7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2025-01-10T18:13:03Z</cp:lastPrinted>
  <dcterms:created xsi:type="dcterms:W3CDTF">2021-07-02T15:01:53Z</dcterms:created>
  <dcterms:modified xsi:type="dcterms:W3CDTF">2025-02-19T20:33:44Z</dcterms:modified>
</cp:coreProperties>
</file>