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georg\Documents\pandas\2024\Junho\"/>
    </mc:Choice>
  </mc:AlternateContent>
  <xr:revisionPtr revIDLastSave="0" documentId="13_ncr:1_{DD40BA2E-37C6-44F5-AB3B-E4FC43A1BE8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rcado Livre" sheetId="1" r:id="rId1"/>
    <sheet name="Planilha1" sheetId="3" r:id="rId2"/>
    <sheet name="Devoluções" sheetId="2" r:id="rId3"/>
  </sheets>
  <definedNames>
    <definedName name="_xlnm.Print_Area" localSheetId="0">'Mercado Livre'!$A$1:$I$140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4" i="1" l="1"/>
  <c r="H70" i="1"/>
  <c r="F135" i="1" l="1"/>
  <c r="F128" i="1"/>
  <c r="F117" i="1"/>
  <c r="F94" i="1"/>
  <c r="F45" i="1"/>
  <c r="F19" i="1"/>
  <c r="F21" i="1"/>
  <c r="F71" i="1"/>
  <c r="F137" i="1"/>
  <c r="F10" i="1"/>
  <c r="F102" i="1"/>
  <c r="F124" i="1"/>
  <c r="F130" i="1"/>
  <c r="F15" i="1"/>
  <c r="F27" i="1"/>
  <c r="F32" i="1"/>
  <c r="F52" i="1"/>
  <c r="F61" i="1"/>
  <c r="F4" i="1"/>
  <c r="F25" i="1"/>
  <c r="F87" i="1"/>
  <c r="F2" i="1"/>
  <c r="F9" i="1"/>
  <c r="F13" i="1"/>
  <c r="F17" i="1"/>
  <c r="F22" i="1"/>
  <c r="F37" i="1"/>
  <c r="F41" i="1"/>
  <c r="F48" i="1"/>
  <c r="F54" i="1"/>
  <c r="F63" i="1"/>
  <c r="F68" i="1"/>
  <c r="F72" i="1"/>
  <c r="F75" i="1"/>
  <c r="F81" i="1"/>
  <c r="F83" i="1"/>
  <c r="F89" i="1"/>
  <c r="F93" i="1"/>
  <c r="F95" i="1"/>
  <c r="F101" i="1"/>
  <c r="F103" i="1"/>
  <c r="F106" i="1"/>
  <c r="F107" i="1"/>
  <c r="F116" i="1"/>
  <c r="F118" i="1"/>
  <c r="F121" i="1"/>
  <c r="F125" i="1"/>
  <c r="F129" i="1"/>
  <c r="F132" i="1"/>
  <c r="F134" i="1"/>
  <c r="F140" i="1"/>
  <c r="F131" i="1"/>
  <c r="F126" i="1"/>
  <c r="F122" i="1"/>
  <c r="F120" i="1"/>
  <c r="F115" i="1"/>
  <c r="F108" i="1"/>
  <c r="F100" i="1"/>
  <c r="F97" i="1"/>
  <c r="F92" i="1"/>
  <c r="F88" i="1"/>
  <c r="F82" i="1"/>
  <c r="F76" i="1"/>
  <c r="F70" i="1"/>
  <c r="F67" i="1"/>
  <c r="F58" i="1"/>
  <c r="F53" i="1"/>
  <c r="F39" i="1"/>
  <c r="F36" i="1"/>
  <c r="F28" i="1"/>
  <c r="F6" i="1"/>
  <c r="H140" i="1" l="1"/>
  <c r="H132" i="1"/>
  <c r="H129" i="1"/>
  <c r="H125" i="1"/>
  <c r="H121" i="1"/>
  <c r="H120" i="1"/>
  <c r="H118" i="1"/>
  <c r="H116" i="1"/>
  <c r="H107" i="1"/>
  <c r="H106" i="1"/>
  <c r="H101" i="1"/>
  <c r="H97" i="1"/>
  <c r="H95" i="1"/>
  <c r="H93" i="1"/>
  <c r="H92" i="1"/>
  <c r="H88" i="1"/>
  <c r="H89" i="1"/>
  <c r="H83" i="1"/>
  <c r="H81" i="1"/>
  <c r="H75" i="1"/>
  <c r="H67" i="1" l="1"/>
  <c r="H68" i="1"/>
  <c r="H58" i="1"/>
  <c r="H63" i="1"/>
  <c r="H54" i="1"/>
  <c r="H48" i="1"/>
  <c r="H41" i="1"/>
  <c r="H37" i="1"/>
  <c r="H28" i="1"/>
  <c r="H30" i="1"/>
  <c r="H22" i="1"/>
  <c r="H17" i="1"/>
  <c r="H13" i="1"/>
  <c r="G138" i="1"/>
  <c r="G139" i="1"/>
  <c r="G140" i="1"/>
  <c r="G130" i="1"/>
  <c r="G131" i="1"/>
  <c r="G132" i="1"/>
  <c r="G133" i="1"/>
  <c r="G126" i="1"/>
  <c r="G127" i="1"/>
  <c r="G128" i="1"/>
  <c r="G129" i="1"/>
  <c r="G123" i="1"/>
  <c r="G124" i="1"/>
  <c r="G125" i="1"/>
  <c r="G121" i="1"/>
  <c r="G122" i="1"/>
  <c r="G117" i="1"/>
  <c r="G118" i="1"/>
  <c r="G119" i="1"/>
  <c r="G120" i="1"/>
  <c r="G110" i="1"/>
  <c r="G111" i="1"/>
  <c r="G112" i="1"/>
  <c r="G113" i="1"/>
  <c r="G114" i="1"/>
  <c r="G115" i="1"/>
  <c r="G116" i="1"/>
  <c r="G107" i="1"/>
  <c r="G108" i="1"/>
  <c r="G109" i="1"/>
  <c r="G105" i="1"/>
  <c r="G106" i="1"/>
  <c r="G102" i="1"/>
  <c r="G103" i="1"/>
  <c r="G104" i="1"/>
  <c r="G98" i="1"/>
  <c r="G99" i="1"/>
  <c r="G100" i="1"/>
  <c r="G101" i="1"/>
  <c r="G94" i="1"/>
  <c r="G95" i="1"/>
  <c r="G96" i="1"/>
  <c r="G97" i="1"/>
  <c r="G90" i="1"/>
  <c r="G91" i="1"/>
  <c r="G92" i="1"/>
  <c r="G93" i="1"/>
  <c r="G84" i="1"/>
  <c r="G85" i="1"/>
  <c r="G86" i="1"/>
  <c r="G87" i="1"/>
  <c r="G88" i="1"/>
  <c r="G89" i="1"/>
  <c r="G82" i="1"/>
  <c r="G83" i="1"/>
  <c r="G76" i="1"/>
  <c r="G77" i="1"/>
  <c r="G78" i="1"/>
  <c r="G79" i="1"/>
  <c r="G80" i="1"/>
  <c r="G81" i="1"/>
  <c r="G73" i="1"/>
  <c r="G74" i="1"/>
  <c r="G75" i="1"/>
  <c r="G69" i="1"/>
  <c r="G70" i="1"/>
  <c r="G71" i="1"/>
  <c r="G72" i="1"/>
  <c r="G64" i="1"/>
  <c r="G65" i="1"/>
  <c r="G66" i="1"/>
  <c r="G67" i="1"/>
  <c r="G68" i="1"/>
  <c r="G55" i="1"/>
  <c r="G56" i="1"/>
  <c r="G57" i="1"/>
  <c r="G58" i="1"/>
  <c r="G59" i="1"/>
  <c r="G60" i="1"/>
  <c r="G61" i="1"/>
  <c r="G62" i="1"/>
  <c r="G63" i="1"/>
  <c r="G49" i="1"/>
  <c r="G50" i="1"/>
  <c r="G51" i="1"/>
  <c r="G52" i="1"/>
  <c r="G53" i="1"/>
  <c r="G54" i="1"/>
  <c r="G42" i="1"/>
  <c r="G43" i="1"/>
  <c r="G44" i="1"/>
  <c r="G45" i="1"/>
  <c r="G46" i="1"/>
  <c r="G47" i="1"/>
  <c r="G48" i="1"/>
  <c r="G38" i="1"/>
  <c r="G39" i="1"/>
  <c r="G40" i="1"/>
  <c r="G41" i="1"/>
  <c r="G31" i="1"/>
  <c r="G32" i="1"/>
  <c r="G33" i="1"/>
  <c r="G34" i="1"/>
  <c r="G35" i="1"/>
  <c r="G36" i="1"/>
  <c r="G37" i="1"/>
  <c r="G23" i="1"/>
  <c r="G24" i="1"/>
  <c r="G25" i="1"/>
  <c r="G26" i="1"/>
  <c r="G27" i="1"/>
  <c r="G28" i="1"/>
  <c r="G29" i="1"/>
  <c r="G30" i="1"/>
  <c r="G18" i="1"/>
  <c r="G19" i="1"/>
  <c r="G20" i="1"/>
  <c r="G21" i="1"/>
  <c r="G22" i="1"/>
  <c r="G14" i="1"/>
  <c r="G15" i="1"/>
  <c r="G16" i="1"/>
  <c r="G17" i="1"/>
  <c r="G10" i="1"/>
  <c r="G11" i="1"/>
  <c r="G12" i="1"/>
  <c r="G13" i="1"/>
  <c r="G7" i="1"/>
  <c r="G8" i="1"/>
  <c r="G9" i="1"/>
  <c r="G2" i="1"/>
  <c r="G3" i="1"/>
  <c r="G4" i="1"/>
  <c r="G5" i="1"/>
  <c r="G6" i="1"/>
  <c r="G106" i="3" l="1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G137" i="1"/>
  <c r="G136" i="1"/>
  <c r="G134" i="1"/>
  <c r="G135" i="1"/>
</calcChain>
</file>

<file path=xl/sharedStrings.xml><?xml version="1.0" encoding="utf-8"?>
<sst xmlns="http://schemas.openxmlformats.org/spreadsheetml/2006/main" count="538" uniqueCount="129">
  <si>
    <t>Data de venda</t>
  </si>
  <si>
    <t>SKU</t>
  </si>
  <si>
    <t>Qtd</t>
  </si>
  <si>
    <t>Valor Custo</t>
  </si>
  <si>
    <t>Tarifa da Venda</t>
  </si>
  <si>
    <t>Custo do Frete</t>
  </si>
  <si>
    <t>Quantidade</t>
  </si>
  <si>
    <t>P/venda</t>
  </si>
  <si>
    <t>P/custo</t>
  </si>
  <si>
    <t>Motivo</t>
  </si>
  <si>
    <t>Resoluçâo</t>
  </si>
  <si>
    <t>Produto e Marca</t>
  </si>
  <si>
    <t>Mark-up</t>
  </si>
  <si>
    <t>Valor da Venda</t>
  </si>
  <si>
    <t>Data da devolução</t>
  </si>
  <si>
    <t>Data da Venda</t>
  </si>
  <si>
    <t>Frete Devolução</t>
  </si>
  <si>
    <t>Estoque Lojas</t>
  </si>
  <si>
    <t>Dias impactados</t>
  </si>
  <si>
    <t>2976</t>
  </si>
  <si>
    <t>MRP4709L P2PX</t>
  </si>
  <si>
    <t>469WC2F C1KX</t>
  </si>
  <si>
    <t>LRRH154L N1RX</t>
  </si>
  <si>
    <t>44025GPSKDA1K1</t>
  </si>
  <si>
    <t>FRSS0061 N1RX</t>
  </si>
  <si>
    <t>469WA3F A1SX</t>
  </si>
  <si>
    <t>LRR4668L KZ99</t>
  </si>
  <si>
    <t>LRR4667L KY22</t>
  </si>
  <si>
    <t>XGPPD144 BXPX</t>
  </si>
  <si>
    <t>XFPPD059 PXBX</t>
  </si>
  <si>
    <t>LRT4391L K192B2KS</t>
  </si>
  <si>
    <t>469WC2F D1KX</t>
  </si>
  <si>
    <t>CA21839U</t>
  </si>
  <si>
    <t>XMPPD485 PXPX</t>
  </si>
  <si>
    <t>FGSS0139 N1KX</t>
  </si>
  <si>
    <t>CN20597I</t>
  </si>
  <si>
    <t>469EC7F B1KX</t>
  </si>
  <si>
    <t>469ED1F S1KS</t>
  </si>
  <si>
    <t>LMY4568L G1GX</t>
  </si>
  <si>
    <t>MGSS1180 P2KX</t>
  </si>
  <si>
    <t>LMG4478L C1KX</t>
  </si>
  <si>
    <t>FGSS0049 B1MX</t>
  </si>
  <si>
    <t>MRMH031S P2SX</t>
  </si>
  <si>
    <t>20940LPSKDS1K1</t>
  </si>
  <si>
    <t>28/06/23</t>
  </si>
  <si>
    <t>25/06/23</t>
  </si>
  <si>
    <t>24/06/23</t>
  </si>
  <si>
    <t>23/06/23</t>
  </si>
  <si>
    <t>22/06/23</t>
  </si>
  <si>
    <t>21/06/23</t>
  </si>
  <si>
    <t>20/06/23</t>
  </si>
  <si>
    <t>19/06/23</t>
  </si>
  <si>
    <t>16/06/23</t>
  </si>
  <si>
    <t>15/06/23</t>
  </si>
  <si>
    <t>14/06/23</t>
  </si>
  <si>
    <t>13/06/23</t>
  </si>
  <si>
    <t>12/06/23</t>
  </si>
  <si>
    <t>11/06/23</t>
  </si>
  <si>
    <t>9/06/23</t>
  </si>
  <si>
    <t>8/06/23</t>
  </si>
  <si>
    <t>7/06/23</t>
  </si>
  <si>
    <t>6/06/23</t>
  </si>
  <si>
    <t>5/06/23</t>
  </si>
  <si>
    <t>4/06/23</t>
  </si>
  <si>
    <t>3/06/23</t>
  </si>
  <si>
    <t>2/06/23</t>
  </si>
  <si>
    <t>1/06/23</t>
  </si>
  <si>
    <t>CH40080D</t>
  </si>
  <si>
    <t>30/06/2024</t>
  </si>
  <si>
    <t>29/06/2024</t>
  </si>
  <si>
    <t>28/06/2024</t>
  </si>
  <si>
    <t>27/06/2024</t>
  </si>
  <si>
    <t>26/06/2024</t>
  </si>
  <si>
    <t>25/06/2024</t>
  </si>
  <si>
    <t>24/06/2024</t>
  </si>
  <si>
    <t>23/06/2024</t>
  </si>
  <si>
    <t>22/06/2024</t>
  </si>
  <si>
    <t>21/06/2024</t>
  </si>
  <si>
    <t>20/06/2024</t>
  </si>
  <si>
    <t>19/06/2024</t>
  </si>
  <si>
    <t>18/06/2024</t>
  </si>
  <si>
    <t>17/06/2024</t>
  </si>
  <si>
    <t>16/06/2024</t>
  </si>
  <si>
    <t>15/06/2024</t>
  </si>
  <si>
    <t>14/06/2024</t>
  </si>
  <si>
    <t>13/06/2024</t>
  </si>
  <si>
    <t>12/06/2024</t>
  </si>
  <si>
    <t>11/06/2024</t>
  </si>
  <si>
    <t>10/06/2024</t>
  </si>
  <si>
    <t>9/06/2024</t>
  </si>
  <si>
    <t>8/06/2024</t>
  </si>
  <si>
    <t>7/06/2024</t>
  </si>
  <si>
    <t>6/06/2024</t>
  </si>
  <si>
    <t>5/06/2024</t>
  </si>
  <si>
    <t>4/06/2024</t>
  </si>
  <si>
    <t>3/06/2024</t>
  </si>
  <si>
    <t>2/06/2024</t>
  </si>
  <si>
    <t>1/06/2024</t>
  </si>
  <si>
    <t>2634</t>
  </si>
  <si>
    <t>6103</t>
  </si>
  <si>
    <t>FGSS1227 S1KX</t>
  </si>
  <si>
    <t>44055LPSKDA1K1</t>
  </si>
  <si>
    <t>20455LPSKDB1</t>
  </si>
  <si>
    <t>469TT043F S1SK</t>
  </si>
  <si>
    <t>CN28366H</t>
  </si>
  <si>
    <t>CN21005X</t>
  </si>
  <si>
    <t>6103B</t>
  </si>
  <si>
    <t>LRR4724L KP62</t>
  </si>
  <si>
    <t>FGSS1217 S1KX</t>
  </si>
  <si>
    <t>44015GPSKDA1K1</t>
  </si>
  <si>
    <t>MBSS1453</t>
  </si>
  <si>
    <t>2415DV/1V</t>
  </si>
  <si>
    <t>MPSS1019 P2PX</t>
  </si>
  <si>
    <t>MBSS1154A P2SX</t>
  </si>
  <si>
    <t>MBSS1155A S2SX</t>
  </si>
  <si>
    <t>469TT043F P1SK</t>
  </si>
  <si>
    <t>660073</t>
  </si>
  <si>
    <t>76787G0MVNH2</t>
  </si>
  <si>
    <t>CH40080T</t>
  </si>
  <si>
    <t>44091LPSKDA1K1</t>
  </si>
  <si>
    <t>LRG4721L KP21C1K</t>
  </si>
  <si>
    <t>MBSS1155A D2SX</t>
  </si>
  <si>
    <t>Herweg</t>
  </si>
  <si>
    <t>Technos</t>
  </si>
  <si>
    <t>Orient</t>
  </si>
  <si>
    <t>Seculus</t>
  </si>
  <si>
    <t>Lince</t>
  </si>
  <si>
    <t>Mondaine</t>
  </si>
  <si>
    <t>Champion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</si>
</sst>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R$&quot;#,##0.00;[Red]\-&quot;R$&quot;#,##0.00"/>
    <numFmt numFmtId="165" formatCode="_-&quot;R$&quot;* #,##0.00_-;\-&quot;R$&quot;* #,##0.00_-;_-&quot;R$&quot;* &quot;-&quot;??_-;_-@_-"/>
    <numFmt numFmtId="166" formatCode="dd/mm/yy;@"/>
    <numFmt numFmtId="167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9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166" fontId="2" fillId="2" borderId="1" xfId="0" applyNumberFormat="1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166" fontId="2" fillId="0" borderId="2" xfId="0" applyNumberFormat="1" applyFont="1" applyBorder="1" applyAlignment="1">
      <alignment horizontal="center" vertical="center"/>
    </xf>
    <xf numFmtId="166" fontId="2" fillId="0" borderId="2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5" fontId="3" fillId="0" borderId="2" xfId="1" applyFont="1" applyBorder="1" applyAlignment="1" applyProtection="1">
      <alignment horizontal="center" vertical="center"/>
      <protection locked="0"/>
    </xf>
    <xf numFmtId="165" fontId="2" fillId="0" borderId="2" xfId="1" applyFont="1" applyBorder="1" applyAlignment="1">
      <alignment horizontal="center" vertical="center"/>
    </xf>
    <xf numFmtId="167" fontId="2" fillId="0" borderId="2" xfId="2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165" fontId="2" fillId="0" borderId="2" xfId="1" applyFont="1" applyBorder="1"/>
    <xf numFmtId="164" fontId="2" fillId="0" borderId="2" xfId="0" applyNumberFormat="1" applyFont="1" applyBorder="1"/>
    <xf numFmtId="165" fontId="2" fillId="0" borderId="2" xfId="1" applyFont="1" applyBorder="1" applyAlignment="1"/>
    <xf numFmtId="166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165" fontId="2" fillId="0" borderId="0" xfId="1" applyFont="1"/>
    <xf numFmtId="0" fontId="2" fillId="0" borderId="0" xfId="0" applyFont="1" applyAlignment="1">
      <alignment horizontal="center" vertical="center"/>
    </xf>
    <xf numFmtId="14" fontId="0" fillId="0" borderId="2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4" fillId="0" borderId="2" xfId="0" applyFont="1" applyBorder="1" applyAlignment="1">
      <alignment horizontal="center" vertical="center"/>
    </xf>
    <xf numFmtId="165" fontId="2" fillId="0" borderId="2" xfId="1" applyFont="1" applyFill="1" applyBorder="1" applyAlignment="1">
      <alignment horizontal="center" vertical="center"/>
    </xf>
    <xf numFmtId="165" fontId="3" fillId="0" borderId="2" xfId="1" applyFont="1" applyFill="1" applyBorder="1" applyAlignment="1" applyProtection="1">
      <alignment horizontal="center" vertical="center"/>
      <protection locked="0"/>
    </xf>
    <xf numFmtId="166" fontId="2" fillId="0" borderId="3" xfId="0" applyNumberFormat="1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165" fontId="3" fillId="0" borderId="3" xfId="1" applyFont="1" applyBorder="1" applyAlignment="1" applyProtection="1">
      <alignment horizontal="center" vertical="center"/>
      <protection locked="0"/>
    </xf>
    <xf numFmtId="165" fontId="2" fillId="0" borderId="3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/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/>
    <xf numFmtId="165" fontId="0" fillId="0" borderId="2" xfId="1" applyFont="1" applyBorder="1" applyAlignment="1">
      <alignment horizontal="center" vertical="center" wrapText="1"/>
    </xf>
    <xf numFmtId="165" fontId="0" fillId="0" borderId="2" xfId="1" applyFont="1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166" fontId="3" fillId="0" borderId="2" xfId="0" applyNumberFormat="1" applyFont="1" applyBorder="1" applyAlignment="1">
      <alignment horizontal="left" vertical="center"/>
    </xf>
    <xf numFmtId="165" fontId="3" fillId="0" borderId="2" xfId="1" applyFont="1" applyFill="1" applyBorder="1" applyAlignment="1">
      <alignment horizontal="center" vertical="center"/>
    </xf>
    <xf numFmtId="167" fontId="3" fillId="0" borderId="2" xfId="2" applyNumberFormat="1" applyFont="1" applyFill="1" applyBorder="1" applyAlignment="1">
      <alignment horizontal="center" vertical="center"/>
    </xf>
    <xf numFmtId="0" fontId="3" fillId="0" borderId="2" xfId="0" applyFont="1" applyBorder="1" applyAlignment="1" applyProtection="1">
      <alignment vertical="center"/>
      <protection locked="0"/>
    </xf>
    <xf numFmtId="0" fontId="3" fillId="0" borderId="2" xfId="0" applyFont="1" applyBorder="1" applyAlignment="1" applyProtection="1">
      <alignment horizontal="right" vertical="center"/>
      <protection locked="0"/>
    </xf>
    <xf numFmtId="166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7" fontId="2" fillId="0" borderId="3" xfId="2" applyNumberFormat="1" applyFont="1" applyBorder="1" applyAlignment="1">
      <alignment horizontal="center" vertical="center"/>
    </xf>
    <xf numFmtId="20" fontId="0" fillId="0" borderId="0" xfId="0" applyNumberFormat="1"/>
    <xf numFmtId="20" fontId="2" fillId="0" borderId="0" xfId="0" applyNumberFormat="1" applyFont="1"/>
    <xf numFmtId="14" fontId="3" fillId="0" borderId="2" xfId="0" applyNumberFormat="1" applyFont="1" applyBorder="1" applyAlignment="1" applyProtection="1">
      <alignment vertical="center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vertical="center"/>
      <protection locked="0"/>
    </xf>
  </cellXfs>
  <cellStyles count="4">
    <cellStyle name="Moeda" xfId="1" builtinId="4"/>
    <cellStyle name="Moeda 2" xfId="3" xr:uid="{00000000-0005-0000-0000-000001000000}"/>
    <cellStyle name="Normal" xfId="0" builtinId="0"/>
    <cellStyle name="Porcentagem" xfId="2" builtinId="5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1"/>
  <sheetViews>
    <sheetView tabSelected="1" zoomScaleNormal="100" workbookViewId="0">
      <pane ySplit="1" topLeftCell="A2" activePane="bottomLeft" state="frozen"/>
      <selection pane="bottomLeft" activeCell="B1" sqref="B1"/>
    </sheetView>
  </sheetViews>
  <sheetFormatPr defaultRowHeight="12.75" x14ac:dyDescent="0.2"/>
  <cols>
    <col min="1" max="1" width="10.140625" style="16" bestFit="1" customWidth="1"/>
    <col min="2" max="2" width="27" style="17" bestFit="1" customWidth="1"/>
    <col min="3" max="3" width="18.7109375" style="1" bestFit="1" customWidth="1"/>
    <col min="4" max="4" width="6.28515625" style="1" bestFit="1" customWidth="1"/>
    <col min="5" max="6" width="12.5703125" style="1" bestFit="1" customWidth="1"/>
    <col min="7" max="7" width="7.7109375" style="1" bestFit="1" customWidth="1"/>
    <col min="8" max="8" width="12.5703125" style="1" bestFit="1" customWidth="1"/>
    <col min="9" max="9" width="11.5703125" style="1" customWidth="1"/>
    <col min="10" max="10" width="9.140625" style="1"/>
    <col min="11" max="11" width="19" style="1" bestFit="1" customWidth="1"/>
    <col min="12" max="16384" width="9.140625" style="1"/>
  </cols>
  <sheetData>
    <row r="1" spans="1:14" ht="25.5" x14ac:dyDescent="0.2">
      <c r="A1" s="2" t="s">
        <v>0</v>
      </c>
      <c r="B1" s="3" t="s">
        <v>11</v>
      </c>
      <c r="C1" s="4" t="s">
        <v>1</v>
      </c>
      <c r="D1" s="4" t="s">
        <v>2</v>
      </c>
      <c r="E1" s="4" t="s">
        <v>13</v>
      </c>
      <c r="F1" s="4" t="s">
        <v>3</v>
      </c>
      <c r="G1" s="4" t="s">
        <v>12</v>
      </c>
      <c r="H1" s="4" t="s">
        <v>4</v>
      </c>
      <c r="I1" s="4" t="s">
        <v>5</v>
      </c>
    </row>
    <row r="2" spans="1:14" ht="15" customHeight="1" x14ac:dyDescent="0.2">
      <c r="A2" s="50" t="s">
        <v>97</v>
      </c>
      <c r="B2" s="40" t="s">
        <v>122</v>
      </c>
      <c r="C2" s="43" t="s">
        <v>99</v>
      </c>
      <c r="D2" s="44">
        <v>1</v>
      </c>
      <c r="E2" s="44">
        <v>30.12</v>
      </c>
      <c r="F2" s="41">
        <f>13.89</f>
        <v>13.89</v>
      </c>
      <c r="G2" s="42">
        <f t="shared" ref="G2:G33" si="0">(E2-F2)/F2</f>
        <v>1.1684665226781856</v>
      </c>
      <c r="H2" s="44">
        <v>9.4600000000000009</v>
      </c>
      <c r="I2" s="44">
        <v>0</v>
      </c>
      <c r="N2" s="49"/>
    </row>
    <row r="3" spans="1:14" x14ac:dyDescent="0.2">
      <c r="A3" s="50" t="s">
        <v>97</v>
      </c>
      <c r="B3" s="40" t="s">
        <v>123</v>
      </c>
      <c r="C3" s="43" t="s">
        <v>118</v>
      </c>
      <c r="D3" s="44">
        <v>1</v>
      </c>
      <c r="E3" s="44">
        <v>239</v>
      </c>
      <c r="F3" s="41">
        <v>123.09</v>
      </c>
      <c r="G3" s="42">
        <f t="shared" si="0"/>
        <v>0.94166869770086925</v>
      </c>
      <c r="H3" s="44">
        <v>45.41</v>
      </c>
      <c r="I3" s="44">
        <v>21.95</v>
      </c>
      <c r="N3" s="49"/>
    </row>
    <row r="4" spans="1:14" x14ac:dyDescent="0.2">
      <c r="A4" s="50" t="s">
        <v>97</v>
      </c>
      <c r="B4" s="40" t="s">
        <v>124</v>
      </c>
      <c r="C4" s="43" t="s">
        <v>21</v>
      </c>
      <c r="D4" s="44">
        <v>3</v>
      </c>
      <c r="E4" s="44">
        <v>2574</v>
      </c>
      <c r="F4" s="41">
        <f>381.46*D4</f>
        <v>1144.3799999999999</v>
      </c>
      <c r="G4" s="42">
        <f t="shared" si="0"/>
        <v>1.2492528705499923</v>
      </c>
      <c r="H4" s="44">
        <v>489.06</v>
      </c>
      <c r="I4" s="44">
        <v>62.85</v>
      </c>
      <c r="N4" s="49"/>
    </row>
    <row r="5" spans="1:14" x14ac:dyDescent="0.2">
      <c r="A5" s="50" t="s">
        <v>97</v>
      </c>
      <c r="B5" s="40" t="s">
        <v>124</v>
      </c>
      <c r="C5" s="43" t="s">
        <v>108</v>
      </c>
      <c r="D5" s="44">
        <v>1</v>
      </c>
      <c r="E5" s="44">
        <v>358</v>
      </c>
      <c r="F5" s="41">
        <v>159.16</v>
      </c>
      <c r="G5" s="42">
        <f t="shared" si="0"/>
        <v>1.2493088715757728</v>
      </c>
      <c r="H5" s="44">
        <v>68.02</v>
      </c>
      <c r="I5" s="44">
        <v>20.95</v>
      </c>
      <c r="N5" s="49"/>
    </row>
    <row r="6" spans="1:14" x14ac:dyDescent="0.2">
      <c r="A6" s="50" t="s">
        <v>97</v>
      </c>
      <c r="B6" s="40" t="s">
        <v>122</v>
      </c>
      <c r="C6" s="51">
        <v>2634</v>
      </c>
      <c r="D6" s="44">
        <v>5</v>
      </c>
      <c r="E6" s="44">
        <v>122.75</v>
      </c>
      <c r="F6" s="41">
        <f>10.61*D6</f>
        <v>53.05</v>
      </c>
      <c r="G6" s="42">
        <f t="shared" si="0"/>
        <v>1.3138548539114046</v>
      </c>
      <c r="H6" s="44">
        <v>49.65</v>
      </c>
      <c r="I6" s="44">
        <v>0</v>
      </c>
      <c r="N6" s="49"/>
    </row>
    <row r="7" spans="1:14" x14ac:dyDescent="0.2">
      <c r="A7" s="50" t="s">
        <v>96</v>
      </c>
      <c r="B7" s="40" t="s">
        <v>124</v>
      </c>
      <c r="C7" s="43" t="s">
        <v>108</v>
      </c>
      <c r="D7" s="44">
        <v>1</v>
      </c>
      <c r="E7" s="44">
        <v>358</v>
      </c>
      <c r="F7" s="41">
        <v>159.16</v>
      </c>
      <c r="G7" s="42">
        <f t="shared" si="0"/>
        <v>1.2493088715757728</v>
      </c>
      <c r="H7" s="44">
        <v>68.02</v>
      </c>
      <c r="I7" s="44">
        <v>20.95</v>
      </c>
      <c r="N7" s="49"/>
    </row>
    <row r="8" spans="1:14" x14ac:dyDescent="0.2">
      <c r="A8" s="50" t="s">
        <v>96</v>
      </c>
      <c r="B8" s="40" t="s">
        <v>124</v>
      </c>
      <c r="C8" s="43" t="s">
        <v>115</v>
      </c>
      <c r="D8" s="44">
        <v>1</v>
      </c>
      <c r="E8" s="44">
        <v>998</v>
      </c>
      <c r="F8" s="41">
        <v>443.71</v>
      </c>
      <c r="G8" s="42">
        <f t="shared" si="0"/>
        <v>1.2492168308129183</v>
      </c>
      <c r="H8" s="44">
        <v>189.62</v>
      </c>
      <c r="I8" s="44">
        <v>23.95</v>
      </c>
      <c r="N8" s="49"/>
    </row>
    <row r="9" spans="1:14" x14ac:dyDescent="0.2">
      <c r="A9" s="50" t="s">
        <v>96</v>
      </c>
      <c r="B9" s="40" t="s">
        <v>122</v>
      </c>
      <c r="C9" s="43" t="s">
        <v>99</v>
      </c>
      <c r="D9" s="44">
        <v>4</v>
      </c>
      <c r="E9" s="44">
        <v>120.48</v>
      </c>
      <c r="F9" s="41">
        <f>13.89*D9</f>
        <v>55.56</v>
      </c>
      <c r="G9" s="42">
        <f t="shared" si="0"/>
        <v>1.1684665226781856</v>
      </c>
      <c r="H9" s="44">
        <v>37.840000000000003</v>
      </c>
      <c r="I9" s="44">
        <v>0</v>
      </c>
      <c r="N9" s="49"/>
    </row>
    <row r="10" spans="1:14" x14ac:dyDescent="0.2">
      <c r="A10" s="50" t="s">
        <v>95</v>
      </c>
      <c r="B10" s="40" t="s">
        <v>125</v>
      </c>
      <c r="C10" s="43" t="s">
        <v>102</v>
      </c>
      <c r="D10" s="44">
        <v>2</v>
      </c>
      <c r="E10" s="44">
        <v>958</v>
      </c>
      <c r="F10" s="41">
        <f>186.1*D10</f>
        <v>372.2</v>
      </c>
      <c r="G10" s="42">
        <f t="shared" si="0"/>
        <v>1.5738850080601827</v>
      </c>
      <c r="H10" s="44">
        <v>182.02</v>
      </c>
      <c r="I10" s="44">
        <v>40.9</v>
      </c>
      <c r="N10" s="49"/>
    </row>
    <row r="11" spans="1:14" x14ac:dyDescent="0.2">
      <c r="A11" s="50" t="s">
        <v>95</v>
      </c>
      <c r="B11" s="40" t="s">
        <v>123</v>
      </c>
      <c r="C11" s="43" t="s">
        <v>104</v>
      </c>
      <c r="D11" s="44">
        <v>1</v>
      </c>
      <c r="E11" s="44">
        <v>309</v>
      </c>
      <c r="F11" s="41">
        <v>137.31</v>
      </c>
      <c r="G11" s="42">
        <f t="shared" si="0"/>
        <v>1.2503823465151847</v>
      </c>
      <c r="H11" s="44">
        <v>58.71</v>
      </c>
      <c r="I11" s="44">
        <v>20.95</v>
      </c>
      <c r="N11" s="49"/>
    </row>
    <row r="12" spans="1:14" x14ac:dyDescent="0.2">
      <c r="A12" s="50" t="s">
        <v>95</v>
      </c>
      <c r="B12" s="40" t="s">
        <v>124</v>
      </c>
      <c r="C12" s="43" t="s">
        <v>21</v>
      </c>
      <c r="D12" s="44">
        <v>1</v>
      </c>
      <c r="E12" s="44">
        <v>858</v>
      </c>
      <c r="F12" s="41">
        <v>381.46</v>
      </c>
      <c r="G12" s="42">
        <f t="shared" si="0"/>
        <v>1.2492528705499923</v>
      </c>
      <c r="H12" s="44">
        <v>163.02000000000001</v>
      </c>
      <c r="I12" s="44">
        <v>20.95</v>
      </c>
      <c r="N12" s="49"/>
    </row>
    <row r="13" spans="1:14" x14ac:dyDescent="0.2">
      <c r="A13" s="50" t="s">
        <v>95</v>
      </c>
      <c r="B13" s="40" t="s">
        <v>122</v>
      </c>
      <c r="C13" s="43" t="s">
        <v>99</v>
      </c>
      <c r="D13" s="44">
        <v>12</v>
      </c>
      <c r="E13" s="44">
        <v>361.44</v>
      </c>
      <c r="F13" s="41">
        <f>13.89*D13</f>
        <v>166.68</v>
      </c>
      <c r="G13" s="42">
        <f t="shared" si="0"/>
        <v>1.1684665226781856</v>
      </c>
      <c r="H13" s="44">
        <f>9.46*D13</f>
        <v>113.52000000000001</v>
      </c>
      <c r="I13" s="44">
        <v>0</v>
      </c>
      <c r="N13" s="49"/>
    </row>
    <row r="14" spans="1:14" x14ac:dyDescent="0.2">
      <c r="A14" s="50" t="s">
        <v>94</v>
      </c>
      <c r="B14" s="40" t="s">
        <v>124</v>
      </c>
      <c r="C14" s="43" t="s">
        <v>113</v>
      </c>
      <c r="D14" s="44">
        <v>1</v>
      </c>
      <c r="E14" s="44">
        <v>298</v>
      </c>
      <c r="F14" s="41">
        <v>123.59</v>
      </c>
      <c r="G14" s="42">
        <f t="shared" si="0"/>
        <v>1.4111983170159397</v>
      </c>
      <c r="H14" s="44">
        <v>56.62</v>
      </c>
      <c r="I14" s="44">
        <v>21.95</v>
      </c>
      <c r="N14" s="49"/>
    </row>
    <row r="15" spans="1:14" x14ac:dyDescent="0.2">
      <c r="A15" s="50" t="s">
        <v>94</v>
      </c>
      <c r="B15" s="40" t="s">
        <v>124</v>
      </c>
      <c r="C15" s="43" t="s">
        <v>21</v>
      </c>
      <c r="D15" s="44">
        <v>2</v>
      </c>
      <c r="E15" s="44">
        <v>1716</v>
      </c>
      <c r="F15" s="41">
        <f>381.46*D15</f>
        <v>762.92</v>
      </c>
      <c r="G15" s="42">
        <f t="shared" si="0"/>
        <v>1.2492528705499923</v>
      </c>
      <c r="H15" s="44">
        <v>326.04000000000002</v>
      </c>
      <c r="I15" s="44">
        <v>41.9</v>
      </c>
      <c r="N15" s="49"/>
    </row>
    <row r="16" spans="1:14" x14ac:dyDescent="0.2">
      <c r="A16" s="50" t="s">
        <v>94</v>
      </c>
      <c r="B16" s="40" t="s">
        <v>124</v>
      </c>
      <c r="C16" s="43" t="s">
        <v>108</v>
      </c>
      <c r="D16" s="44">
        <v>1</v>
      </c>
      <c r="E16" s="44">
        <v>358</v>
      </c>
      <c r="F16" s="41">
        <v>159.16</v>
      </c>
      <c r="G16" s="42">
        <f t="shared" si="0"/>
        <v>1.2493088715757728</v>
      </c>
      <c r="H16" s="44">
        <v>68.02</v>
      </c>
      <c r="I16" s="44">
        <v>20.95</v>
      </c>
      <c r="N16" s="49"/>
    </row>
    <row r="17" spans="1:14" x14ac:dyDescent="0.2">
      <c r="A17" s="50" t="s">
        <v>94</v>
      </c>
      <c r="B17" s="40" t="s">
        <v>122</v>
      </c>
      <c r="C17" s="43" t="s">
        <v>99</v>
      </c>
      <c r="D17" s="44">
        <v>10</v>
      </c>
      <c r="E17" s="44">
        <v>301.2</v>
      </c>
      <c r="F17" s="41">
        <f>13.89*D17</f>
        <v>138.9</v>
      </c>
      <c r="G17" s="42">
        <f t="shared" si="0"/>
        <v>1.1684665226781856</v>
      </c>
      <c r="H17" s="44">
        <f>9.46*D17</f>
        <v>94.600000000000009</v>
      </c>
      <c r="I17" s="44">
        <v>0</v>
      </c>
      <c r="N17" s="49"/>
    </row>
    <row r="18" spans="1:14" x14ac:dyDescent="0.2">
      <c r="A18" s="50" t="s">
        <v>93</v>
      </c>
      <c r="B18" s="40" t="s">
        <v>124</v>
      </c>
      <c r="C18" s="43" t="s">
        <v>21</v>
      </c>
      <c r="D18" s="44">
        <v>1</v>
      </c>
      <c r="E18" s="44">
        <v>858</v>
      </c>
      <c r="F18" s="41">
        <v>381.46</v>
      </c>
      <c r="G18" s="42">
        <f t="shared" si="0"/>
        <v>1.2492528705499923</v>
      </c>
      <c r="H18" s="44">
        <v>163.02000000000001</v>
      </c>
      <c r="I18" s="44">
        <v>20.95</v>
      </c>
      <c r="N18" s="49"/>
    </row>
    <row r="19" spans="1:14" x14ac:dyDescent="0.2">
      <c r="A19" s="50" t="s">
        <v>93</v>
      </c>
      <c r="B19" s="40" t="s">
        <v>124</v>
      </c>
      <c r="C19" s="43" t="s">
        <v>121</v>
      </c>
      <c r="D19" s="44">
        <v>1</v>
      </c>
      <c r="E19" s="44">
        <v>298</v>
      </c>
      <c r="F19" s="41">
        <f>123.59</f>
        <v>123.59</v>
      </c>
      <c r="G19" s="42">
        <f t="shared" si="0"/>
        <v>1.4111983170159397</v>
      </c>
      <c r="H19" s="44">
        <v>56.62</v>
      </c>
      <c r="I19" s="44">
        <v>20.95</v>
      </c>
      <c r="N19" s="49"/>
    </row>
    <row r="20" spans="1:14" x14ac:dyDescent="0.2">
      <c r="A20" s="50" t="s">
        <v>93</v>
      </c>
      <c r="B20" s="40" t="s">
        <v>122</v>
      </c>
      <c r="C20" s="43" t="s">
        <v>106</v>
      </c>
      <c r="D20" s="44">
        <v>1</v>
      </c>
      <c r="E20" s="44">
        <v>33.35</v>
      </c>
      <c r="F20" s="41">
        <v>13.89</v>
      </c>
      <c r="G20" s="42">
        <f t="shared" si="0"/>
        <v>1.4010079193664506</v>
      </c>
      <c r="H20" s="44">
        <v>11.5</v>
      </c>
      <c r="I20" s="44">
        <v>0</v>
      </c>
      <c r="N20" s="49"/>
    </row>
    <row r="21" spans="1:14" x14ac:dyDescent="0.2">
      <c r="A21" s="50" t="s">
        <v>93</v>
      </c>
      <c r="B21" s="40" t="s">
        <v>124</v>
      </c>
      <c r="C21" s="43" t="s">
        <v>113</v>
      </c>
      <c r="D21" s="44">
        <v>2</v>
      </c>
      <c r="E21" s="44">
        <v>596</v>
      </c>
      <c r="F21" s="41">
        <f>123.59*D21</f>
        <v>247.18</v>
      </c>
      <c r="G21" s="42">
        <f t="shared" si="0"/>
        <v>1.4111983170159397</v>
      </c>
      <c r="H21" s="44">
        <v>113.24</v>
      </c>
      <c r="I21" s="44">
        <v>43.9</v>
      </c>
      <c r="N21" s="49"/>
    </row>
    <row r="22" spans="1:14" x14ac:dyDescent="0.2">
      <c r="A22" s="50" t="s">
        <v>93</v>
      </c>
      <c r="B22" s="40" t="s">
        <v>122</v>
      </c>
      <c r="C22" s="43" t="s">
        <v>99</v>
      </c>
      <c r="D22" s="44">
        <v>7</v>
      </c>
      <c r="E22" s="44">
        <v>210.84</v>
      </c>
      <c r="F22" s="41">
        <f>13.89*D22</f>
        <v>97.23</v>
      </c>
      <c r="G22" s="42">
        <f t="shared" si="0"/>
        <v>1.1684665226781856</v>
      </c>
      <c r="H22" s="44">
        <f>9.46*D22</f>
        <v>66.22</v>
      </c>
      <c r="I22" s="44">
        <v>0</v>
      </c>
      <c r="N22" s="49"/>
    </row>
    <row r="23" spans="1:14" x14ac:dyDescent="0.2">
      <c r="A23" s="50" t="s">
        <v>92</v>
      </c>
      <c r="B23" s="40" t="s">
        <v>125</v>
      </c>
      <c r="C23" s="43" t="s">
        <v>119</v>
      </c>
      <c r="D23" s="44">
        <v>1</v>
      </c>
      <c r="E23" s="44">
        <v>460</v>
      </c>
      <c r="F23" s="41">
        <v>176.98</v>
      </c>
      <c r="G23" s="42">
        <f t="shared" si="0"/>
        <v>1.5991637473160809</v>
      </c>
      <c r="H23" s="44">
        <v>87.4</v>
      </c>
      <c r="I23" s="44">
        <v>20.95</v>
      </c>
      <c r="N23" s="49"/>
    </row>
    <row r="24" spans="1:14" x14ac:dyDescent="0.2">
      <c r="A24" s="50" t="s">
        <v>92</v>
      </c>
      <c r="B24" s="40" t="s">
        <v>123</v>
      </c>
      <c r="C24" s="43" t="s">
        <v>105</v>
      </c>
      <c r="D24" s="44">
        <v>1</v>
      </c>
      <c r="E24" s="44">
        <v>299</v>
      </c>
      <c r="F24" s="41">
        <v>132.57</v>
      </c>
      <c r="G24" s="42">
        <f t="shared" si="0"/>
        <v>1.2554122350456365</v>
      </c>
      <c r="H24" s="44">
        <v>56.81</v>
      </c>
      <c r="I24" s="44">
        <v>20.95</v>
      </c>
      <c r="N24" s="49"/>
    </row>
    <row r="25" spans="1:14" x14ac:dyDescent="0.2">
      <c r="A25" s="50" t="s">
        <v>92</v>
      </c>
      <c r="B25" s="40" t="s">
        <v>124</v>
      </c>
      <c r="C25" s="43" t="s">
        <v>108</v>
      </c>
      <c r="D25" s="44">
        <v>2</v>
      </c>
      <c r="E25" s="44">
        <v>716</v>
      </c>
      <c r="F25" s="41">
        <f>159.16*D25</f>
        <v>318.32</v>
      </c>
      <c r="G25" s="42">
        <f t="shared" si="0"/>
        <v>1.2493088715757728</v>
      </c>
      <c r="H25" s="44">
        <v>177.94</v>
      </c>
      <c r="I25" s="44">
        <v>41.9</v>
      </c>
      <c r="N25" s="49"/>
    </row>
    <row r="26" spans="1:14" x14ac:dyDescent="0.2">
      <c r="A26" s="50" t="s">
        <v>92</v>
      </c>
      <c r="B26" s="40" t="s">
        <v>126</v>
      </c>
      <c r="C26" s="43" t="s">
        <v>120</v>
      </c>
      <c r="D26" s="44">
        <v>1</v>
      </c>
      <c r="E26" s="44">
        <v>231.97</v>
      </c>
      <c r="F26" s="41">
        <v>88.41</v>
      </c>
      <c r="G26" s="42">
        <f t="shared" si="0"/>
        <v>1.6237982128718471</v>
      </c>
      <c r="H26" s="44">
        <v>44.07</v>
      </c>
      <c r="I26" s="44">
        <v>20.95</v>
      </c>
      <c r="N26" s="49"/>
    </row>
    <row r="27" spans="1:14" x14ac:dyDescent="0.2">
      <c r="A27" s="50" t="s">
        <v>92</v>
      </c>
      <c r="B27" s="40" t="s">
        <v>124</v>
      </c>
      <c r="C27" s="43" t="s">
        <v>21</v>
      </c>
      <c r="D27" s="44">
        <v>5</v>
      </c>
      <c r="E27" s="44">
        <v>4290</v>
      </c>
      <c r="F27" s="41">
        <f>381.46*D27</f>
        <v>1907.3</v>
      </c>
      <c r="G27" s="42">
        <f t="shared" si="0"/>
        <v>1.2492528705499921</v>
      </c>
      <c r="H27" s="44">
        <v>815.1</v>
      </c>
      <c r="I27" s="44">
        <v>104.75</v>
      </c>
      <c r="N27" s="49"/>
    </row>
    <row r="28" spans="1:14" x14ac:dyDescent="0.2">
      <c r="A28" s="50" t="s">
        <v>92</v>
      </c>
      <c r="B28" s="40" t="s">
        <v>122</v>
      </c>
      <c r="C28" s="43" t="s">
        <v>98</v>
      </c>
      <c r="D28" s="44">
        <v>11</v>
      </c>
      <c r="E28" s="44">
        <v>270.05</v>
      </c>
      <c r="F28" s="41">
        <f>10.61*D28</f>
        <v>116.71</v>
      </c>
      <c r="G28" s="42">
        <f t="shared" si="0"/>
        <v>1.3138548539114048</v>
      </c>
      <c r="H28" s="44">
        <f>9.93*D28</f>
        <v>109.22999999999999</v>
      </c>
      <c r="I28" s="44">
        <v>0</v>
      </c>
      <c r="N28" s="49"/>
    </row>
    <row r="29" spans="1:14" x14ac:dyDescent="0.2">
      <c r="A29" s="50" t="s">
        <v>92</v>
      </c>
      <c r="B29" s="40" t="s">
        <v>124</v>
      </c>
      <c r="C29" s="43" t="s">
        <v>113</v>
      </c>
      <c r="D29" s="44">
        <v>1</v>
      </c>
      <c r="E29" s="44">
        <v>298</v>
      </c>
      <c r="F29" s="41">
        <v>123.59</v>
      </c>
      <c r="G29" s="42">
        <f t="shared" si="0"/>
        <v>1.4111983170159397</v>
      </c>
      <c r="H29" s="44">
        <v>56.62</v>
      </c>
      <c r="I29" s="44">
        <v>21.95</v>
      </c>
      <c r="N29" s="49"/>
    </row>
    <row r="30" spans="1:14" x14ac:dyDescent="0.2">
      <c r="A30" s="50" t="s">
        <v>92</v>
      </c>
      <c r="B30" s="40" t="s">
        <v>122</v>
      </c>
      <c r="C30" s="43" t="s">
        <v>99</v>
      </c>
      <c r="D30" s="44">
        <v>7</v>
      </c>
      <c r="E30" s="44">
        <v>210.84</v>
      </c>
      <c r="F30" s="41">
        <v>97.23</v>
      </c>
      <c r="G30" s="42">
        <f t="shared" si="0"/>
        <v>1.1684665226781856</v>
      </c>
      <c r="H30" s="44">
        <f>9.46*D30</f>
        <v>66.22</v>
      </c>
      <c r="I30" s="44">
        <v>0</v>
      </c>
      <c r="N30" s="49"/>
    </row>
    <row r="31" spans="1:14" x14ac:dyDescent="0.2">
      <c r="A31" s="50" t="s">
        <v>91</v>
      </c>
      <c r="B31" s="40" t="s">
        <v>123</v>
      </c>
      <c r="C31" s="43" t="s">
        <v>115</v>
      </c>
      <c r="D31" s="44">
        <v>1</v>
      </c>
      <c r="E31" s="44">
        <v>998</v>
      </c>
      <c r="F31" s="41">
        <v>443.71</v>
      </c>
      <c r="G31" s="42">
        <f t="shared" si="0"/>
        <v>1.2492168308129183</v>
      </c>
      <c r="H31" s="44">
        <v>189.62</v>
      </c>
      <c r="I31" s="44">
        <v>23.95</v>
      </c>
      <c r="N31" s="49"/>
    </row>
    <row r="32" spans="1:14" x14ac:dyDescent="0.2">
      <c r="A32" s="50" t="s">
        <v>91</v>
      </c>
      <c r="B32" s="40" t="s">
        <v>124</v>
      </c>
      <c r="C32" s="43" t="s">
        <v>21</v>
      </c>
      <c r="D32" s="44">
        <v>2</v>
      </c>
      <c r="E32" s="44">
        <v>1716</v>
      </c>
      <c r="F32" s="41">
        <f>381.46*D32</f>
        <v>762.92</v>
      </c>
      <c r="G32" s="42">
        <f t="shared" si="0"/>
        <v>1.2492528705499923</v>
      </c>
      <c r="H32" s="44">
        <v>326.04000000000002</v>
      </c>
      <c r="I32" s="44">
        <v>41.9</v>
      </c>
      <c r="N32" s="49"/>
    </row>
    <row r="33" spans="1:14" x14ac:dyDescent="0.2">
      <c r="A33" s="50" t="s">
        <v>91</v>
      </c>
      <c r="B33" s="40" t="s">
        <v>123</v>
      </c>
      <c r="C33" s="43" t="s">
        <v>67</v>
      </c>
      <c r="D33" s="44">
        <v>1</v>
      </c>
      <c r="E33" s="44">
        <v>299</v>
      </c>
      <c r="F33" s="41">
        <v>161.01</v>
      </c>
      <c r="G33" s="42">
        <f t="shared" si="0"/>
        <v>0.85702751381901754</v>
      </c>
      <c r="H33" s="44">
        <v>56.81</v>
      </c>
      <c r="I33" s="44">
        <v>20.95</v>
      </c>
      <c r="N33" s="49"/>
    </row>
    <row r="34" spans="1:14" x14ac:dyDescent="0.2">
      <c r="A34" s="50" t="s">
        <v>91</v>
      </c>
      <c r="B34" s="40" t="s">
        <v>122</v>
      </c>
      <c r="C34" s="43" t="s">
        <v>116</v>
      </c>
      <c r="D34" s="44">
        <v>1</v>
      </c>
      <c r="E34" s="44">
        <v>62.63</v>
      </c>
      <c r="F34" s="41">
        <v>36.799999999999997</v>
      </c>
      <c r="G34" s="42">
        <f t="shared" ref="G34:G65" si="1">(E34-F34)/F34</f>
        <v>0.70190217391304366</v>
      </c>
      <c r="H34" s="44">
        <v>16.329999999999998</v>
      </c>
      <c r="I34" s="44">
        <v>0</v>
      </c>
      <c r="N34" s="49"/>
    </row>
    <row r="35" spans="1:14" x14ac:dyDescent="0.2">
      <c r="A35" s="50" t="s">
        <v>91</v>
      </c>
      <c r="B35" s="40" t="s">
        <v>124</v>
      </c>
      <c r="C35" s="43" t="s">
        <v>112</v>
      </c>
      <c r="D35" s="44">
        <v>1</v>
      </c>
      <c r="E35" s="44">
        <v>378</v>
      </c>
      <c r="F35" s="41">
        <v>168.06</v>
      </c>
      <c r="G35" s="42">
        <f t="shared" si="1"/>
        <v>1.2491967154587647</v>
      </c>
      <c r="H35" s="44">
        <v>71.819999999999993</v>
      </c>
      <c r="I35" s="44">
        <v>23.95</v>
      </c>
      <c r="N35" s="49"/>
    </row>
    <row r="36" spans="1:14" x14ac:dyDescent="0.2">
      <c r="A36" s="50" t="s">
        <v>91</v>
      </c>
      <c r="B36" s="40" t="s">
        <v>122</v>
      </c>
      <c r="C36" s="43" t="s">
        <v>98</v>
      </c>
      <c r="D36" s="44">
        <v>2</v>
      </c>
      <c r="E36" s="44">
        <v>49.1</v>
      </c>
      <c r="F36" s="41">
        <f>10.61*D36</f>
        <v>21.22</v>
      </c>
      <c r="G36" s="42">
        <f t="shared" si="1"/>
        <v>1.3138548539114046</v>
      </c>
      <c r="H36" s="44">
        <v>19.86</v>
      </c>
      <c r="I36" s="44">
        <v>0</v>
      </c>
      <c r="N36" s="49"/>
    </row>
    <row r="37" spans="1:14" x14ac:dyDescent="0.2">
      <c r="A37" s="50" t="s">
        <v>91</v>
      </c>
      <c r="B37" s="40" t="s">
        <v>122</v>
      </c>
      <c r="C37" s="43" t="s">
        <v>99</v>
      </c>
      <c r="D37" s="44">
        <v>21</v>
      </c>
      <c r="E37" s="44">
        <v>632.52</v>
      </c>
      <c r="F37" s="41">
        <f>13.89*D37</f>
        <v>291.69</v>
      </c>
      <c r="G37" s="42">
        <f t="shared" si="1"/>
        <v>1.1684665226781856</v>
      </c>
      <c r="H37" s="44">
        <f>9.46*D37</f>
        <v>198.66000000000003</v>
      </c>
      <c r="I37" s="44">
        <v>0</v>
      </c>
      <c r="N37" s="49"/>
    </row>
    <row r="38" spans="1:14" x14ac:dyDescent="0.2">
      <c r="A38" s="50" t="s">
        <v>90</v>
      </c>
      <c r="B38" s="40" t="s">
        <v>123</v>
      </c>
      <c r="C38" s="43" t="s">
        <v>118</v>
      </c>
      <c r="D38" s="44">
        <v>1</v>
      </c>
      <c r="E38" s="44">
        <v>239</v>
      </c>
      <c r="F38" s="41">
        <v>123.09</v>
      </c>
      <c r="G38" s="42">
        <f t="shared" si="1"/>
        <v>0.94166869770086925</v>
      </c>
      <c r="H38" s="44">
        <v>45.41</v>
      </c>
      <c r="I38" s="44">
        <v>21.95</v>
      </c>
      <c r="N38" s="49"/>
    </row>
    <row r="39" spans="1:14" x14ac:dyDescent="0.2">
      <c r="A39" s="50" t="s">
        <v>90</v>
      </c>
      <c r="B39" s="40" t="s">
        <v>122</v>
      </c>
      <c r="C39" s="43" t="s">
        <v>98</v>
      </c>
      <c r="D39" s="44">
        <v>1</v>
      </c>
      <c r="E39" s="44">
        <v>24.55</v>
      </c>
      <c r="F39" s="41">
        <f>10.61</f>
        <v>10.61</v>
      </c>
      <c r="G39" s="42">
        <f t="shared" si="1"/>
        <v>1.3138548539114046</v>
      </c>
      <c r="H39" s="44">
        <v>9.93</v>
      </c>
      <c r="I39" s="44">
        <v>0</v>
      </c>
      <c r="N39" s="49"/>
    </row>
    <row r="40" spans="1:14" x14ac:dyDescent="0.2">
      <c r="A40" s="50" t="s">
        <v>90</v>
      </c>
      <c r="B40" s="40" t="s">
        <v>124</v>
      </c>
      <c r="C40" s="43" t="s">
        <v>108</v>
      </c>
      <c r="D40" s="44">
        <v>1</v>
      </c>
      <c r="E40" s="44">
        <v>358</v>
      </c>
      <c r="F40" s="41">
        <v>159.16</v>
      </c>
      <c r="G40" s="42">
        <f t="shared" si="1"/>
        <v>1.2493088715757728</v>
      </c>
      <c r="H40" s="44">
        <v>68.02</v>
      </c>
      <c r="I40" s="44">
        <v>23.95</v>
      </c>
      <c r="N40" s="49"/>
    </row>
    <row r="41" spans="1:14" x14ac:dyDescent="0.2">
      <c r="A41" s="50" t="s">
        <v>90</v>
      </c>
      <c r="B41" s="40" t="s">
        <v>122</v>
      </c>
      <c r="C41" s="43" t="s">
        <v>99</v>
      </c>
      <c r="D41" s="44">
        <v>6</v>
      </c>
      <c r="E41" s="44">
        <v>180.72</v>
      </c>
      <c r="F41" s="41">
        <f>13.89*D41</f>
        <v>83.34</v>
      </c>
      <c r="G41" s="42">
        <f t="shared" si="1"/>
        <v>1.1684665226781856</v>
      </c>
      <c r="H41" s="44">
        <f>9.46*D41</f>
        <v>56.760000000000005</v>
      </c>
      <c r="I41" s="44">
        <v>0</v>
      </c>
      <c r="N41" s="49"/>
    </row>
    <row r="42" spans="1:14" x14ac:dyDescent="0.2">
      <c r="A42" s="50" t="s">
        <v>89</v>
      </c>
      <c r="B42" s="40" t="s">
        <v>122</v>
      </c>
      <c r="C42" s="43" t="s">
        <v>116</v>
      </c>
      <c r="D42" s="44">
        <v>1</v>
      </c>
      <c r="E42" s="44">
        <v>62.63</v>
      </c>
      <c r="F42" s="41">
        <v>36.799999999999997</v>
      </c>
      <c r="G42" s="42">
        <f t="shared" si="1"/>
        <v>0.70190217391304366</v>
      </c>
      <c r="H42" s="44">
        <v>16.329999999999998</v>
      </c>
      <c r="I42" s="44">
        <v>0</v>
      </c>
      <c r="N42" s="49"/>
    </row>
    <row r="43" spans="1:14" x14ac:dyDescent="0.2">
      <c r="A43" s="50" t="s">
        <v>89</v>
      </c>
      <c r="B43" s="40" t="s">
        <v>123</v>
      </c>
      <c r="C43" s="43" t="s">
        <v>105</v>
      </c>
      <c r="D43" s="44">
        <v>1</v>
      </c>
      <c r="E43" s="44">
        <v>299</v>
      </c>
      <c r="F43" s="41">
        <v>132.57</v>
      </c>
      <c r="G43" s="42">
        <f t="shared" si="1"/>
        <v>1.2554122350456365</v>
      </c>
      <c r="H43" s="44">
        <v>56.81</v>
      </c>
      <c r="I43" s="44">
        <v>20.95</v>
      </c>
      <c r="N43" s="49"/>
    </row>
    <row r="44" spans="1:14" x14ac:dyDescent="0.2">
      <c r="A44" s="50" t="s">
        <v>89</v>
      </c>
      <c r="B44" s="40" t="s">
        <v>124</v>
      </c>
      <c r="C44" s="43" t="s">
        <v>115</v>
      </c>
      <c r="D44" s="44">
        <v>1</v>
      </c>
      <c r="E44" s="44">
        <v>998</v>
      </c>
      <c r="F44" s="41">
        <v>443.71</v>
      </c>
      <c r="G44" s="42">
        <f t="shared" si="1"/>
        <v>1.2492168308129183</v>
      </c>
      <c r="H44" s="44">
        <v>189.62</v>
      </c>
      <c r="I44" s="44">
        <v>23.95</v>
      </c>
      <c r="N44" s="49"/>
    </row>
    <row r="45" spans="1:14" x14ac:dyDescent="0.2">
      <c r="A45" s="50" t="s">
        <v>89</v>
      </c>
      <c r="B45" s="40" t="s">
        <v>124</v>
      </c>
      <c r="C45" s="43" t="s">
        <v>112</v>
      </c>
      <c r="D45" s="44">
        <v>2</v>
      </c>
      <c r="E45" s="44">
        <v>756</v>
      </c>
      <c r="F45" s="41">
        <f>168.06*D45</f>
        <v>336.12</v>
      </c>
      <c r="G45" s="42">
        <f t="shared" si="1"/>
        <v>1.2491967154587647</v>
      </c>
      <c r="H45" s="44">
        <v>143.63999999999999</v>
      </c>
      <c r="I45" s="44">
        <v>47.9</v>
      </c>
      <c r="N45" s="49"/>
    </row>
    <row r="46" spans="1:14" x14ac:dyDescent="0.2">
      <c r="A46" s="50" t="s">
        <v>89</v>
      </c>
      <c r="B46" s="40" t="s">
        <v>124</v>
      </c>
      <c r="C46" s="43" t="s">
        <v>21</v>
      </c>
      <c r="D46" s="44">
        <v>1</v>
      </c>
      <c r="E46" s="44">
        <v>858</v>
      </c>
      <c r="F46" s="41">
        <v>381.46</v>
      </c>
      <c r="G46" s="42">
        <f t="shared" si="1"/>
        <v>1.2492528705499923</v>
      </c>
      <c r="H46" s="44">
        <v>163.02000000000001</v>
      </c>
      <c r="I46" s="44">
        <v>20.95</v>
      </c>
      <c r="N46" s="49"/>
    </row>
    <row r="47" spans="1:14" x14ac:dyDescent="0.2">
      <c r="A47" s="50" t="s">
        <v>89</v>
      </c>
      <c r="B47" s="40" t="s">
        <v>127</v>
      </c>
      <c r="C47" s="43" t="s">
        <v>117</v>
      </c>
      <c r="D47" s="44">
        <v>1</v>
      </c>
      <c r="E47" s="44">
        <v>239</v>
      </c>
      <c r="F47" s="41">
        <v>97.93</v>
      </c>
      <c r="G47" s="42">
        <f t="shared" si="1"/>
        <v>1.4405187378739914</v>
      </c>
      <c r="H47" s="44">
        <v>45.41</v>
      </c>
      <c r="I47" s="44">
        <v>20.95</v>
      </c>
      <c r="N47" s="49"/>
    </row>
    <row r="48" spans="1:14" x14ac:dyDescent="0.2">
      <c r="A48" s="50" t="s">
        <v>89</v>
      </c>
      <c r="B48" s="40" t="s">
        <v>122</v>
      </c>
      <c r="C48" s="43" t="s">
        <v>99</v>
      </c>
      <c r="D48" s="44">
        <v>13</v>
      </c>
      <c r="E48" s="44">
        <v>391.56</v>
      </c>
      <c r="F48" s="41">
        <f>13.89*D48</f>
        <v>180.57</v>
      </c>
      <c r="G48" s="42">
        <f t="shared" si="1"/>
        <v>1.1684665226781858</v>
      </c>
      <c r="H48" s="44">
        <f>9.46*D48</f>
        <v>122.98000000000002</v>
      </c>
      <c r="I48" s="44">
        <v>0</v>
      </c>
      <c r="N48" s="49"/>
    </row>
    <row r="49" spans="1:14" x14ac:dyDescent="0.2">
      <c r="A49" s="50" t="s">
        <v>88</v>
      </c>
      <c r="B49" s="40" t="s">
        <v>124</v>
      </c>
      <c r="C49" s="43" t="s">
        <v>108</v>
      </c>
      <c r="D49" s="44">
        <v>1</v>
      </c>
      <c r="E49" s="44">
        <v>358</v>
      </c>
      <c r="F49" s="41">
        <v>159.16</v>
      </c>
      <c r="G49" s="42">
        <f t="shared" si="1"/>
        <v>1.2493088715757728</v>
      </c>
      <c r="H49" s="44">
        <v>68.02</v>
      </c>
      <c r="I49" s="44">
        <v>23.95</v>
      </c>
      <c r="N49" s="49"/>
    </row>
    <row r="50" spans="1:14" x14ac:dyDescent="0.2">
      <c r="A50" s="50" t="s">
        <v>88</v>
      </c>
      <c r="B50" s="40" t="s">
        <v>124</v>
      </c>
      <c r="C50" s="43" t="s">
        <v>113</v>
      </c>
      <c r="D50" s="44">
        <v>1</v>
      </c>
      <c r="E50" s="44">
        <v>298</v>
      </c>
      <c r="F50" s="41">
        <v>123.59</v>
      </c>
      <c r="G50" s="42">
        <f t="shared" si="1"/>
        <v>1.4111983170159397</v>
      </c>
      <c r="H50" s="44">
        <v>56.62</v>
      </c>
      <c r="I50" s="44">
        <v>21.95</v>
      </c>
      <c r="N50" s="49"/>
    </row>
    <row r="51" spans="1:14" x14ac:dyDescent="0.2">
      <c r="A51" s="50" t="s">
        <v>88</v>
      </c>
      <c r="B51" s="40" t="s">
        <v>124</v>
      </c>
      <c r="C51" s="43" t="s">
        <v>112</v>
      </c>
      <c r="D51" s="44">
        <v>1</v>
      </c>
      <c r="E51" s="44">
        <v>378</v>
      </c>
      <c r="F51" s="41">
        <v>168.06</v>
      </c>
      <c r="G51" s="42">
        <f t="shared" si="1"/>
        <v>1.2491967154587647</v>
      </c>
      <c r="H51" s="44">
        <v>71.819999999999993</v>
      </c>
      <c r="I51" s="44">
        <v>23.95</v>
      </c>
      <c r="N51" s="49"/>
    </row>
    <row r="52" spans="1:14" x14ac:dyDescent="0.2">
      <c r="A52" s="50" t="s">
        <v>88</v>
      </c>
      <c r="B52" s="40" t="s">
        <v>124</v>
      </c>
      <c r="C52" s="43" t="s">
        <v>21</v>
      </c>
      <c r="D52" s="44">
        <v>4</v>
      </c>
      <c r="E52" s="44">
        <v>3432</v>
      </c>
      <c r="F52" s="41">
        <f>381.46*D52</f>
        <v>1525.84</v>
      </c>
      <c r="G52" s="42">
        <f t="shared" si="1"/>
        <v>1.2492528705499923</v>
      </c>
      <c r="H52" s="44">
        <v>652.08000000000004</v>
      </c>
      <c r="I52" s="44">
        <v>83.8</v>
      </c>
      <c r="N52" s="49"/>
    </row>
    <row r="53" spans="1:14" x14ac:dyDescent="0.2">
      <c r="A53" s="50" t="s">
        <v>88</v>
      </c>
      <c r="B53" s="40" t="s">
        <v>122</v>
      </c>
      <c r="C53" s="43" t="s">
        <v>98</v>
      </c>
      <c r="D53" s="44">
        <v>4</v>
      </c>
      <c r="E53" s="44">
        <v>98.2</v>
      </c>
      <c r="F53" s="41">
        <f>10.61*D53</f>
        <v>42.44</v>
      </c>
      <c r="G53" s="42">
        <f t="shared" si="1"/>
        <v>1.3138548539114046</v>
      </c>
      <c r="H53" s="44">
        <v>39.72</v>
      </c>
      <c r="I53" s="44">
        <v>0</v>
      </c>
      <c r="N53" s="49"/>
    </row>
    <row r="54" spans="1:14" x14ac:dyDescent="0.2">
      <c r="A54" s="50" t="s">
        <v>88</v>
      </c>
      <c r="B54" s="40" t="s">
        <v>122</v>
      </c>
      <c r="C54" s="43" t="s">
        <v>99</v>
      </c>
      <c r="D54" s="44">
        <v>29</v>
      </c>
      <c r="E54" s="44">
        <v>873.48</v>
      </c>
      <c r="F54" s="41">
        <f>13.89*D54</f>
        <v>402.81</v>
      </c>
      <c r="G54" s="42">
        <f t="shared" si="1"/>
        <v>1.1684665226781858</v>
      </c>
      <c r="H54" s="44">
        <f>9.46*D54</f>
        <v>274.34000000000003</v>
      </c>
      <c r="I54" s="44">
        <v>0</v>
      </c>
      <c r="N54" s="49"/>
    </row>
    <row r="55" spans="1:14" x14ac:dyDescent="0.2">
      <c r="A55" s="50" t="s">
        <v>87</v>
      </c>
      <c r="B55" s="40" t="s">
        <v>124</v>
      </c>
      <c r="C55" s="43" t="s">
        <v>108</v>
      </c>
      <c r="D55" s="44">
        <v>1</v>
      </c>
      <c r="E55" s="44">
        <v>358</v>
      </c>
      <c r="F55" s="41">
        <v>159.16</v>
      </c>
      <c r="G55" s="42">
        <f t="shared" si="1"/>
        <v>1.2493088715757728</v>
      </c>
      <c r="H55" s="44">
        <v>68.02</v>
      </c>
      <c r="I55" s="44">
        <v>23.95</v>
      </c>
      <c r="N55" s="49"/>
    </row>
    <row r="56" spans="1:14" x14ac:dyDescent="0.2">
      <c r="A56" s="50" t="s">
        <v>87</v>
      </c>
      <c r="B56" s="40" t="s">
        <v>124</v>
      </c>
      <c r="C56" s="43" t="s">
        <v>114</v>
      </c>
      <c r="D56" s="44">
        <v>1</v>
      </c>
      <c r="E56" s="44">
        <v>298</v>
      </c>
      <c r="F56" s="41">
        <v>123.59</v>
      </c>
      <c r="G56" s="42">
        <f t="shared" si="1"/>
        <v>1.4111983170159397</v>
      </c>
      <c r="H56" s="44">
        <v>56.62</v>
      </c>
      <c r="I56" s="44">
        <v>20.95</v>
      </c>
      <c r="N56" s="49"/>
    </row>
    <row r="57" spans="1:14" x14ac:dyDescent="0.2">
      <c r="A57" s="50" t="s">
        <v>87</v>
      </c>
      <c r="B57" s="40" t="s">
        <v>124</v>
      </c>
      <c r="C57" s="43" t="s">
        <v>115</v>
      </c>
      <c r="D57" s="44">
        <v>1</v>
      </c>
      <c r="E57" s="44">
        <v>998</v>
      </c>
      <c r="F57" s="41">
        <v>443.71</v>
      </c>
      <c r="G57" s="42">
        <f t="shared" si="1"/>
        <v>1.2492168308129183</v>
      </c>
      <c r="H57" s="44">
        <v>189.62</v>
      </c>
      <c r="I57" s="44">
        <v>23.95</v>
      </c>
      <c r="N57" s="49"/>
    </row>
    <row r="58" spans="1:14" x14ac:dyDescent="0.2">
      <c r="A58" s="50" t="s">
        <v>87</v>
      </c>
      <c r="B58" s="40" t="s">
        <v>122</v>
      </c>
      <c r="C58" s="43" t="s">
        <v>98</v>
      </c>
      <c r="D58" s="44">
        <v>3</v>
      </c>
      <c r="E58" s="44">
        <v>73.650000000000006</v>
      </c>
      <c r="F58" s="41">
        <f>10.61*D58</f>
        <v>31.83</v>
      </c>
      <c r="G58" s="42">
        <f t="shared" si="1"/>
        <v>1.3138548539114046</v>
      </c>
      <c r="H58" s="44">
        <f>9.93*D58</f>
        <v>29.79</v>
      </c>
      <c r="I58" s="44">
        <v>0</v>
      </c>
      <c r="N58" s="49"/>
    </row>
    <row r="59" spans="1:14" x14ac:dyDescent="0.2">
      <c r="A59" s="50" t="s">
        <v>87</v>
      </c>
      <c r="B59" s="40" t="s">
        <v>125</v>
      </c>
      <c r="C59" s="43" t="s">
        <v>102</v>
      </c>
      <c r="D59" s="44">
        <v>1</v>
      </c>
      <c r="E59" s="44">
        <v>474.4</v>
      </c>
      <c r="F59" s="41">
        <v>186.1</v>
      </c>
      <c r="G59" s="42">
        <f t="shared" si="1"/>
        <v>1.5491671144545942</v>
      </c>
      <c r="H59" s="44">
        <v>90.14</v>
      </c>
      <c r="I59" s="44">
        <v>20.45</v>
      </c>
      <c r="N59" s="49"/>
    </row>
    <row r="60" spans="1:14" x14ac:dyDescent="0.2">
      <c r="A60" s="50" t="s">
        <v>87</v>
      </c>
      <c r="B60" s="40" t="s">
        <v>124</v>
      </c>
      <c r="C60" s="43" t="s">
        <v>112</v>
      </c>
      <c r="D60" s="44">
        <v>1</v>
      </c>
      <c r="E60" s="44">
        <v>378</v>
      </c>
      <c r="F60" s="41">
        <v>168.06</v>
      </c>
      <c r="G60" s="42">
        <f t="shared" si="1"/>
        <v>1.2491967154587647</v>
      </c>
      <c r="H60" s="44">
        <v>71.819999999999993</v>
      </c>
      <c r="I60" s="44">
        <v>23.95</v>
      </c>
      <c r="N60" s="49"/>
    </row>
    <row r="61" spans="1:14" x14ac:dyDescent="0.2">
      <c r="A61" s="50" t="s">
        <v>87</v>
      </c>
      <c r="B61" s="40" t="s">
        <v>124</v>
      </c>
      <c r="C61" s="43" t="s">
        <v>21</v>
      </c>
      <c r="D61" s="44">
        <v>3</v>
      </c>
      <c r="E61" s="44">
        <v>2574</v>
      </c>
      <c r="F61" s="41">
        <f>381.46*D61</f>
        <v>1144.3799999999999</v>
      </c>
      <c r="G61" s="42">
        <f t="shared" si="1"/>
        <v>1.2492528705499923</v>
      </c>
      <c r="H61" s="44">
        <v>489.06</v>
      </c>
      <c r="I61" s="44">
        <v>62.85</v>
      </c>
      <c r="N61" s="49"/>
    </row>
    <row r="62" spans="1:14" x14ac:dyDescent="0.2">
      <c r="A62" s="50" t="s">
        <v>87</v>
      </c>
      <c r="B62" s="40" t="s">
        <v>123</v>
      </c>
      <c r="C62" s="43" t="s">
        <v>104</v>
      </c>
      <c r="D62" s="44">
        <v>1</v>
      </c>
      <c r="E62" s="44">
        <v>309</v>
      </c>
      <c r="F62" s="41">
        <v>137.31</v>
      </c>
      <c r="G62" s="42">
        <f t="shared" si="1"/>
        <v>1.2503823465151847</v>
      </c>
      <c r="H62" s="44">
        <v>58.71</v>
      </c>
      <c r="I62" s="44">
        <v>20.95</v>
      </c>
      <c r="N62" s="49"/>
    </row>
    <row r="63" spans="1:14" x14ac:dyDescent="0.2">
      <c r="A63" s="50" t="s">
        <v>87</v>
      </c>
      <c r="B63" s="40" t="s">
        <v>122</v>
      </c>
      <c r="C63" s="43" t="s">
        <v>99</v>
      </c>
      <c r="D63" s="44">
        <v>55</v>
      </c>
      <c r="E63" s="44">
        <v>1656.22</v>
      </c>
      <c r="F63" s="41">
        <f>13.89*D63</f>
        <v>763.95</v>
      </c>
      <c r="G63" s="42">
        <f t="shared" si="1"/>
        <v>1.1679691079259114</v>
      </c>
      <c r="H63" s="44">
        <f>9.46*D63</f>
        <v>520.30000000000007</v>
      </c>
      <c r="I63" s="44">
        <v>0</v>
      </c>
      <c r="N63" s="49"/>
    </row>
    <row r="64" spans="1:14" x14ac:dyDescent="0.2">
      <c r="A64" s="50" t="s">
        <v>86</v>
      </c>
      <c r="B64" s="40" t="s">
        <v>124</v>
      </c>
      <c r="C64" s="43" t="s">
        <v>113</v>
      </c>
      <c r="D64" s="44">
        <v>1</v>
      </c>
      <c r="E64" s="44">
        <v>298</v>
      </c>
      <c r="F64" s="41">
        <v>123.59</v>
      </c>
      <c r="G64" s="42">
        <f t="shared" si="1"/>
        <v>1.4111983170159397</v>
      </c>
      <c r="H64" s="44">
        <v>56.62</v>
      </c>
      <c r="I64" s="44">
        <v>21.95</v>
      </c>
      <c r="N64" s="49"/>
    </row>
    <row r="65" spans="1:14" x14ac:dyDescent="0.2">
      <c r="A65" s="50" t="s">
        <v>86</v>
      </c>
      <c r="B65" s="40" t="s">
        <v>124</v>
      </c>
      <c r="C65" s="43" t="s">
        <v>21</v>
      </c>
      <c r="D65" s="44">
        <v>1</v>
      </c>
      <c r="E65" s="44">
        <v>858</v>
      </c>
      <c r="F65" s="41">
        <v>381.46</v>
      </c>
      <c r="G65" s="42">
        <f t="shared" si="1"/>
        <v>1.2492528705499923</v>
      </c>
      <c r="H65" s="44">
        <v>163.02000000000001</v>
      </c>
      <c r="I65" s="44">
        <v>20.95</v>
      </c>
      <c r="N65" s="49"/>
    </row>
    <row r="66" spans="1:14" x14ac:dyDescent="0.2">
      <c r="A66" s="50" t="s">
        <v>86</v>
      </c>
      <c r="B66" s="40" t="s">
        <v>126</v>
      </c>
      <c r="C66" s="43" t="s">
        <v>107</v>
      </c>
      <c r="D66" s="44">
        <v>1</v>
      </c>
      <c r="E66" s="44">
        <v>199.98</v>
      </c>
      <c r="F66" s="41">
        <v>88.39</v>
      </c>
      <c r="G66" s="42">
        <f t="shared" ref="G66:G97" si="2">(E66-F66)/F66</f>
        <v>1.2624731304446204</v>
      </c>
      <c r="H66" s="44">
        <v>38</v>
      </c>
      <c r="I66" s="44">
        <v>21.95</v>
      </c>
      <c r="N66" s="49"/>
    </row>
    <row r="67" spans="1:14" x14ac:dyDescent="0.2">
      <c r="A67" s="50" t="s">
        <v>86</v>
      </c>
      <c r="B67" s="40" t="s">
        <v>122</v>
      </c>
      <c r="C67" s="43" t="s">
        <v>98</v>
      </c>
      <c r="D67" s="44">
        <v>5</v>
      </c>
      <c r="E67" s="44">
        <v>122.75</v>
      </c>
      <c r="F67" s="41">
        <f>10.61*D67</f>
        <v>53.05</v>
      </c>
      <c r="G67" s="42">
        <f t="shared" si="2"/>
        <v>1.3138548539114046</v>
      </c>
      <c r="H67" s="44">
        <f>9.93*D67</f>
        <v>49.65</v>
      </c>
      <c r="I67" s="44">
        <v>0</v>
      </c>
      <c r="N67" s="49"/>
    </row>
    <row r="68" spans="1:14" x14ac:dyDescent="0.2">
      <c r="A68" s="50" t="s">
        <v>86</v>
      </c>
      <c r="B68" s="40" t="s">
        <v>122</v>
      </c>
      <c r="C68" s="43" t="s">
        <v>99</v>
      </c>
      <c r="D68" s="44">
        <v>27</v>
      </c>
      <c r="E68" s="44">
        <v>812.97</v>
      </c>
      <c r="F68" s="41">
        <f>13.89*D68</f>
        <v>375.03000000000003</v>
      </c>
      <c r="G68" s="42">
        <f t="shared" si="2"/>
        <v>1.167746580273578</v>
      </c>
      <c r="H68" s="44">
        <f>9.46*D68</f>
        <v>255.42000000000002</v>
      </c>
      <c r="I68" s="44">
        <v>0</v>
      </c>
      <c r="N68" s="49"/>
    </row>
    <row r="69" spans="1:14" x14ac:dyDescent="0.2">
      <c r="A69" s="50" t="s">
        <v>85</v>
      </c>
      <c r="B69" s="40" t="s">
        <v>124</v>
      </c>
      <c r="C69" s="43" t="s">
        <v>113</v>
      </c>
      <c r="D69" s="44">
        <v>1</v>
      </c>
      <c r="E69" s="44">
        <v>298</v>
      </c>
      <c r="F69" s="41">
        <v>123.59</v>
      </c>
      <c r="G69" s="42">
        <f t="shared" si="2"/>
        <v>1.4111983170159397</v>
      </c>
      <c r="H69" s="44">
        <v>56.62</v>
      </c>
      <c r="I69" s="44">
        <v>21.95</v>
      </c>
      <c r="N69" s="49"/>
    </row>
    <row r="70" spans="1:14" x14ac:dyDescent="0.2">
      <c r="A70" s="50" t="s">
        <v>85</v>
      </c>
      <c r="B70" s="40" t="s">
        <v>122</v>
      </c>
      <c r="C70" s="43" t="s">
        <v>98</v>
      </c>
      <c r="D70" s="44">
        <v>5</v>
      </c>
      <c r="E70" s="44">
        <v>122.75</v>
      </c>
      <c r="F70" s="41">
        <f>10.61*D70</f>
        <v>53.05</v>
      </c>
      <c r="G70" s="42">
        <f t="shared" si="2"/>
        <v>1.3138548539114046</v>
      </c>
      <c r="H70" s="44">
        <f>9.93*D70</f>
        <v>49.65</v>
      </c>
      <c r="I70" s="44">
        <v>0</v>
      </c>
      <c r="N70" s="49"/>
    </row>
    <row r="71" spans="1:14" x14ac:dyDescent="0.2">
      <c r="A71" s="50" t="s">
        <v>85</v>
      </c>
      <c r="B71" s="40" t="s">
        <v>125</v>
      </c>
      <c r="C71" s="43" t="s">
        <v>102</v>
      </c>
      <c r="D71" s="44">
        <v>2</v>
      </c>
      <c r="E71" s="44">
        <v>948.8</v>
      </c>
      <c r="F71" s="41">
        <f>186.1*D71</f>
        <v>372.2</v>
      </c>
      <c r="G71" s="42">
        <f t="shared" si="2"/>
        <v>1.5491671144545942</v>
      </c>
      <c r="H71" s="44">
        <v>180.28</v>
      </c>
      <c r="I71" s="44">
        <v>40.9</v>
      </c>
      <c r="N71" s="49"/>
    </row>
    <row r="72" spans="1:14" x14ac:dyDescent="0.2">
      <c r="A72" s="50" t="s">
        <v>85</v>
      </c>
      <c r="B72" s="40" t="s">
        <v>122</v>
      </c>
      <c r="C72" s="43" t="s">
        <v>99</v>
      </c>
      <c r="D72" s="44">
        <v>28</v>
      </c>
      <c r="E72" s="44">
        <v>843.08</v>
      </c>
      <c r="F72" s="41">
        <f>13.89*D72</f>
        <v>388.92</v>
      </c>
      <c r="G72" s="42">
        <f t="shared" si="2"/>
        <v>1.167746580273578</v>
      </c>
      <c r="H72" s="44">
        <v>276.88</v>
      </c>
      <c r="I72" s="44">
        <v>0</v>
      </c>
      <c r="N72" s="49"/>
    </row>
    <row r="73" spans="1:14" x14ac:dyDescent="0.2">
      <c r="A73" s="50" t="s">
        <v>84</v>
      </c>
      <c r="B73" s="40" t="s">
        <v>124</v>
      </c>
      <c r="C73" s="43" t="s">
        <v>112</v>
      </c>
      <c r="D73" s="44">
        <v>1</v>
      </c>
      <c r="E73" s="44">
        <v>378</v>
      </c>
      <c r="F73" s="41">
        <v>168.06</v>
      </c>
      <c r="G73" s="42">
        <f t="shared" si="2"/>
        <v>1.2491967154587647</v>
      </c>
      <c r="H73" s="44">
        <v>71.819999999999993</v>
      </c>
      <c r="I73" s="44">
        <v>23.95</v>
      </c>
      <c r="N73" s="49"/>
    </row>
    <row r="74" spans="1:14" x14ac:dyDescent="0.2">
      <c r="A74" s="50" t="s">
        <v>84</v>
      </c>
      <c r="B74" s="40" t="s">
        <v>124</v>
      </c>
      <c r="C74" s="43" t="s">
        <v>21</v>
      </c>
      <c r="D74" s="44">
        <v>1</v>
      </c>
      <c r="E74" s="44">
        <v>858</v>
      </c>
      <c r="F74" s="41">
        <v>381.46</v>
      </c>
      <c r="G74" s="42">
        <f t="shared" si="2"/>
        <v>1.2492528705499923</v>
      </c>
      <c r="H74" s="44">
        <v>163.02000000000001</v>
      </c>
      <c r="I74" s="44">
        <v>20.95</v>
      </c>
      <c r="N74" s="49"/>
    </row>
    <row r="75" spans="1:14" x14ac:dyDescent="0.2">
      <c r="A75" s="50" t="s">
        <v>84</v>
      </c>
      <c r="B75" s="40" t="s">
        <v>122</v>
      </c>
      <c r="C75" s="43" t="s">
        <v>99</v>
      </c>
      <c r="D75" s="44">
        <v>11</v>
      </c>
      <c r="E75" s="44">
        <v>331.21</v>
      </c>
      <c r="F75" s="41">
        <f>13.89*D75</f>
        <v>152.79000000000002</v>
      </c>
      <c r="G75" s="42">
        <f t="shared" si="2"/>
        <v>1.1677465802735776</v>
      </c>
      <c r="H75" s="44">
        <f>9.46*D75</f>
        <v>104.06</v>
      </c>
      <c r="I75" s="44">
        <v>0</v>
      </c>
      <c r="N75" s="49"/>
    </row>
    <row r="76" spans="1:14" x14ac:dyDescent="0.2">
      <c r="A76" s="50" t="s">
        <v>83</v>
      </c>
      <c r="B76" s="40" t="s">
        <v>122</v>
      </c>
      <c r="C76" s="43" t="s">
        <v>98</v>
      </c>
      <c r="D76" s="44">
        <v>1</v>
      </c>
      <c r="E76" s="44">
        <v>24.55</v>
      </c>
      <c r="F76" s="41">
        <f>10.61</f>
        <v>10.61</v>
      </c>
      <c r="G76" s="42">
        <f t="shared" si="2"/>
        <v>1.3138548539114046</v>
      </c>
      <c r="H76" s="44">
        <v>9.93</v>
      </c>
      <c r="I76" s="44">
        <v>0</v>
      </c>
      <c r="N76" s="49"/>
    </row>
    <row r="77" spans="1:14" x14ac:dyDescent="0.2">
      <c r="A77" s="50" t="s">
        <v>83</v>
      </c>
      <c r="B77" s="40" t="s">
        <v>125</v>
      </c>
      <c r="C77" s="43" t="s">
        <v>102</v>
      </c>
      <c r="D77" s="44">
        <v>1</v>
      </c>
      <c r="E77" s="44">
        <v>474.4</v>
      </c>
      <c r="F77" s="41">
        <v>186.1</v>
      </c>
      <c r="G77" s="42">
        <f t="shared" si="2"/>
        <v>1.5491671144545942</v>
      </c>
      <c r="H77" s="44">
        <v>90.14</v>
      </c>
      <c r="I77" s="44">
        <v>20.45</v>
      </c>
      <c r="N77" s="49"/>
    </row>
    <row r="78" spans="1:14" x14ac:dyDescent="0.2">
      <c r="A78" s="50" t="s">
        <v>83</v>
      </c>
      <c r="B78" s="40" t="s">
        <v>125</v>
      </c>
      <c r="C78" s="43" t="s">
        <v>109</v>
      </c>
      <c r="D78" s="44">
        <v>1</v>
      </c>
      <c r="E78" s="44">
        <v>460</v>
      </c>
      <c r="F78" s="41">
        <v>178.34</v>
      </c>
      <c r="G78" s="42">
        <f t="shared" si="2"/>
        <v>1.5793428283054838</v>
      </c>
      <c r="H78" s="44">
        <v>87.4</v>
      </c>
      <c r="I78" s="44">
        <v>23.95</v>
      </c>
      <c r="N78" s="49"/>
    </row>
    <row r="79" spans="1:14" x14ac:dyDescent="0.2">
      <c r="A79" s="50" t="s">
        <v>83</v>
      </c>
      <c r="B79" s="40" t="s">
        <v>124</v>
      </c>
      <c r="C79" s="43" t="s">
        <v>110</v>
      </c>
      <c r="D79" s="44">
        <v>1</v>
      </c>
      <c r="E79" s="44">
        <v>458.14</v>
      </c>
      <c r="F79" s="41">
        <v>203.62</v>
      </c>
      <c r="G79" s="42">
        <f t="shared" si="2"/>
        <v>1.2499754444553579</v>
      </c>
      <c r="H79" s="44">
        <v>87.05</v>
      </c>
      <c r="I79" s="44">
        <v>20.95</v>
      </c>
      <c r="N79" s="49"/>
    </row>
    <row r="80" spans="1:14" x14ac:dyDescent="0.2">
      <c r="A80" s="50" t="s">
        <v>83</v>
      </c>
      <c r="B80" s="40" t="s">
        <v>123</v>
      </c>
      <c r="C80" s="43" t="s">
        <v>111</v>
      </c>
      <c r="D80" s="44">
        <v>1</v>
      </c>
      <c r="E80" s="44">
        <v>539.9</v>
      </c>
      <c r="F80" s="41">
        <v>270</v>
      </c>
      <c r="G80" s="42">
        <f t="shared" si="2"/>
        <v>0.99962962962962953</v>
      </c>
      <c r="H80" s="44">
        <v>102.58</v>
      </c>
      <c r="I80" s="44">
        <v>23.95</v>
      </c>
      <c r="N80" s="49"/>
    </row>
    <row r="81" spans="1:14" x14ac:dyDescent="0.2">
      <c r="A81" s="50" t="s">
        <v>83</v>
      </c>
      <c r="B81" s="40" t="s">
        <v>122</v>
      </c>
      <c r="C81" s="52" t="s">
        <v>99</v>
      </c>
      <c r="D81" s="44">
        <v>14</v>
      </c>
      <c r="E81" s="44">
        <v>421.54</v>
      </c>
      <c r="F81" s="41">
        <f>13.89*D81</f>
        <v>194.46</v>
      </c>
      <c r="G81" s="42">
        <f t="shared" si="2"/>
        <v>1.167746580273578</v>
      </c>
      <c r="H81" s="44">
        <f>9.46*D81</f>
        <v>132.44</v>
      </c>
      <c r="I81" s="44">
        <v>0</v>
      </c>
      <c r="N81" s="49"/>
    </row>
    <row r="82" spans="1:14" x14ac:dyDescent="0.2">
      <c r="A82" s="50" t="s">
        <v>82</v>
      </c>
      <c r="B82" s="40" t="s">
        <v>122</v>
      </c>
      <c r="C82" s="43" t="s">
        <v>98</v>
      </c>
      <c r="D82" s="44">
        <v>1</v>
      </c>
      <c r="E82" s="44">
        <v>24.55</v>
      </c>
      <c r="F82" s="41">
        <f>10.61</f>
        <v>10.61</v>
      </c>
      <c r="G82" s="42">
        <f t="shared" si="2"/>
        <v>1.3138548539114046</v>
      </c>
      <c r="H82" s="44">
        <v>9.93</v>
      </c>
      <c r="I82" s="44">
        <v>0</v>
      </c>
      <c r="N82" s="49"/>
    </row>
    <row r="83" spans="1:14" x14ac:dyDescent="0.2">
      <c r="A83" s="50" t="s">
        <v>82</v>
      </c>
      <c r="B83" s="40" t="s">
        <v>122</v>
      </c>
      <c r="C83" s="43" t="s">
        <v>99</v>
      </c>
      <c r="D83" s="44">
        <v>9</v>
      </c>
      <c r="E83" s="44">
        <v>301.10000000000002</v>
      </c>
      <c r="F83" s="41">
        <f>13.89*D83</f>
        <v>125.01</v>
      </c>
      <c r="G83" s="42">
        <f t="shared" si="2"/>
        <v>1.408607311415087</v>
      </c>
      <c r="H83" s="44">
        <f>9.46*D83</f>
        <v>85.140000000000015</v>
      </c>
      <c r="I83" s="44">
        <v>0</v>
      </c>
      <c r="N83" s="49"/>
    </row>
    <row r="84" spans="1:14" x14ac:dyDescent="0.2">
      <c r="A84" s="50" t="s">
        <v>81</v>
      </c>
      <c r="B84" s="40" t="s">
        <v>125</v>
      </c>
      <c r="C84" s="43" t="s">
        <v>102</v>
      </c>
      <c r="D84" s="44">
        <v>1</v>
      </c>
      <c r="E84" s="44">
        <v>474.4</v>
      </c>
      <c r="F84" s="41">
        <v>186.1</v>
      </c>
      <c r="G84" s="42">
        <f t="shared" si="2"/>
        <v>1.5491671144545942</v>
      </c>
      <c r="H84" s="44">
        <v>90.14</v>
      </c>
      <c r="I84" s="44">
        <v>20.45</v>
      </c>
      <c r="N84" s="49"/>
    </row>
    <row r="85" spans="1:14" x14ac:dyDescent="0.2">
      <c r="A85" s="50" t="s">
        <v>81</v>
      </c>
      <c r="B85" s="40" t="s">
        <v>124</v>
      </c>
      <c r="C85" s="43" t="s">
        <v>21</v>
      </c>
      <c r="D85" s="44">
        <v>1</v>
      </c>
      <c r="E85" s="44">
        <v>858</v>
      </c>
      <c r="F85" s="41">
        <v>381.46</v>
      </c>
      <c r="G85" s="42">
        <f t="shared" si="2"/>
        <v>1.2492528705499923</v>
      </c>
      <c r="H85" s="44">
        <v>163.02000000000001</v>
      </c>
      <c r="I85" s="44">
        <v>21.95</v>
      </c>
      <c r="N85" s="49"/>
    </row>
    <row r="86" spans="1:14" x14ac:dyDescent="0.2">
      <c r="A86" s="50" t="s">
        <v>81</v>
      </c>
      <c r="B86" s="40" t="s">
        <v>125</v>
      </c>
      <c r="C86" s="43" t="s">
        <v>109</v>
      </c>
      <c r="D86" s="44">
        <v>1</v>
      </c>
      <c r="E86" s="44">
        <v>460</v>
      </c>
      <c r="F86" s="41">
        <v>178.34</v>
      </c>
      <c r="G86" s="42">
        <f t="shared" si="2"/>
        <v>1.5793428283054838</v>
      </c>
      <c r="H86" s="44">
        <v>87.4</v>
      </c>
      <c r="I86" s="44">
        <v>20.95</v>
      </c>
      <c r="N86" s="49"/>
    </row>
    <row r="87" spans="1:14" x14ac:dyDescent="0.2">
      <c r="A87" s="50" t="s">
        <v>81</v>
      </c>
      <c r="B87" s="40" t="s">
        <v>124</v>
      </c>
      <c r="C87" s="43" t="s">
        <v>108</v>
      </c>
      <c r="D87" s="44">
        <v>2</v>
      </c>
      <c r="E87" s="44">
        <v>716</v>
      </c>
      <c r="F87" s="41">
        <f>159.16*D87</f>
        <v>318.32</v>
      </c>
      <c r="G87" s="42">
        <f t="shared" si="2"/>
        <v>1.2493088715757728</v>
      </c>
      <c r="H87" s="44">
        <v>136.04</v>
      </c>
      <c r="I87" s="44">
        <v>47.9</v>
      </c>
      <c r="N87" s="49"/>
    </row>
    <row r="88" spans="1:14" x14ac:dyDescent="0.2">
      <c r="A88" s="50" t="s">
        <v>81</v>
      </c>
      <c r="B88" s="40" t="s">
        <v>122</v>
      </c>
      <c r="C88" s="43" t="s">
        <v>98</v>
      </c>
      <c r="D88" s="44">
        <v>7</v>
      </c>
      <c r="E88" s="44">
        <v>171.85</v>
      </c>
      <c r="F88" s="41">
        <f>10.61*D88</f>
        <v>74.27</v>
      </c>
      <c r="G88" s="42">
        <f t="shared" si="2"/>
        <v>1.3138548539114043</v>
      </c>
      <c r="H88" s="44">
        <f>9.93*D88</f>
        <v>69.509999999999991</v>
      </c>
      <c r="I88" s="44">
        <v>0</v>
      </c>
      <c r="N88" s="49"/>
    </row>
    <row r="89" spans="1:14" x14ac:dyDescent="0.2">
      <c r="A89" s="50" t="s">
        <v>81</v>
      </c>
      <c r="B89" s="40" t="s">
        <v>122</v>
      </c>
      <c r="C89" s="43" t="s">
        <v>99</v>
      </c>
      <c r="D89" s="44">
        <v>15</v>
      </c>
      <c r="E89" s="44">
        <v>451.65</v>
      </c>
      <c r="F89" s="41">
        <f>13.89*D89</f>
        <v>208.35000000000002</v>
      </c>
      <c r="G89" s="42">
        <f t="shared" si="2"/>
        <v>1.1677465802735778</v>
      </c>
      <c r="H89" s="44">
        <f>9.46*D89</f>
        <v>141.9</v>
      </c>
      <c r="I89" s="44">
        <v>0</v>
      </c>
      <c r="N89" s="49"/>
    </row>
    <row r="90" spans="1:14" x14ac:dyDescent="0.2">
      <c r="A90" s="50" t="s">
        <v>80</v>
      </c>
      <c r="B90" s="40" t="s">
        <v>125</v>
      </c>
      <c r="C90" s="43" t="s">
        <v>23</v>
      </c>
      <c r="D90" s="44">
        <v>1</v>
      </c>
      <c r="E90" s="44">
        <v>460</v>
      </c>
      <c r="F90" s="41">
        <v>178.34</v>
      </c>
      <c r="G90" s="42">
        <f t="shared" si="2"/>
        <v>1.5793428283054838</v>
      </c>
      <c r="H90" s="44">
        <v>87.4</v>
      </c>
      <c r="I90" s="44">
        <v>20.95</v>
      </c>
      <c r="N90" s="49"/>
    </row>
    <row r="91" spans="1:14" x14ac:dyDescent="0.2">
      <c r="A91" s="50" t="s">
        <v>80</v>
      </c>
      <c r="B91" s="40" t="s">
        <v>125</v>
      </c>
      <c r="C91" s="43" t="s">
        <v>102</v>
      </c>
      <c r="D91" s="44">
        <v>1</v>
      </c>
      <c r="E91" s="44">
        <v>474.4</v>
      </c>
      <c r="F91" s="41">
        <v>186.1</v>
      </c>
      <c r="G91" s="42">
        <f t="shared" si="2"/>
        <v>1.5491671144545942</v>
      </c>
      <c r="H91" s="44">
        <v>90.14</v>
      </c>
      <c r="I91" s="44">
        <v>20.45</v>
      </c>
      <c r="N91" s="49"/>
    </row>
    <row r="92" spans="1:14" x14ac:dyDescent="0.2">
      <c r="A92" s="50" t="s">
        <v>80</v>
      </c>
      <c r="B92" s="40" t="s">
        <v>122</v>
      </c>
      <c r="C92" s="43" t="s">
        <v>98</v>
      </c>
      <c r="D92" s="44">
        <v>10</v>
      </c>
      <c r="E92" s="44">
        <v>245.5</v>
      </c>
      <c r="F92" s="41">
        <f>10.61*D92</f>
        <v>106.1</v>
      </c>
      <c r="G92" s="42">
        <f t="shared" si="2"/>
        <v>1.3138548539114046</v>
      </c>
      <c r="H92" s="44">
        <f>9.93*D92</f>
        <v>99.3</v>
      </c>
      <c r="I92" s="44">
        <v>0</v>
      </c>
      <c r="N92" s="49"/>
    </row>
    <row r="93" spans="1:14" x14ac:dyDescent="0.2">
      <c r="A93" s="50" t="s">
        <v>80</v>
      </c>
      <c r="B93" s="40" t="s">
        <v>122</v>
      </c>
      <c r="C93" s="43" t="s">
        <v>99</v>
      </c>
      <c r="D93" s="44">
        <v>5</v>
      </c>
      <c r="E93" s="44">
        <v>150.55000000000001</v>
      </c>
      <c r="F93" s="41">
        <f>13.89*D93</f>
        <v>69.45</v>
      </c>
      <c r="G93" s="42">
        <f t="shared" si="2"/>
        <v>1.1677465802735782</v>
      </c>
      <c r="H93" s="44">
        <f>9.46*D93</f>
        <v>47.300000000000004</v>
      </c>
      <c r="I93" s="44">
        <v>0</v>
      </c>
      <c r="N93" s="49"/>
    </row>
    <row r="94" spans="1:14" x14ac:dyDescent="0.2">
      <c r="A94" s="50" t="s">
        <v>79</v>
      </c>
      <c r="B94" s="40" t="s">
        <v>123</v>
      </c>
      <c r="C94" s="43" t="s">
        <v>104</v>
      </c>
      <c r="D94" s="44">
        <v>2</v>
      </c>
      <c r="E94" s="44">
        <v>498.06</v>
      </c>
      <c r="F94" s="41">
        <f>137.31*D94</f>
        <v>274.62</v>
      </c>
      <c r="G94" s="42">
        <f t="shared" si="2"/>
        <v>0.81363338431286869</v>
      </c>
      <c r="H94" s="44">
        <v>94.64</v>
      </c>
      <c r="I94" s="44">
        <v>41.9</v>
      </c>
      <c r="N94" s="49"/>
    </row>
    <row r="95" spans="1:14" x14ac:dyDescent="0.2">
      <c r="A95" s="50" t="s">
        <v>79</v>
      </c>
      <c r="B95" s="40" t="s">
        <v>122</v>
      </c>
      <c r="C95" s="43" t="s">
        <v>99</v>
      </c>
      <c r="D95" s="44">
        <v>13</v>
      </c>
      <c r="E95" s="44">
        <v>391.43</v>
      </c>
      <c r="F95" s="41">
        <f>13.89*D95</f>
        <v>180.57</v>
      </c>
      <c r="G95" s="42">
        <f t="shared" si="2"/>
        <v>1.1677465802735782</v>
      </c>
      <c r="H95" s="44">
        <f>9.46*D95</f>
        <v>122.98000000000002</v>
      </c>
      <c r="I95" s="44">
        <v>0</v>
      </c>
      <c r="N95" s="49"/>
    </row>
    <row r="96" spans="1:14" x14ac:dyDescent="0.2">
      <c r="A96" s="50" t="s">
        <v>79</v>
      </c>
      <c r="B96" s="40" t="s">
        <v>125</v>
      </c>
      <c r="C96" s="43" t="s">
        <v>102</v>
      </c>
      <c r="D96" s="44">
        <v>1</v>
      </c>
      <c r="E96" s="44">
        <v>474.4</v>
      </c>
      <c r="F96" s="41">
        <v>186.1</v>
      </c>
      <c r="G96" s="42">
        <f t="shared" si="2"/>
        <v>1.5491671144545942</v>
      </c>
      <c r="H96" s="44">
        <v>90.14</v>
      </c>
      <c r="I96" s="44">
        <v>20.45</v>
      </c>
      <c r="N96" s="49"/>
    </row>
    <row r="97" spans="1:14" x14ac:dyDescent="0.2">
      <c r="A97" s="50" t="s">
        <v>79</v>
      </c>
      <c r="B97" s="40" t="s">
        <v>122</v>
      </c>
      <c r="C97" s="43" t="s">
        <v>98</v>
      </c>
      <c r="D97" s="44">
        <v>10</v>
      </c>
      <c r="E97" s="44">
        <v>245.5</v>
      </c>
      <c r="F97" s="41">
        <f>10.61*D97</f>
        <v>106.1</v>
      </c>
      <c r="G97" s="42">
        <f t="shared" si="2"/>
        <v>1.3138548539114046</v>
      </c>
      <c r="H97" s="44">
        <f>9.93*D97</f>
        <v>99.3</v>
      </c>
      <c r="I97" s="44">
        <v>0</v>
      </c>
      <c r="N97" s="49"/>
    </row>
    <row r="98" spans="1:14" x14ac:dyDescent="0.2">
      <c r="A98" s="50" t="s">
        <v>78</v>
      </c>
      <c r="B98" s="40" t="s">
        <v>126</v>
      </c>
      <c r="C98" s="43" t="s">
        <v>107</v>
      </c>
      <c r="D98" s="44">
        <v>1</v>
      </c>
      <c r="E98" s="44">
        <v>199.98</v>
      </c>
      <c r="F98" s="41">
        <v>88.39</v>
      </c>
      <c r="G98" s="42">
        <f t="shared" ref="G98:G129" si="3">(E98-F98)/F98</f>
        <v>1.2624731304446204</v>
      </c>
      <c r="H98" s="44">
        <v>38</v>
      </c>
      <c r="I98" s="44">
        <v>21.95</v>
      </c>
      <c r="N98" s="49"/>
    </row>
    <row r="99" spans="1:14" x14ac:dyDescent="0.2">
      <c r="A99" s="50" t="s">
        <v>78</v>
      </c>
      <c r="B99" s="40" t="s">
        <v>124</v>
      </c>
      <c r="C99" s="43" t="s">
        <v>21</v>
      </c>
      <c r="D99" s="44">
        <v>1</v>
      </c>
      <c r="E99" s="44">
        <v>858</v>
      </c>
      <c r="F99" s="41">
        <v>381.46</v>
      </c>
      <c r="G99" s="42">
        <f t="shared" si="3"/>
        <v>1.2492528705499923</v>
      </c>
      <c r="H99" s="44">
        <v>163.02000000000001</v>
      </c>
      <c r="I99" s="44">
        <v>20.95</v>
      </c>
      <c r="N99" s="49"/>
    </row>
    <row r="100" spans="1:14" x14ac:dyDescent="0.2">
      <c r="A100" s="50" t="s">
        <v>78</v>
      </c>
      <c r="B100" s="40" t="s">
        <v>122</v>
      </c>
      <c r="C100" s="43" t="s">
        <v>98</v>
      </c>
      <c r="D100" s="44">
        <v>3</v>
      </c>
      <c r="E100" s="44">
        <v>73.650000000000006</v>
      </c>
      <c r="F100" s="41">
        <f>10.61*D100</f>
        <v>31.83</v>
      </c>
      <c r="G100" s="42">
        <f t="shared" si="3"/>
        <v>1.3138548539114046</v>
      </c>
      <c r="H100" s="44">
        <v>29.79</v>
      </c>
      <c r="I100" s="44">
        <v>0</v>
      </c>
      <c r="N100" s="49"/>
    </row>
    <row r="101" spans="1:14" x14ac:dyDescent="0.2">
      <c r="A101" s="50" t="s">
        <v>78</v>
      </c>
      <c r="B101" s="40" t="s">
        <v>122</v>
      </c>
      <c r="C101" s="43" t="s">
        <v>99</v>
      </c>
      <c r="D101" s="44">
        <v>5</v>
      </c>
      <c r="E101" s="44">
        <v>150.55000000000001</v>
      </c>
      <c r="F101" s="41">
        <f>13.89*D101</f>
        <v>69.45</v>
      </c>
      <c r="G101" s="42">
        <f t="shared" si="3"/>
        <v>1.1677465802735782</v>
      </c>
      <c r="H101" s="44">
        <f>9.46*D101</f>
        <v>47.300000000000004</v>
      </c>
      <c r="I101" s="44">
        <v>0</v>
      </c>
      <c r="N101" s="49"/>
    </row>
    <row r="102" spans="1:14" x14ac:dyDescent="0.2">
      <c r="A102" s="50" t="s">
        <v>77</v>
      </c>
      <c r="B102" s="40" t="s">
        <v>128</v>
      </c>
      <c r="C102" s="43" t="s">
        <v>104</v>
      </c>
      <c r="D102" s="44">
        <v>2</v>
      </c>
      <c r="E102" s="44">
        <v>498.06</v>
      </c>
      <c r="F102" s="41">
        <f>137.31*D102</f>
        <v>274.62</v>
      </c>
      <c r="G102" s="42">
        <f t="shared" si="3"/>
        <v>0.81363338431286869</v>
      </c>
      <c r="H102" s="44">
        <v>94.64</v>
      </c>
      <c r="I102" s="44">
        <v>42.9</v>
      </c>
      <c r="N102" s="49"/>
    </row>
    <row r="103" spans="1:14" x14ac:dyDescent="0.2">
      <c r="A103" s="50" t="s">
        <v>77</v>
      </c>
      <c r="B103" s="40" t="s">
        <v>122</v>
      </c>
      <c r="C103" s="43" t="s">
        <v>99</v>
      </c>
      <c r="D103" s="44">
        <v>5</v>
      </c>
      <c r="E103" s="44">
        <v>150.55000000000001</v>
      </c>
      <c r="F103" s="41">
        <f>13.89*D103</f>
        <v>69.45</v>
      </c>
      <c r="G103" s="42">
        <f t="shared" si="3"/>
        <v>1.1677465802735782</v>
      </c>
      <c r="H103" s="44">
        <v>47.3</v>
      </c>
      <c r="I103" s="44">
        <v>0</v>
      </c>
      <c r="N103" s="49"/>
    </row>
    <row r="104" spans="1:14" x14ac:dyDescent="0.2">
      <c r="A104" s="50" t="s">
        <v>77</v>
      </c>
      <c r="B104" s="40" t="s">
        <v>124</v>
      </c>
      <c r="C104" s="43" t="s">
        <v>21</v>
      </c>
      <c r="D104" s="44">
        <v>1</v>
      </c>
      <c r="E104" s="44">
        <v>858</v>
      </c>
      <c r="F104" s="41">
        <v>381.46</v>
      </c>
      <c r="G104" s="42">
        <f t="shared" si="3"/>
        <v>1.2492528705499923</v>
      </c>
      <c r="H104" s="44">
        <v>163.02000000000001</v>
      </c>
      <c r="I104" s="44">
        <v>20.95</v>
      </c>
      <c r="N104" s="49"/>
    </row>
    <row r="105" spans="1:14" x14ac:dyDescent="0.2">
      <c r="A105" s="50" t="s">
        <v>76</v>
      </c>
      <c r="B105" s="40" t="s">
        <v>128</v>
      </c>
      <c r="C105" s="43" t="s">
        <v>104</v>
      </c>
      <c r="D105" s="44">
        <v>1</v>
      </c>
      <c r="E105" s="44">
        <v>249.03</v>
      </c>
      <c r="F105" s="41">
        <v>137.31</v>
      </c>
      <c r="G105" s="42">
        <f t="shared" si="3"/>
        <v>0.81363338431286869</v>
      </c>
      <c r="H105" s="44">
        <v>47.32</v>
      </c>
      <c r="I105" s="44">
        <v>20.95</v>
      </c>
      <c r="N105" s="49"/>
    </row>
    <row r="106" spans="1:14" x14ac:dyDescent="0.2">
      <c r="A106" s="50" t="s">
        <v>76</v>
      </c>
      <c r="B106" s="40" t="s">
        <v>122</v>
      </c>
      <c r="C106" s="43" t="s">
        <v>99</v>
      </c>
      <c r="D106" s="44">
        <v>9</v>
      </c>
      <c r="E106" s="44">
        <v>270.99</v>
      </c>
      <c r="F106" s="41">
        <f>13.89*D106</f>
        <v>125.01</v>
      </c>
      <c r="G106" s="42">
        <f t="shared" si="3"/>
        <v>1.1677465802735782</v>
      </c>
      <c r="H106" s="44">
        <f>9.46*D106</f>
        <v>85.140000000000015</v>
      </c>
      <c r="I106" s="44">
        <v>0</v>
      </c>
      <c r="N106" s="49"/>
    </row>
    <row r="107" spans="1:14" x14ac:dyDescent="0.2">
      <c r="A107" s="50" t="s">
        <v>75</v>
      </c>
      <c r="B107" s="40" t="s">
        <v>122</v>
      </c>
      <c r="C107" s="43" t="s">
        <v>99</v>
      </c>
      <c r="D107" s="44">
        <v>5</v>
      </c>
      <c r="E107" s="44">
        <v>150.55000000000001</v>
      </c>
      <c r="F107" s="41">
        <f>13.89*D107</f>
        <v>69.45</v>
      </c>
      <c r="G107" s="42">
        <f t="shared" si="3"/>
        <v>1.1677465802735782</v>
      </c>
      <c r="H107" s="44">
        <f>9.46*D107</f>
        <v>47.300000000000004</v>
      </c>
      <c r="I107" s="44">
        <v>0</v>
      </c>
      <c r="N107" s="49"/>
    </row>
    <row r="108" spans="1:14" x14ac:dyDescent="0.2">
      <c r="A108" s="50" t="s">
        <v>75</v>
      </c>
      <c r="B108" s="40" t="s">
        <v>122</v>
      </c>
      <c r="C108" s="43" t="s">
        <v>98</v>
      </c>
      <c r="D108" s="44">
        <v>7</v>
      </c>
      <c r="E108" s="44">
        <v>171.85</v>
      </c>
      <c r="F108" s="41">
        <f>10.61*D108</f>
        <v>74.27</v>
      </c>
      <c r="G108" s="42">
        <f t="shared" si="3"/>
        <v>1.3138548539114043</v>
      </c>
      <c r="H108" s="44">
        <v>69.510000000000005</v>
      </c>
      <c r="I108" s="44">
        <v>0</v>
      </c>
      <c r="N108" s="49"/>
    </row>
    <row r="109" spans="1:14" x14ac:dyDescent="0.2">
      <c r="A109" s="50" t="s">
        <v>75</v>
      </c>
      <c r="B109" s="40" t="s">
        <v>124</v>
      </c>
      <c r="C109" s="43" t="s">
        <v>100</v>
      </c>
      <c r="D109" s="44">
        <v>1</v>
      </c>
      <c r="E109" s="44">
        <v>378</v>
      </c>
      <c r="F109" s="41">
        <v>176.95</v>
      </c>
      <c r="G109" s="42">
        <f t="shared" si="3"/>
        <v>1.1361966657247811</v>
      </c>
      <c r="H109" s="44">
        <v>71.819999999999993</v>
      </c>
      <c r="I109" s="44">
        <v>23.95</v>
      </c>
      <c r="N109" s="49"/>
    </row>
    <row r="110" spans="1:14" x14ac:dyDescent="0.2">
      <c r="A110" s="50" t="s">
        <v>74</v>
      </c>
      <c r="B110" s="40" t="s">
        <v>128</v>
      </c>
      <c r="C110" s="43" t="s">
        <v>105</v>
      </c>
      <c r="D110" s="44">
        <v>1</v>
      </c>
      <c r="E110" s="44">
        <v>249.03</v>
      </c>
      <c r="F110" s="41">
        <v>132.57</v>
      </c>
      <c r="G110" s="42">
        <f t="shared" si="3"/>
        <v>0.87847929395790914</v>
      </c>
      <c r="H110" s="44">
        <v>47.32</v>
      </c>
      <c r="I110" s="44">
        <v>20.95</v>
      </c>
      <c r="N110" s="49"/>
    </row>
    <row r="111" spans="1:14" x14ac:dyDescent="0.2">
      <c r="A111" s="50" t="s">
        <v>74</v>
      </c>
      <c r="B111" s="40" t="s">
        <v>124</v>
      </c>
      <c r="C111" s="43" t="s">
        <v>21</v>
      </c>
      <c r="D111" s="44">
        <v>1</v>
      </c>
      <c r="E111" s="44">
        <v>858</v>
      </c>
      <c r="F111" s="41">
        <v>381.46</v>
      </c>
      <c r="G111" s="42">
        <f t="shared" si="3"/>
        <v>1.2492528705499923</v>
      </c>
      <c r="H111" s="44">
        <v>163.02000000000001</v>
      </c>
      <c r="I111" s="44">
        <v>20.95</v>
      </c>
      <c r="N111" s="49"/>
    </row>
    <row r="112" spans="1:14" x14ac:dyDescent="0.2">
      <c r="A112" s="50" t="s">
        <v>74</v>
      </c>
      <c r="B112" s="40" t="s">
        <v>125</v>
      </c>
      <c r="C112" s="43" t="s">
        <v>102</v>
      </c>
      <c r="D112" s="44">
        <v>1</v>
      </c>
      <c r="E112" s="44">
        <v>474.4</v>
      </c>
      <c r="F112" s="41">
        <v>186.1</v>
      </c>
      <c r="G112" s="42">
        <f t="shared" si="3"/>
        <v>1.5491671144545942</v>
      </c>
      <c r="H112" s="44">
        <v>90.14</v>
      </c>
      <c r="I112" s="44">
        <v>20.45</v>
      </c>
      <c r="N112" s="49"/>
    </row>
    <row r="113" spans="1:14" x14ac:dyDescent="0.2">
      <c r="A113" s="50" t="s">
        <v>74</v>
      </c>
      <c r="B113" s="40" t="s">
        <v>128</v>
      </c>
      <c r="C113" s="43" t="s">
        <v>104</v>
      </c>
      <c r="D113" s="44">
        <v>1</v>
      </c>
      <c r="E113" s="44">
        <v>249.03</v>
      </c>
      <c r="F113" s="41">
        <v>137.31</v>
      </c>
      <c r="G113" s="42">
        <f t="shared" si="3"/>
        <v>0.81363338431286869</v>
      </c>
      <c r="H113" s="44">
        <v>47.32</v>
      </c>
      <c r="I113" s="44">
        <v>20.95</v>
      </c>
      <c r="N113" s="49"/>
    </row>
    <row r="114" spans="1:14" x14ac:dyDescent="0.2">
      <c r="A114" s="50" t="s">
        <v>74</v>
      </c>
      <c r="B114" s="40" t="s">
        <v>122</v>
      </c>
      <c r="C114" s="43" t="s">
        <v>106</v>
      </c>
      <c r="D114" s="44">
        <v>6</v>
      </c>
      <c r="E114" s="44">
        <v>200.1</v>
      </c>
      <c r="F114" s="41">
        <f>13.89*D114</f>
        <v>83.34</v>
      </c>
      <c r="G114" s="42">
        <f t="shared" si="3"/>
        <v>1.4010079193664504</v>
      </c>
      <c r="H114" s="44">
        <v>69</v>
      </c>
      <c r="I114" s="44">
        <v>0</v>
      </c>
      <c r="N114" s="49"/>
    </row>
    <row r="115" spans="1:14" x14ac:dyDescent="0.2">
      <c r="A115" s="50" t="s">
        <v>74</v>
      </c>
      <c r="B115" s="40" t="s">
        <v>122</v>
      </c>
      <c r="C115" s="43" t="s">
        <v>98</v>
      </c>
      <c r="D115" s="44">
        <v>4</v>
      </c>
      <c r="E115" s="44">
        <v>98.2</v>
      </c>
      <c r="F115" s="41">
        <f>10.61*D115</f>
        <v>42.44</v>
      </c>
      <c r="G115" s="42">
        <f t="shared" si="3"/>
        <v>1.3138548539114046</v>
      </c>
      <c r="H115" s="44">
        <v>39.72</v>
      </c>
      <c r="I115" s="44">
        <v>0</v>
      </c>
      <c r="N115" s="49"/>
    </row>
    <row r="116" spans="1:14" x14ac:dyDescent="0.2">
      <c r="A116" s="50" t="s">
        <v>74</v>
      </c>
      <c r="B116" s="40" t="s">
        <v>122</v>
      </c>
      <c r="C116" s="43" t="s">
        <v>99</v>
      </c>
      <c r="D116" s="44">
        <v>7</v>
      </c>
      <c r="E116" s="44">
        <v>210.77</v>
      </c>
      <c r="F116" s="41">
        <f>13.89*D116</f>
        <v>97.23</v>
      </c>
      <c r="G116" s="42">
        <f t="shared" si="3"/>
        <v>1.167746580273578</v>
      </c>
      <c r="H116" s="44">
        <f>9.46*D116</f>
        <v>66.22</v>
      </c>
      <c r="I116" s="44">
        <v>0</v>
      </c>
      <c r="N116" s="49"/>
    </row>
    <row r="117" spans="1:14" x14ac:dyDescent="0.2">
      <c r="A117" s="50" t="s">
        <v>73</v>
      </c>
      <c r="B117" s="40" t="s">
        <v>124</v>
      </c>
      <c r="C117" s="43" t="s">
        <v>100</v>
      </c>
      <c r="D117" s="44">
        <v>2</v>
      </c>
      <c r="E117" s="44">
        <v>756</v>
      </c>
      <c r="F117" s="41">
        <f>176.95*D117</f>
        <v>353.9</v>
      </c>
      <c r="G117" s="42">
        <f t="shared" si="3"/>
        <v>1.1361966657247811</v>
      </c>
      <c r="H117" s="44">
        <v>143.63999999999999</v>
      </c>
      <c r="I117" s="44">
        <v>44.9</v>
      </c>
      <c r="N117" s="49"/>
    </row>
    <row r="118" spans="1:14" x14ac:dyDescent="0.2">
      <c r="A118" s="50" t="s">
        <v>73</v>
      </c>
      <c r="B118" s="40" t="s">
        <v>122</v>
      </c>
      <c r="C118" s="43" t="s">
        <v>99</v>
      </c>
      <c r="D118" s="44">
        <v>6</v>
      </c>
      <c r="E118" s="44">
        <v>180.66</v>
      </c>
      <c r="F118" s="41">
        <f>13.89*D118</f>
        <v>83.34</v>
      </c>
      <c r="G118" s="42">
        <f t="shared" si="3"/>
        <v>1.167746580273578</v>
      </c>
      <c r="H118" s="44">
        <f>9.46*D118</f>
        <v>56.760000000000005</v>
      </c>
      <c r="I118" s="44">
        <v>0</v>
      </c>
      <c r="N118" s="49"/>
    </row>
    <row r="119" spans="1:14" x14ac:dyDescent="0.2">
      <c r="A119" s="50" t="s">
        <v>73</v>
      </c>
      <c r="B119" s="40" t="s">
        <v>123</v>
      </c>
      <c r="C119" s="43" t="s">
        <v>102</v>
      </c>
      <c r="D119" s="44">
        <v>1</v>
      </c>
      <c r="E119" s="44">
        <v>474.4</v>
      </c>
      <c r="F119" s="41">
        <v>186.1</v>
      </c>
      <c r="G119" s="42">
        <f t="shared" si="3"/>
        <v>1.5491671144545942</v>
      </c>
      <c r="H119" s="44">
        <v>90.14</v>
      </c>
      <c r="I119" s="44">
        <v>20.45</v>
      </c>
      <c r="N119" s="49"/>
    </row>
    <row r="120" spans="1:14" x14ac:dyDescent="0.2">
      <c r="A120" s="50" t="s">
        <v>73</v>
      </c>
      <c r="B120" s="40" t="s">
        <v>122</v>
      </c>
      <c r="C120" s="43" t="s">
        <v>98</v>
      </c>
      <c r="D120" s="44">
        <v>6</v>
      </c>
      <c r="E120" s="44">
        <v>147.30000000000001</v>
      </c>
      <c r="F120" s="41">
        <f>10.61*D120</f>
        <v>63.66</v>
      </c>
      <c r="G120" s="42">
        <f t="shared" si="3"/>
        <v>1.3138548539114046</v>
      </c>
      <c r="H120" s="44">
        <f>9.93*D120</f>
        <v>59.58</v>
      </c>
      <c r="I120" s="44">
        <v>0</v>
      </c>
      <c r="N120" s="49"/>
    </row>
    <row r="121" spans="1:14" x14ac:dyDescent="0.2">
      <c r="A121" s="50" t="s">
        <v>72</v>
      </c>
      <c r="B121" s="40" t="s">
        <v>122</v>
      </c>
      <c r="C121" s="43" t="s">
        <v>99</v>
      </c>
      <c r="D121" s="44">
        <v>17</v>
      </c>
      <c r="E121" s="44">
        <v>511.87</v>
      </c>
      <c r="F121" s="41">
        <f>13.89*D121</f>
        <v>236.13</v>
      </c>
      <c r="G121" s="42">
        <f t="shared" si="3"/>
        <v>1.1677465802735782</v>
      </c>
      <c r="H121" s="44">
        <f>9.46*D121</f>
        <v>160.82000000000002</v>
      </c>
      <c r="I121" s="44">
        <v>0</v>
      </c>
      <c r="N121" s="49"/>
    </row>
    <row r="122" spans="1:14" x14ac:dyDescent="0.2">
      <c r="A122" s="50" t="s">
        <v>72</v>
      </c>
      <c r="B122" s="40" t="s">
        <v>122</v>
      </c>
      <c r="C122" s="43" t="s">
        <v>98</v>
      </c>
      <c r="D122" s="44">
        <v>5</v>
      </c>
      <c r="E122" s="44">
        <v>122.75</v>
      </c>
      <c r="F122" s="41">
        <f>10.61*D122</f>
        <v>53.05</v>
      </c>
      <c r="G122" s="42">
        <f t="shared" si="3"/>
        <v>1.3138548539114046</v>
      </c>
      <c r="H122" s="44">
        <v>49.65</v>
      </c>
      <c r="I122" s="44">
        <v>0</v>
      </c>
      <c r="N122" s="49"/>
    </row>
    <row r="123" spans="1:14" x14ac:dyDescent="0.2">
      <c r="A123" s="50" t="s">
        <v>71</v>
      </c>
      <c r="B123" s="40" t="s">
        <v>124</v>
      </c>
      <c r="C123" s="43" t="s">
        <v>100</v>
      </c>
      <c r="D123" s="44">
        <v>1</v>
      </c>
      <c r="E123" s="44">
        <v>378</v>
      </c>
      <c r="F123" s="41">
        <v>176.95</v>
      </c>
      <c r="G123" s="42">
        <f t="shared" si="3"/>
        <v>1.1361966657247811</v>
      </c>
      <c r="H123" s="44">
        <v>71.819999999999993</v>
      </c>
      <c r="I123" s="44">
        <v>20.95</v>
      </c>
      <c r="N123" s="49"/>
    </row>
    <row r="124" spans="1:14" x14ac:dyDescent="0.2">
      <c r="A124" s="50" t="s">
        <v>71</v>
      </c>
      <c r="B124" s="40" t="s">
        <v>123</v>
      </c>
      <c r="C124" s="43" t="s">
        <v>104</v>
      </c>
      <c r="D124" s="44">
        <v>2</v>
      </c>
      <c r="E124" s="44">
        <v>498.06</v>
      </c>
      <c r="F124" s="41">
        <f>137.31*D124</f>
        <v>274.62</v>
      </c>
      <c r="G124" s="42">
        <f t="shared" si="3"/>
        <v>0.81363338431286869</v>
      </c>
      <c r="H124" s="44">
        <v>94.64</v>
      </c>
      <c r="I124" s="44">
        <v>41.9</v>
      </c>
      <c r="N124" s="49"/>
    </row>
    <row r="125" spans="1:14" x14ac:dyDescent="0.2">
      <c r="A125" s="50" t="s">
        <v>71</v>
      </c>
      <c r="B125" s="40" t="s">
        <v>122</v>
      </c>
      <c r="C125" s="43" t="s">
        <v>99</v>
      </c>
      <c r="D125" s="44">
        <v>19</v>
      </c>
      <c r="E125" s="44">
        <v>572.09</v>
      </c>
      <c r="F125" s="41">
        <f>13.89*D125</f>
        <v>263.91000000000003</v>
      </c>
      <c r="G125" s="42">
        <f t="shared" si="3"/>
        <v>1.167746580273578</v>
      </c>
      <c r="H125" s="44">
        <f>9.46*D125</f>
        <v>179.74</v>
      </c>
      <c r="I125" s="44">
        <v>0</v>
      </c>
      <c r="N125" s="49"/>
    </row>
    <row r="126" spans="1:14" x14ac:dyDescent="0.2">
      <c r="A126" s="50" t="s">
        <v>70</v>
      </c>
      <c r="B126" s="40" t="s">
        <v>122</v>
      </c>
      <c r="C126" s="43" t="s">
        <v>98</v>
      </c>
      <c r="D126" s="44">
        <v>1</v>
      </c>
      <c r="E126" s="44">
        <v>24.55</v>
      </c>
      <c r="F126" s="41">
        <f>10.61</f>
        <v>10.61</v>
      </c>
      <c r="G126" s="42">
        <f t="shared" si="3"/>
        <v>1.3138548539114046</v>
      </c>
      <c r="H126" s="44">
        <v>9.93</v>
      </c>
      <c r="I126" s="44">
        <v>0</v>
      </c>
      <c r="N126" s="49"/>
    </row>
    <row r="127" spans="1:14" x14ac:dyDescent="0.2">
      <c r="A127" s="50" t="s">
        <v>70</v>
      </c>
      <c r="B127" s="40" t="s">
        <v>128</v>
      </c>
      <c r="C127" s="43" t="s">
        <v>104</v>
      </c>
      <c r="D127" s="44">
        <v>1</v>
      </c>
      <c r="E127" s="44">
        <v>249.03</v>
      </c>
      <c r="F127" s="41">
        <v>137.31</v>
      </c>
      <c r="G127" s="42">
        <f t="shared" si="3"/>
        <v>0.81363338431286869</v>
      </c>
      <c r="H127" s="44">
        <v>47.32</v>
      </c>
      <c r="I127" s="44">
        <v>20.95</v>
      </c>
      <c r="N127" s="49"/>
    </row>
    <row r="128" spans="1:14" x14ac:dyDescent="0.2">
      <c r="A128" s="50" t="s">
        <v>70</v>
      </c>
      <c r="B128" s="40" t="s">
        <v>124</v>
      </c>
      <c r="C128" s="43" t="s">
        <v>100</v>
      </c>
      <c r="D128" s="44">
        <v>1</v>
      </c>
      <c r="E128" s="44">
        <v>378</v>
      </c>
      <c r="F128" s="41">
        <f>176.95*D128</f>
        <v>176.95</v>
      </c>
      <c r="G128" s="42">
        <f t="shared" si="3"/>
        <v>1.1361966657247811</v>
      </c>
      <c r="H128" s="44">
        <v>71.819999999999993</v>
      </c>
      <c r="I128" s="44">
        <v>20.95</v>
      </c>
      <c r="N128" s="49"/>
    </row>
    <row r="129" spans="1:14" x14ac:dyDescent="0.2">
      <c r="A129" s="50" t="s">
        <v>70</v>
      </c>
      <c r="B129" s="40" t="s">
        <v>122</v>
      </c>
      <c r="C129" s="43" t="s">
        <v>99</v>
      </c>
      <c r="D129" s="44">
        <v>6</v>
      </c>
      <c r="E129" s="44">
        <v>180.66</v>
      </c>
      <c r="F129" s="41">
        <f>13.89*D129</f>
        <v>83.34</v>
      </c>
      <c r="G129" s="42">
        <f t="shared" si="3"/>
        <v>1.167746580273578</v>
      </c>
      <c r="H129" s="44">
        <f>9.46*D129</f>
        <v>56.760000000000005</v>
      </c>
      <c r="I129" s="44">
        <v>0</v>
      </c>
      <c r="N129" s="49"/>
    </row>
    <row r="130" spans="1:14" x14ac:dyDescent="0.2">
      <c r="A130" s="50" t="s">
        <v>69</v>
      </c>
      <c r="B130" s="40" t="s">
        <v>128</v>
      </c>
      <c r="C130" s="43" t="s">
        <v>104</v>
      </c>
      <c r="D130" s="44">
        <v>3</v>
      </c>
      <c r="E130" s="44">
        <v>747.09</v>
      </c>
      <c r="F130" s="41">
        <f>137.31*D130</f>
        <v>411.93</v>
      </c>
      <c r="G130" s="42">
        <f t="shared" ref="G130:G140" si="4">(E130-F130)/F130</f>
        <v>0.81363338431286869</v>
      </c>
      <c r="H130" s="44">
        <v>141.96</v>
      </c>
      <c r="I130" s="44">
        <v>62.85</v>
      </c>
      <c r="N130" s="49"/>
    </row>
    <row r="131" spans="1:14" x14ac:dyDescent="0.2">
      <c r="A131" s="50" t="s">
        <v>69</v>
      </c>
      <c r="B131" s="40" t="s">
        <v>122</v>
      </c>
      <c r="C131" s="43" t="s">
        <v>98</v>
      </c>
      <c r="D131" s="44">
        <v>2</v>
      </c>
      <c r="E131" s="44">
        <v>49.1</v>
      </c>
      <c r="F131" s="41">
        <f>10.61*D131</f>
        <v>21.22</v>
      </c>
      <c r="G131" s="42">
        <f t="shared" si="4"/>
        <v>1.3138548539114046</v>
      </c>
      <c r="H131" s="44">
        <v>19.86</v>
      </c>
      <c r="I131" s="44">
        <v>0</v>
      </c>
      <c r="N131" s="49"/>
    </row>
    <row r="132" spans="1:14" x14ac:dyDescent="0.2">
      <c r="A132" s="50" t="s">
        <v>69</v>
      </c>
      <c r="B132" s="40" t="s">
        <v>122</v>
      </c>
      <c r="C132" s="43" t="s">
        <v>99</v>
      </c>
      <c r="D132" s="44">
        <v>3</v>
      </c>
      <c r="E132" s="44">
        <v>90.33</v>
      </c>
      <c r="F132" s="41">
        <f>13.89*D132</f>
        <v>41.67</v>
      </c>
      <c r="G132" s="42">
        <f t="shared" si="4"/>
        <v>1.167746580273578</v>
      </c>
      <c r="H132" s="44">
        <f>9.46*D132</f>
        <v>28.380000000000003</v>
      </c>
      <c r="I132" s="44">
        <v>0</v>
      </c>
      <c r="N132" s="49"/>
    </row>
    <row r="133" spans="1:14" x14ac:dyDescent="0.2">
      <c r="A133" s="50" t="s">
        <v>69</v>
      </c>
      <c r="B133" s="40" t="s">
        <v>124</v>
      </c>
      <c r="C133" s="43" t="s">
        <v>103</v>
      </c>
      <c r="D133" s="44">
        <v>1</v>
      </c>
      <c r="E133" s="44">
        <v>998</v>
      </c>
      <c r="F133" s="41">
        <v>443.71</v>
      </c>
      <c r="G133" s="42">
        <f t="shared" si="4"/>
        <v>1.2492168308129183</v>
      </c>
      <c r="H133" s="44">
        <v>189.62</v>
      </c>
      <c r="I133" s="44">
        <v>20.45</v>
      </c>
      <c r="N133" s="49"/>
    </row>
    <row r="134" spans="1:14" x14ac:dyDescent="0.2">
      <c r="A134" s="50" t="s">
        <v>68</v>
      </c>
      <c r="B134" s="40" t="s">
        <v>122</v>
      </c>
      <c r="C134" s="43" t="s">
        <v>99</v>
      </c>
      <c r="D134" s="44">
        <v>4</v>
      </c>
      <c r="E134" s="44">
        <v>120.44</v>
      </c>
      <c r="F134" s="41">
        <f>13.89*D134</f>
        <v>55.56</v>
      </c>
      <c r="G134" s="42">
        <f t="shared" si="4"/>
        <v>1.167746580273578</v>
      </c>
      <c r="H134" s="44">
        <v>37.840000000000003</v>
      </c>
      <c r="I134" s="44">
        <v>0</v>
      </c>
      <c r="N134" s="49"/>
    </row>
    <row r="135" spans="1:14" x14ac:dyDescent="0.2">
      <c r="A135" s="50" t="s">
        <v>68</v>
      </c>
      <c r="B135" s="40" t="s">
        <v>124</v>
      </c>
      <c r="C135" s="43" t="s">
        <v>100</v>
      </c>
      <c r="D135" s="44">
        <v>2</v>
      </c>
      <c r="E135" s="44">
        <v>756</v>
      </c>
      <c r="F135" s="41">
        <f>176.95*D135</f>
        <v>353.9</v>
      </c>
      <c r="G135" s="42">
        <f t="shared" si="4"/>
        <v>1.1361966657247811</v>
      </c>
      <c r="H135" s="44">
        <v>143.63999999999999</v>
      </c>
      <c r="I135" s="44">
        <v>41.9</v>
      </c>
      <c r="N135" s="49"/>
    </row>
    <row r="136" spans="1:14" x14ac:dyDescent="0.2">
      <c r="A136" s="50" t="s">
        <v>68</v>
      </c>
      <c r="B136" s="40" t="s">
        <v>125</v>
      </c>
      <c r="C136" s="43" t="s">
        <v>101</v>
      </c>
      <c r="D136" s="44">
        <v>1</v>
      </c>
      <c r="E136" s="44">
        <v>460</v>
      </c>
      <c r="F136" s="41">
        <v>178.34</v>
      </c>
      <c r="G136" s="42">
        <f t="shared" si="4"/>
        <v>1.5793428283054838</v>
      </c>
      <c r="H136" s="44">
        <v>87.4</v>
      </c>
      <c r="I136" s="44">
        <v>21.95</v>
      </c>
      <c r="N136" s="49"/>
    </row>
    <row r="137" spans="1:14" x14ac:dyDescent="0.2">
      <c r="A137" s="50" t="s">
        <v>68</v>
      </c>
      <c r="B137" s="40" t="s">
        <v>125</v>
      </c>
      <c r="C137" s="43" t="s">
        <v>102</v>
      </c>
      <c r="D137" s="44">
        <v>1</v>
      </c>
      <c r="E137" s="44">
        <v>474.4</v>
      </c>
      <c r="F137" s="41">
        <f>186.1</f>
        <v>186.1</v>
      </c>
      <c r="G137" s="42">
        <f t="shared" si="4"/>
        <v>1.5491671144545942</v>
      </c>
      <c r="H137" s="44">
        <v>90.14</v>
      </c>
      <c r="I137" s="44">
        <v>20.45</v>
      </c>
      <c r="N137" s="49"/>
    </row>
    <row r="138" spans="1:14" x14ac:dyDescent="0.2">
      <c r="A138" s="50" t="s">
        <v>68</v>
      </c>
      <c r="B138" s="40" t="s">
        <v>124</v>
      </c>
      <c r="C138" s="43" t="s">
        <v>103</v>
      </c>
      <c r="D138" s="44">
        <v>1</v>
      </c>
      <c r="E138" s="44">
        <v>998</v>
      </c>
      <c r="F138" s="41">
        <v>443.71</v>
      </c>
      <c r="G138" s="42">
        <f t="shared" si="4"/>
        <v>1.2492168308129183</v>
      </c>
      <c r="H138" s="44">
        <v>189.62</v>
      </c>
      <c r="I138" s="44">
        <v>20.45</v>
      </c>
      <c r="N138" s="49"/>
    </row>
    <row r="139" spans="1:14" x14ac:dyDescent="0.2">
      <c r="A139" s="50" t="s">
        <v>68</v>
      </c>
      <c r="B139" s="40" t="s">
        <v>124</v>
      </c>
      <c r="C139" s="43" t="s">
        <v>21</v>
      </c>
      <c r="D139" s="44">
        <v>1</v>
      </c>
      <c r="E139" s="44">
        <v>858</v>
      </c>
      <c r="F139" s="41">
        <v>381.46</v>
      </c>
      <c r="G139" s="42">
        <f t="shared" si="4"/>
        <v>1.2492528705499923</v>
      </c>
      <c r="H139" s="44">
        <v>163.02000000000001</v>
      </c>
      <c r="I139" s="44">
        <v>20.45</v>
      </c>
      <c r="N139" s="49"/>
    </row>
    <row r="140" spans="1:14" x14ac:dyDescent="0.2">
      <c r="A140" s="50" t="s">
        <v>68</v>
      </c>
      <c r="B140" s="40" t="s">
        <v>122</v>
      </c>
      <c r="C140" s="43" t="s">
        <v>98</v>
      </c>
      <c r="D140" s="44">
        <v>6</v>
      </c>
      <c r="E140" s="44">
        <v>147.30000000000001</v>
      </c>
      <c r="F140" s="41">
        <f>10.61*D140</f>
        <v>63.66</v>
      </c>
      <c r="G140" s="42">
        <f t="shared" si="4"/>
        <v>1.3138548539114046</v>
      </c>
      <c r="H140" s="44">
        <f>9.93*D140</f>
        <v>59.58</v>
      </c>
      <c r="I140" s="44">
        <v>0</v>
      </c>
      <c r="N140" s="49"/>
    </row>
    <row r="141" spans="1:14" x14ac:dyDescent="0.2">
      <c r="D141" s="18"/>
      <c r="E141" s="19"/>
      <c r="F141" s="19"/>
      <c r="G141" s="19"/>
      <c r="H141" s="19"/>
      <c r="I141" s="19"/>
    </row>
  </sheetData>
  <sortState xmlns:xlrd2="http://schemas.microsoft.com/office/spreadsheetml/2017/richdata2" ref="A2:I140">
    <sortCondition ref="A2:A140"/>
  </sortState>
  <conditionalFormatting sqref="C2:C8">
    <cfRule type="duplicateValues" dxfId="24" priority="123"/>
  </conditionalFormatting>
  <conditionalFormatting sqref="C9:C12">
    <cfRule type="duplicateValues" dxfId="23" priority="117"/>
  </conditionalFormatting>
  <conditionalFormatting sqref="C13:C16">
    <cfRule type="duplicateValues" dxfId="22" priority="113"/>
  </conditionalFormatting>
  <conditionalFormatting sqref="C17:C19">
    <cfRule type="duplicateValues" dxfId="21" priority="111"/>
  </conditionalFormatting>
  <conditionalFormatting sqref="C20:C21">
    <cfRule type="duplicateValues" dxfId="20" priority="107"/>
  </conditionalFormatting>
  <conditionalFormatting sqref="C22:C25">
    <cfRule type="duplicateValues" dxfId="19" priority="103"/>
  </conditionalFormatting>
  <conditionalFormatting sqref="C26:C32">
    <cfRule type="duplicateValues" dxfId="18" priority="97"/>
  </conditionalFormatting>
  <conditionalFormatting sqref="C33:C35">
    <cfRule type="duplicateValues" dxfId="17" priority="8"/>
    <cfRule type="duplicateValues" dxfId="16" priority="92"/>
  </conditionalFormatting>
  <conditionalFormatting sqref="C36:C37">
    <cfRule type="duplicateValues" dxfId="15" priority="88"/>
  </conditionalFormatting>
  <conditionalFormatting sqref="C38:C40">
    <cfRule type="duplicateValues" dxfId="14" priority="87"/>
  </conditionalFormatting>
  <conditionalFormatting sqref="C41:C44">
    <cfRule type="duplicateValues" dxfId="13" priority="84"/>
  </conditionalFormatting>
  <conditionalFormatting sqref="C45:C48">
    <cfRule type="duplicateValues" dxfId="12" priority="80"/>
  </conditionalFormatting>
  <conditionalFormatting sqref="C49:C52">
    <cfRule type="duplicateValues" dxfId="11" priority="73"/>
  </conditionalFormatting>
  <conditionalFormatting sqref="C53:C58">
    <cfRule type="duplicateValues" dxfId="10" priority="66"/>
  </conditionalFormatting>
  <conditionalFormatting sqref="C59:C60">
    <cfRule type="duplicateValues" dxfId="9" priority="55"/>
  </conditionalFormatting>
  <conditionalFormatting sqref="C61:C66">
    <cfRule type="duplicateValues" dxfId="8" priority="53"/>
  </conditionalFormatting>
  <conditionalFormatting sqref="C67:C69">
    <cfRule type="duplicateValues" dxfId="7" priority="50"/>
  </conditionalFormatting>
  <conditionalFormatting sqref="C70:C73">
    <cfRule type="duplicateValues" dxfId="6" priority="48"/>
  </conditionalFormatting>
  <conditionalFormatting sqref="C74:C78">
    <cfRule type="duplicateValues" dxfId="5" priority="20"/>
    <cfRule type="duplicateValues" dxfId="4" priority="39"/>
  </conditionalFormatting>
  <conditionalFormatting sqref="C79:C87">
    <cfRule type="duplicateValues" dxfId="3" priority="21"/>
    <cfRule type="duplicateValues" dxfId="2" priority="29"/>
  </conditionalFormatting>
  <conditionalFormatting sqref="C88:C93">
    <cfRule type="duplicateValues" dxfId="1" priority="22"/>
  </conditionalFormatting>
  <conditionalFormatting sqref="C94:C100">
    <cfRule type="duplicateValues" dxfId="0" priority="23"/>
  </conditionalFormatting>
  <dataValidations count="1">
    <dataValidation type="decimal" allowBlank="1" showInputMessage="1" sqref="H2:I140 E2:E140" xr:uid="{00000000-0002-0000-0000-000000000000}">
      <formula1>-2147483648</formula1>
      <formula2>2147483647</formula2>
    </dataValidation>
  </dataValidations>
  <pageMargins left="0.70866141732283472" right="0.70866141732283472" top="0.74803149606299213" bottom="0.74803149606299213" header="0.31496062992125984" footer="0.31496062992125984"/>
  <pageSetup paperSize="9" scale="70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6"/>
  <sheetViews>
    <sheetView topLeftCell="A31" workbookViewId="0">
      <selection sqref="A1:A51"/>
    </sheetView>
  </sheetViews>
  <sheetFormatPr defaultRowHeight="15" x14ac:dyDescent="0.25"/>
  <sheetData>
    <row r="1" spans="1:13" x14ac:dyDescent="0.25">
      <c r="A1" s="43" t="s">
        <v>44</v>
      </c>
      <c r="B1" s="40">
        <v>1</v>
      </c>
      <c r="C1" s="43" t="s">
        <v>23</v>
      </c>
      <c r="D1" s="44">
        <v>1</v>
      </c>
      <c r="E1" s="44">
        <v>399.9</v>
      </c>
      <c r="F1" s="41">
        <v>0</v>
      </c>
      <c r="G1" s="42" t="e">
        <f t="shared" ref="G1:G32" si="0">(E1-F1)/F1</f>
        <v>#DIV/0!</v>
      </c>
      <c r="H1" s="44">
        <v>75.98</v>
      </c>
      <c r="I1" s="44">
        <v>18.45</v>
      </c>
      <c r="M1" s="48"/>
    </row>
    <row r="2" spans="1:13" x14ac:dyDescent="0.25">
      <c r="A2" s="43" t="s">
        <v>44</v>
      </c>
      <c r="B2" s="40">
        <v>2</v>
      </c>
      <c r="C2" s="43" t="s">
        <v>20</v>
      </c>
      <c r="D2" s="44">
        <v>1</v>
      </c>
      <c r="E2" s="44">
        <v>159.19999999999999</v>
      </c>
      <c r="F2" s="41">
        <v>0</v>
      </c>
      <c r="G2" s="42" t="e">
        <f t="shared" si="0"/>
        <v>#DIV/0!</v>
      </c>
      <c r="H2" s="44">
        <v>30.25</v>
      </c>
      <c r="I2" s="44">
        <v>38.96</v>
      </c>
      <c r="M2" s="48"/>
    </row>
    <row r="3" spans="1:13" x14ac:dyDescent="0.25">
      <c r="A3" s="43" t="s">
        <v>44</v>
      </c>
      <c r="B3" s="40">
        <v>3</v>
      </c>
      <c r="C3" s="43" t="s">
        <v>23</v>
      </c>
      <c r="D3" s="44">
        <v>1</v>
      </c>
      <c r="E3" s="44">
        <v>399.9</v>
      </c>
      <c r="F3" s="41">
        <v>0</v>
      </c>
      <c r="G3" s="42" t="e">
        <f t="shared" si="0"/>
        <v>#DIV/0!</v>
      </c>
      <c r="H3" s="44">
        <v>75.98</v>
      </c>
      <c r="I3" s="44">
        <v>18.45</v>
      </c>
      <c r="M3" s="48"/>
    </row>
    <row r="4" spans="1:13" x14ac:dyDescent="0.25">
      <c r="A4" s="43" t="s">
        <v>45</v>
      </c>
      <c r="B4" s="40">
        <v>4</v>
      </c>
      <c r="C4" s="43" t="s">
        <v>24</v>
      </c>
      <c r="D4" s="44">
        <v>1</v>
      </c>
      <c r="E4" s="44">
        <v>447.97</v>
      </c>
      <c r="F4" s="41">
        <v>0</v>
      </c>
      <c r="G4" s="42" t="e">
        <f t="shared" si="0"/>
        <v>#DIV/0!</v>
      </c>
      <c r="H4" s="44">
        <v>85.11</v>
      </c>
      <c r="I4" s="44">
        <v>18.45</v>
      </c>
      <c r="M4" s="48"/>
    </row>
    <row r="5" spans="1:13" x14ac:dyDescent="0.25">
      <c r="A5" s="43" t="s">
        <v>46</v>
      </c>
      <c r="B5" s="40">
        <v>5</v>
      </c>
      <c r="C5" s="43" t="s">
        <v>21</v>
      </c>
      <c r="D5" s="44">
        <v>1</v>
      </c>
      <c r="E5" s="44">
        <v>805.7</v>
      </c>
      <c r="F5" s="41">
        <v>0</v>
      </c>
      <c r="G5" s="42" t="e">
        <f t="shared" si="0"/>
        <v>#DIV/0!</v>
      </c>
      <c r="H5" s="44">
        <v>153.08000000000001</v>
      </c>
      <c r="I5" s="44">
        <v>18.45</v>
      </c>
      <c r="M5" s="48"/>
    </row>
    <row r="6" spans="1:13" x14ac:dyDescent="0.25">
      <c r="A6" s="43" t="s">
        <v>46</v>
      </c>
      <c r="B6" s="40">
        <v>6</v>
      </c>
      <c r="C6" s="43" t="s">
        <v>21</v>
      </c>
      <c r="D6" s="44">
        <v>1</v>
      </c>
      <c r="E6" s="44">
        <v>805.7</v>
      </c>
      <c r="F6" s="41">
        <v>0</v>
      </c>
      <c r="G6" s="42" t="e">
        <f t="shared" si="0"/>
        <v>#DIV/0!</v>
      </c>
      <c r="H6" s="44">
        <v>153.08000000000001</v>
      </c>
      <c r="I6" s="44">
        <v>18.45</v>
      </c>
      <c r="M6" s="48"/>
    </row>
    <row r="7" spans="1:13" x14ac:dyDescent="0.25">
      <c r="A7" s="43" t="s">
        <v>47</v>
      </c>
      <c r="B7" s="40">
        <v>7</v>
      </c>
      <c r="C7" s="43" t="s">
        <v>25</v>
      </c>
      <c r="D7" s="44">
        <v>1</v>
      </c>
      <c r="E7" s="44">
        <v>798.87</v>
      </c>
      <c r="F7" s="41">
        <v>0</v>
      </c>
      <c r="G7" s="42" t="e">
        <f t="shared" si="0"/>
        <v>#DIV/0!</v>
      </c>
      <c r="H7" s="44">
        <v>151.79</v>
      </c>
      <c r="I7" s="44">
        <v>17.95</v>
      </c>
      <c r="M7" s="48"/>
    </row>
    <row r="8" spans="1:13" x14ac:dyDescent="0.25">
      <c r="A8" s="43" t="s">
        <v>47</v>
      </c>
      <c r="B8" s="40">
        <v>8</v>
      </c>
      <c r="C8" s="43" t="s">
        <v>26</v>
      </c>
      <c r="D8" s="44">
        <v>1</v>
      </c>
      <c r="E8" s="44">
        <v>199</v>
      </c>
      <c r="F8" s="41">
        <v>0</v>
      </c>
      <c r="G8" s="42" t="e">
        <f t="shared" si="0"/>
        <v>#DIV/0!</v>
      </c>
      <c r="H8" s="44">
        <v>37.81</v>
      </c>
      <c r="I8" s="44">
        <v>20.45</v>
      </c>
      <c r="M8" s="48"/>
    </row>
    <row r="9" spans="1:13" x14ac:dyDescent="0.25">
      <c r="A9" s="43" t="s">
        <v>48</v>
      </c>
      <c r="B9" s="40">
        <v>9</v>
      </c>
      <c r="C9" s="43" t="s">
        <v>26</v>
      </c>
      <c r="D9" s="44">
        <v>1</v>
      </c>
      <c r="E9" s="44">
        <v>199</v>
      </c>
      <c r="F9" s="41">
        <v>0</v>
      </c>
      <c r="G9" s="42" t="e">
        <f t="shared" si="0"/>
        <v>#DIV/0!</v>
      </c>
      <c r="H9" s="44">
        <v>37.81</v>
      </c>
      <c r="I9" s="44">
        <v>35.78</v>
      </c>
      <c r="M9" s="48"/>
    </row>
    <row r="10" spans="1:13" x14ac:dyDescent="0.25">
      <c r="A10" s="43" t="s">
        <v>49</v>
      </c>
      <c r="B10" s="40">
        <v>11</v>
      </c>
      <c r="C10" s="43" t="s">
        <v>20</v>
      </c>
      <c r="D10" s="44">
        <v>1</v>
      </c>
      <c r="E10" s="44">
        <v>159.19999999999999</v>
      </c>
      <c r="F10" s="41">
        <v>0</v>
      </c>
      <c r="G10" s="42" t="e">
        <f t="shared" si="0"/>
        <v>#DIV/0!</v>
      </c>
      <c r="H10" s="44">
        <v>30.25</v>
      </c>
      <c r="I10" s="44">
        <v>38.96</v>
      </c>
      <c r="M10" s="48"/>
    </row>
    <row r="11" spans="1:13" x14ac:dyDescent="0.25">
      <c r="A11" s="43" t="s">
        <v>49</v>
      </c>
      <c r="B11" s="40">
        <v>12</v>
      </c>
      <c r="C11" s="43" t="s">
        <v>27</v>
      </c>
      <c r="D11" s="44">
        <v>1</v>
      </c>
      <c r="E11" s="44">
        <v>149.5</v>
      </c>
      <c r="F11" s="41">
        <v>0</v>
      </c>
      <c r="G11" s="42" t="e">
        <f t="shared" si="0"/>
        <v>#DIV/0!</v>
      </c>
      <c r="H11" s="44">
        <v>28.4</v>
      </c>
      <c r="I11" s="44">
        <v>17.95</v>
      </c>
      <c r="M11" s="48"/>
    </row>
    <row r="12" spans="1:13" x14ac:dyDescent="0.25">
      <c r="A12" s="43" t="s">
        <v>49</v>
      </c>
      <c r="B12" s="40">
        <v>13</v>
      </c>
      <c r="C12" s="43" t="s">
        <v>27</v>
      </c>
      <c r="D12" s="44">
        <v>1</v>
      </c>
      <c r="E12" s="44">
        <v>149.5</v>
      </c>
      <c r="F12" s="41">
        <v>0</v>
      </c>
      <c r="G12" s="42" t="e">
        <f t="shared" si="0"/>
        <v>#DIV/0!</v>
      </c>
      <c r="H12" s="44">
        <v>28.4</v>
      </c>
      <c r="I12" s="44">
        <v>17.95</v>
      </c>
      <c r="M12" s="48"/>
    </row>
    <row r="13" spans="1:13" x14ac:dyDescent="0.25">
      <c r="A13" s="43" t="s">
        <v>49</v>
      </c>
      <c r="B13" s="40">
        <v>14</v>
      </c>
      <c r="C13" s="43" t="s">
        <v>27</v>
      </c>
      <c r="D13" s="44">
        <v>3</v>
      </c>
      <c r="E13" s="44">
        <v>448.5</v>
      </c>
      <c r="F13" s="41">
        <v>0</v>
      </c>
      <c r="G13" s="42" t="e">
        <f t="shared" si="0"/>
        <v>#DIV/0!</v>
      </c>
      <c r="H13" s="44">
        <v>85.2</v>
      </c>
      <c r="I13" s="44">
        <v>53.85</v>
      </c>
      <c r="M13" s="48"/>
    </row>
    <row r="14" spans="1:13" x14ac:dyDescent="0.25">
      <c r="A14" s="43" t="s">
        <v>49</v>
      </c>
      <c r="B14" s="40">
        <v>15</v>
      </c>
      <c r="C14" s="43" t="s">
        <v>27</v>
      </c>
      <c r="D14" s="44">
        <v>1</v>
      </c>
      <c r="E14" s="44">
        <v>149.5</v>
      </c>
      <c r="F14" s="41">
        <v>0</v>
      </c>
      <c r="G14" s="42" t="e">
        <f t="shared" si="0"/>
        <v>#DIV/0!</v>
      </c>
      <c r="H14" s="44">
        <v>28.4</v>
      </c>
      <c r="I14" s="44">
        <v>17.95</v>
      </c>
      <c r="M14" s="48"/>
    </row>
    <row r="15" spans="1:13" x14ac:dyDescent="0.25">
      <c r="A15" s="43" t="s">
        <v>50</v>
      </c>
      <c r="B15" s="40">
        <v>16</v>
      </c>
      <c r="C15" s="43" t="s">
        <v>27</v>
      </c>
      <c r="D15" s="44">
        <v>1</v>
      </c>
      <c r="E15" s="44">
        <v>149.5</v>
      </c>
      <c r="F15" s="41">
        <v>0</v>
      </c>
      <c r="G15" s="42" t="e">
        <f t="shared" si="0"/>
        <v>#DIV/0!</v>
      </c>
      <c r="H15" s="44">
        <v>28.4</v>
      </c>
      <c r="I15" s="44">
        <v>17.95</v>
      </c>
      <c r="M15" s="48"/>
    </row>
    <row r="16" spans="1:13" x14ac:dyDescent="0.25">
      <c r="A16" s="43" t="s">
        <v>50</v>
      </c>
      <c r="B16" s="40">
        <v>17</v>
      </c>
      <c r="C16" s="43" t="s">
        <v>26</v>
      </c>
      <c r="D16" s="44">
        <v>1</v>
      </c>
      <c r="E16" s="44">
        <v>149.5</v>
      </c>
      <c r="F16" s="41">
        <v>0</v>
      </c>
      <c r="G16" s="42" t="e">
        <f t="shared" si="0"/>
        <v>#DIV/0!</v>
      </c>
      <c r="H16" s="44">
        <v>28.4</v>
      </c>
      <c r="I16" s="44">
        <v>18.45</v>
      </c>
      <c r="M16" s="48"/>
    </row>
    <row r="17" spans="1:13" x14ac:dyDescent="0.25">
      <c r="A17" s="43" t="s">
        <v>50</v>
      </c>
      <c r="B17" s="40">
        <v>18</v>
      </c>
      <c r="C17" s="43" t="s">
        <v>26</v>
      </c>
      <c r="D17" s="44">
        <v>2</v>
      </c>
      <c r="E17" s="44">
        <v>299</v>
      </c>
      <c r="F17" s="41">
        <v>0</v>
      </c>
      <c r="G17" s="42" t="e">
        <f t="shared" si="0"/>
        <v>#DIV/0!</v>
      </c>
      <c r="H17" s="44">
        <v>56.8</v>
      </c>
      <c r="I17" s="44">
        <v>36.9</v>
      </c>
      <c r="M17" s="48"/>
    </row>
    <row r="18" spans="1:13" x14ac:dyDescent="0.25">
      <c r="A18" s="43" t="s">
        <v>50</v>
      </c>
      <c r="B18" s="40">
        <v>19</v>
      </c>
      <c r="C18" s="43" t="s">
        <v>28</v>
      </c>
      <c r="D18" s="44">
        <v>1</v>
      </c>
      <c r="E18" s="44">
        <v>198</v>
      </c>
      <c r="F18" s="41">
        <v>0</v>
      </c>
      <c r="G18" s="42" t="e">
        <f t="shared" si="0"/>
        <v>#DIV/0!</v>
      </c>
      <c r="H18" s="44">
        <v>37.619999999999997</v>
      </c>
      <c r="I18" s="44">
        <v>18.45</v>
      </c>
      <c r="M18" s="48"/>
    </row>
    <row r="19" spans="1:13" x14ac:dyDescent="0.25">
      <c r="A19" s="43" t="s">
        <v>51</v>
      </c>
      <c r="B19" s="40">
        <v>20</v>
      </c>
      <c r="C19" s="43" t="s">
        <v>29</v>
      </c>
      <c r="D19" s="44">
        <v>1</v>
      </c>
      <c r="E19" s="44">
        <v>154.55000000000001</v>
      </c>
      <c r="F19" s="41">
        <v>0</v>
      </c>
      <c r="G19" s="42" t="e">
        <f t="shared" si="0"/>
        <v>#DIV/0!</v>
      </c>
      <c r="H19" s="44">
        <v>29.36</v>
      </c>
      <c r="I19" s="44">
        <v>18.45</v>
      </c>
      <c r="M19" s="48"/>
    </row>
    <row r="20" spans="1:13" x14ac:dyDescent="0.25">
      <c r="A20" s="43" t="s">
        <v>52</v>
      </c>
      <c r="B20" s="40">
        <v>22</v>
      </c>
      <c r="C20" s="43" t="s">
        <v>25</v>
      </c>
      <c r="D20" s="44">
        <v>1</v>
      </c>
      <c r="E20" s="44">
        <v>798.87</v>
      </c>
      <c r="F20" s="41">
        <v>0</v>
      </c>
      <c r="G20" s="42" t="e">
        <f t="shared" si="0"/>
        <v>#DIV/0!</v>
      </c>
      <c r="H20" s="44">
        <v>151.79</v>
      </c>
      <c r="I20" s="44">
        <v>17.95</v>
      </c>
      <c r="M20" s="48"/>
    </row>
    <row r="21" spans="1:13" x14ac:dyDescent="0.25">
      <c r="A21" s="43" t="s">
        <v>52</v>
      </c>
      <c r="B21" s="40">
        <v>23</v>
      </c>
      <c r="C21" s="43" t="s">
        <v>30</v>
      </c>
      <c r="D21" s="44">
        <v>1</v>
      </c>
      <c r="E21" s="44">
        <v>214.1</v>
      </c>
      <c r="F21" s="41">
        <v>0</v>
      </c>
      <c r="G21" s="42" t="e">
        <f t="shared" si="0"/>
        <v>#DIV/0!</v>
      </c>
      <c r="H21" s="44">
        <v>40.68</v>
      </c>
      <c r="I21" s="44">
        <v>18.45</v>
      </c>
      <c r="M21" s="48"/>
    </row>
    <row r="22" spans="1:13" x14ac:dyDescent="0.25">
      <c r="A22" s="43" t="s">
        <v>52</v>
      </c>
      <c r="B22" s="40">
        <v>24</v>
      </c>
      <c r="C22" s="43" t="s">
        <v>31</v>
      </c>
      <c r="D22" s="44">
        <v>1</v>
      </c>
      <c r="E22" s="44">
        <v>805.71</v>
      </c>
      <c r="F22" s="41">
        <v>0</v>
      </c>
      <c r="G22" s="42" t="e">
        <f t="shared" si="0"/>
        <v>#DIV/0!</v>
      </c>
      <c r="H22" s="44">
        <v>153.08000000000001</v>
      </c>
      <c r="I22" s="44">
        <v>18.45</v>
      </c>
      <c r="M22" s="48"/>
    </row>
    <row r="23" spans="1:13" x14ac:dyDescent="0.25">
      <c r="A23" s="43" t="s">
        <v>53</v>
      </c>
      <c r="B23" s="40">
        <v>25</v>
      </c>
      <c r="C23" s="43" t="s">
        <v>32</v>
      </c>
      <c r="D23" s="44">
        <v>1</v>
      </c>
      <c r="E23" s="44">
        <v>329.84</v>
      </c>
      <c r="F23" s="41">
        <v>0</v>
      </c>
      <c r="G23" s="42" t="e">
        <f t="shared" si="0"/>
        <v>#DIV/0!</v>
      </c>
      <c r="H23" s="44">
        <v>62.67</v>
      </c>
      <c r="I23" s="44">
        <v>18.45</v>
      </c>
      <c r="M23" s="48"/>
    </row>
    <row r="24" spans="1:13" x14ac:dyDescent="0.25">
      <c r="A24" s="43" t="s">
        <v>54</v>
      </c>
      <c r="B24" s="40">
        <v>26</v>
      </c>
      <c r="C24" s="43" t="s">
        <v>22</v>
      </c>
      <c r="D24" s="44">
        <v>1</v>
      </c>
      <c r="E24" s="44">
        <v>146.28</v>
      </c>
      <c r="F24" s="41">
        <v>0</v>
      </c>
      <c r="G24" s="42" t="e">
        <f t="shared" si="0"/>
        <v>#DIV/0!</v>
      </c>
      <c r="H24" s="44">
        <v>27.79</v>
      </c>
      <c r="I24" s="44">
        <v>18.45</v>
      </c>
      <c r="M24" s="48"/>
    </row>
    <row r="25" spans="1:13" x14ac:dyDescent="0.25">
      <c r="A25" s="43" t="s">
        <v>54</v>
      </c>
      <c r="B25" s="40">
        <v>28</v>
      </c>
      <c r="C25" s="43" t="s">
        <v>27</v>
      </c>
      <c r="D25" s="44">
        <v>1</v>
      </c>
      <c r="E25" s="44">
        <v>153.5</v>
      </c>
      <c r="F25" s="41">
        <v>0</v>
      </c>
      <c r="G25" s="42" t="e">
        <f t="shared" si="0"/>
        <v>#DIV/0!</v>
      </c>
      <c r="H25" s="44">
        <v>28</v>
      </c>
      <c r="I25" s="44">
        <v>18.2</v>
      </c>
      <c r="M25" s="48"/>
    </row>
    <row r="26" spans="1:13" x14ac:dyDescent="0.25">
      <c r="A26" s="43" t="s">
        <v>54</v>
      </c>
      <c r="B26" s="40">
        <v>29</v>
      </c>
      <c r="C26" s="43" t="s">
        <v>26</v>
      </c>
      <c r="D26" s="44">
        <v>1</v>
      </c>
      <c r="E26" s="44">
        <v>149.5</v>
      </c>
      <c r="F26" s="41">
        <v>0</v>
      </c>
      <c r="G26" s="42" t="e">
        <f t="shared" si="0"/>
        <v>#DIV/0!</v>
      </c>
      <c r="H26" s="44">
        <v>28</v>
      </c>
      <c r="I26" s="44">
        <v>18.2</v>
      </c>
      <c r="M26" s="48"/>
    </row>
    <row r="27" spans="1:13" x14ac:dyDescent="0.25">
      <c r="A27" s="43" t="s">
        <v>55</v>
      </c>
      <c r="B27" s="40">
        <v>30</v>
      </c>
      <c r="C27" s="43" t="s">
        <v>26</v>
      </c>
      <c r="D27" s="44">
        <v>1</v>
      </c>
      <c r="E27" s="44">
        <v>278.07</v>
      </c>
      <c r="F27" s="41">
        <v>0</v>
      </c>
      <c r="G27" s="42" t="e">
        <f t="shared" si="0"/>
        <v>#DIV/0!</v>
      </c>
      <c r="H27" s="44">
        <v>52.83</v>
      </c>
      <c r="I27" s="44">
        <v>18.45</v>
      </c>
      <c r="M27" s="48"/>
    </row>
    <row r="28" spans="1:13" x14ac:dyDescent="0.25">
      <c r="A28" s="43" t="s">
        <v>55</v>
      </c>
      <c r="B28" s="40">
        <v>31</v>
      </c>
      <c r="C28" s="43" t="s">
        <v>20</v>
      </c>
      <c r="D28" s="44">
        <v>1</v>
      </c>
      <c r="E28" s="44">
        <v>179.1</v>
      </c>
      <c r="F28" s="41">
        <v>0</v>
      </c>
      <c r="G28" s="42" t="e">
        <f t="shared" si="0"/>
        <v>#DIV/0!</v>
      </c>
      <c r="H28" s="44">
        <v>34.03</v>
      </c>
      <c r="I28" s="44">
        <v>33.869999999999997</v>
      </c>
      <c r="M28" s="48"/>
    </row>
    <row r="29" spans="1:13" x14ac:dyDescent="0.25">
      <c r="A29" s="43" t="s">
        <v>55</v>
      </c>
      <c r="B29" s="40">
        <v>32</v>
      </c>
      <c r="C29" s="43" t="s">
        <v>19</v>
      </c>
      <c r="D29" s="44">
        <v>1</v>
      </c>
      <c r="E29" s="44">
        <v>108</v>
      </c>
      <c r="F29" s="41">
        <v>0</v>
      </c>
      <c r="G29" s="42" t="e">
        <f t="shared" si="0"/>
        <v>#DIV/0!</v>
      </c>
      <c r="H29" s="44">
        <v>17.28</v>
      </c>
      <c r="I29" s="44">
        <v>18.45</v>
      </c>
      <c r="M29" s="48"/>
    </row>
    <row r="30" spans="1:13" x14ac:dyDescent="0.25">
      <c r="A30" s="43" t="s">
        <v>56</v>
      </c>
      <c r="B30" s="40">
        <v>33</v>
      </c>
      <c r="C30" s="43" t="s">
        <v>33</v>
      </c>
      <c r="D30" s="44">
        <v>1</v>
      </c>
      <c r="E30" s="44">
        <v>157</v>
      </c>
      <c r="F30" s="41">
        <v>0</v>
      </c>
      <c r="G30" s="42" t="e">
        <f t="shared" si="0"/>
        <v>#DIV/0!</v>
      </c>
      <c r="H30" s="44">
        <v>29.83</v>
      </c>
      <c r="I30" s="44">
        <v>17.95</v>
      </c>
      <c r="M30" s="48"/>
    </row>
    <row r="31" spans="1:13" x14ac:dyDescent="0.25">
      <c r="A31" s="43" t="s">
        <v>56</v>
      </c>
      <c r="B31" s="40">
        <v>34</v>
      </c>
      <c r="C31" s="43" t="s">
        <v>26</v>
      </c>
      <c r="D31" s="44">
        <v>1</v>
      </c>
      <c r="E31" s="44">
        <v>149.5</v>
      </c>
      <c r="F31" s="41">
        <v>0</v>
      </c>
      <c r="G31" s="42" t="e">
        <f t="shared" si="0"/>
        <v>#DIV/0!</v>
      </c>
      <c r="H31" s="44">
        <v>28.4</v>
      </c>
      <c r="I31" s="44">
        <v>20.45</v>
      </c>
      <c r="M31" s="48"/>
    </row>
    <row r="32" spans="1:13" x14ac:dyDescent="0.25">
      <c r="A32" s="43" t="s">
        <v>57</v>
      </c>
      <c r="B32" s="40">
        <v>35</v>
      </c>
      <c r="C32" s="43" t="s">
        <v>22</v>
      </c>
      <c r="D32" s="44">
        <v>1</v>
      </c>
      <c r="E32" s="44">
        <v>146.28</v>
      </c>
      <c r="F32" s="41">
        <v>0</v>
      </c>
      <c r="G32" s="42" t="e">
        <f t="shared" si="0"/>
        <v>#DIV/0!</v>
      </c>
      <c r="H32" s="44">
        <v>27.79</v>
      </c>
      <c r="I32" s="44">
        <v>18.45</v>
      </c>
      <c r="M32" s="48"/>
    </row>
    <row r="33" spans="1:13" x14ac:dyDescent="0.25">
      <c r="A33" s="43" t="s">
        <v>57</v>
      </c>
      <c r="B33" s="40">
        <v>36</v>
      </c>
      <c r="C33" s="43" t="s">
        <v>34</v>
      </c>
      <c r="D33" s="44">
        <v>1</v>
      </c>
      <c r="E33" s="44">
        <v>385.38</v>
      </c>
      <c r="F33" s="41">
        <v>0</v>
      </c>
      <c r="G33" s="42" t="e">
        <f t="shared" ref="G33:G64" si="1">(E33-F33)/F33</f>
        <v>#DIV/0!</v>
      </c>
      <c r="H33" s="44">
        <v>73.22</v>
      </c>
      <c r="I33" s="44">
        <v>18.45</v>
      </c>
      <c r="M33" s="48"/>
    </row>
    <row r="34" spans="1:13" x14ac:dyDescent="0.25">
      <c r="A34" s="43" t="s">
        <v>58</v>
      </c>
      <c r="B34" s="40">
        <v>37</v>
      </c>
      <c r="C34" s="43" t="s">
        <v>21</v>
      </c>
      <c r="D34" s="44">
        <v>1</v>
      </c>
      <c r="E34" s="44">
        <v>805.7</v>
      </c>
      <c r="F34" s="41">
        <v>0</v>
      </c>
      <c r="G34" s="42" t="e">
        <f t="shared" si="1"/>
        <v>#DIV/0!</v>
      </c>
      <c r="H34" s="44">
        <v>153.08000000000001</v>
      </c>
      <c r="I34" s="44">
        <v>18.45</v>
      </c>
      <c r="M34" s="48"/>
    </row>
    <row r="35" spans="1:13" x14ac:dyDescent="0.25">
      <c r="A35" s="43" t="s">
        <v>59</v>
      </c>
      <c r="B35" s="40">
        <v>38</v>
      </c>
      <c r="C35" s="43" t="s">
        <v>19</v>
      </c>
      <c r="D35" s="44">
        <v>1</v>
      </c>
      <c r="E35" s="44">
        <v>108</v>
      </c>
      <c r="F35" s="41">
        <v>0</v>
      </c>
      <c r="G35" s="42" t="e">
        <f t="shared" si="1"/>
        <v>#DIV/0!</v>
      </c>
      <c r="H35" s="44">
        <v>17.28</v>
      </c>
      <c r="I35" s="44">
        <v>18.45</v>
      </c>
      <c r="M35" s="48"/>
    </row>
    <row r="36" spans="1:13" x14ac:dyDescent="0.25">
      <c r="A36" s="43" t="s">
        <v>59</v>
      </c>
      <c r="B36" s="40">
        <v>39</v>
      </c>
      <c r="C36" s="43" t="s">
        <v>22</v>
      </c>
      <c r="D36" s="44">
        <v>1</v>
      </c>
      <c r="E36" s="44">
        <v>146.28</v>
      </c>
      <c r="F36" s="41">
        <v>0</v>
      </c>
      <c r="G36" s="42" t="e">
        <f t="shared" si="1"/>
        <v>#DIV/0!</v>
      </c>
      <c r="H36" s="44">
        <v>27.79</v>
      </c>
      <c r="I36" s="44">
        <v>18.45</v>
      </c>
      <c r="M36" s="48"/>
    </row>
    <row r="37" spans="1:13" x14ac:dyDescent="0.25">
      <c r="A37" s="43" t="s">
        <v>59</v>
      </c>
      <c r="B37" s="40">
        <v>40</v>
      </c>
      <c r="C37" s="43" t="s">
        <v>35</v>
      </c>
      <c r="D37" s="44">
        <v>1</v>
      </c>
      <c r="E37" s="44">
        <v>193.79</v>
      </c>
      <c r="F37" s="41">
        <v>0</v>
      </c>
      <c r="G37" s="42" t="e">
        <f t="shared" si="1"/>
        <v>#DIV/0!</v>
      </c>
      <c r="H37" s="44">
        <v>36.82</v>
      </c>
      <c r="I37" s="44">
        <v>18.45</v>
      </c>
      <c r="M37" s="48"/>
    </row>
    <row r="38" spans="1:13" x14ac:dyDescent="0.25">
      <c r="A38" s="43" t="s">
        <v>59</v>
      </c>
      <c r="B38" s="40">
        <v>41</v>
      </c>
      <c r="C38" s="43" t="s">
        <v>36</v>
      </c>
      <c r="D38" s="44">
        <v>1</v>
      </c>
      <c r="E38" s="44">
        <v>966</v>
      </c>
      <c r="F38" s="41">
        <v>0</v>
      </c>
      <c r="G38" s="42" t="e">
        <f t="shared" si="1"/>
        <v>#DIV/0!</v>
      </c>
      <c r="H38" s="44">
        <v>183.54</v>
      </c>
      <c r="I38" s="44">
        <v>18.45</v>
      </c>
      <c r="M38" s="48"/>
    </row>
    <row r="39" spans="1:13" x14ac:dyDescent="0.25">
      <c r="A39" s="43" t="s">
        <v>60</v>
      </c>
      <c r="B39" s="40">
        <v>42</v>
      </c>
      <c r="C39" s="43" t="s">
        <v>21</v>
      </c>
      <c r="D39" s="44">
        <v>1</v>
      </c>
      <c r="E39" s="44">
        <v>805.7</v>
      </c>
      <c r="F39" s="41">
        <v>0</v>
      </c>
      <c r="G39" s="42" t="e">
        <f t="shared" si="1"/>
        <v>#DIV/0!</v>
      </c>
      <c r="H39" s="44">
        <v>153.08000000000001</v>
      </c>
      <c r="I39" s="44">
        <v>18.45</v>
      </c>
      <c r="M39" s="48"/>
    </row>
    <row r="40" spans="1:13" x14ac:dyDescent="0.25">
      <c r="A40" s="43" t="s">
        <v>61</v>
      </c>
      <c r="B40" s="40">
        <v>43</v>
      </c>
      <c r="C40" s="43" t="s">
        <v>37</v>
      </c>
      <c r="D40" s="44">
        <v>1</v>
      </c>
      <c r="E40" s="44">
        <v>956.34</v>
      </c>
      <c r="F40" s="41">
        <v>0</v>
      </c>
      <c r="G40" s="42" t="e">
        <f t="shared" si="1"/>
        <v>#DIV/0!</v>
      </c>
      <c r="H40" s="44">
        <v>181.7</v>
      </c>
      <c r="I40" s="44">
        <v>18.45</v>
      </c>
      <c r="M40" s="48"/>
    </row>
    <row r="41" spans="1:13" x14ac:dyDescent="0.25">
      <c r="A41" s="43" t="s">
        <v>62</v>
      </c>
      <c r="B41" s="40">
        <v>44</v>
      </c>
      <c r="C41" s="43" t="s">
        <v>38</v>
      </c>
      <c r="D41" s="44">
        <v>1</v>
      </c>
      <c r="E41" s="44">
        <v>246.4</v>
      </c>
      <c r="F41" s="41">
        <v>0</v>
      </c>
      <c r="G41" s="42" t="e">
        <f t="shared" si="1"/>
        <v>#DIV/0!</v>
      </c>
      <c r="H41" s="44">
        <v>46.82</v>
      </c>
      <c r="I41" s="44">
        <v>18.45</v>
      </c>
      <c r="M41" s="48"/>
    </row>
    <row r="42" spans="1:13" x14ac:dyDescent="0.25">
      <c r="A42" s="43" t="s">
        <v>63</v>
      </c>
      <c r="B42" s="40">
        <v>45</v>
      </c>
      <c r="C42" s="43" t="s">
        <v>39</v>
      </c>
      <c r="D42" s="44">
        <v>1</v>
      </c>
      <c r="E42" s="44">
        <v>338.4</v>
      </c>
      <c r="F42" s="41">
        <v>0</v>
      </c>
      <c r="G42" s="42" t="e">
        <f t="shared" si="1"/>
        <v>#DIV/0!</v>
      </c>
      <c r="H42" s="44">
        <v>64.3</v>
      </c>
      <c r="I42" s="44">
        <v>18.45</v>
      </c>
      <c r="M42" s="48"/>
    </row>
    <row r="43" spans="1:13" x14ac:dyDescent="0.25">
      <c r="A43" s="43" t="s">
        <v>64</v>
      </c>
      <c r="B43" s="40">
        <v>46</v>
      </c>
      <c r="C43" s="43" t="s">
        <v>40</v>
      </c>
      <c r="D43" s="44">
        <v>1</v>
      </c>
      <c r="E43" s="44">
        <v>251.67</v>
      </c>
      <c r="F43" s="41">
        <v>0</v>
      </c>
      <c r="G43" s="42" t="e">
        <f t="shared" si="1"/>
        <v>#DIV/0!</v>
      </c>
      <c r="H43" s="44">
        <v>47.82</v>
      </c>
      <c r="I43" s="44">
        <v>28.07</v>
      </c>
      <c r="M43" s="48"/>
    </row>
    <row r="44" spans="1:13" x14ac:dyDescent="0.25">
      <c r="A44" s="43" t="s">
        <v>65</v>
      </c>
      <c r="B44" s="40">
        <v>47</v>
      </c>
      <c r="C44" s="43" t="s">
        <v>41</v>
      </c>
      <c r="D44" s="44">
        <v>1</v>
      </c>
      <c r="E44" s="44">
        <v>694.67</v>
      </c>
      <c r="F44" s="41">
        <v>0</v>
      </c>
      <c r="G44" s="42" t="e">
        <f t="shared" si="1"/>
        <v>#DIV/0!</v>
      </c>
      <c r="H44" s="44">
        <v>131.99</v>
      </c>
      <c r="I44" s="44">
        <v>17.95</v>
      </c>
      <c r="M44" s="48"/>
    </row>
    <row r="45" spans="1:13" x14ac:dyDescent="0.25">
      <c r="A45" s="43" t="s">
        <v>65</v>
      </c>
      <c r="B45" s="40">
        <v>48</v>
      </c>
      <c r="C45" s="43" t="s">
        <v>42</v>
      </c>
      <c r="D45" s="44">
        <v>1</v>
      </c>
      <c r="E45" s="44">
        <v>258.3</v>
      </c>
      <c r="F45" s="41">
        <v>0</v>
      </c>
      <c r="G45" s="42" t="e">
        <f t="shared" si="1"/>
        <v>#DIV/0!</v>
      </c>
      <c r="H45" s="44">
        <v>49.08</v>
      </c>
      <c r="I45" s="44">
        <v>18.45</v>
      </c>
      <c r="M45" s="48"/>
    </row>
    <row r="46" spans="1:13" x14ac:dyDescent="0.25">
      <c r="A46" s="43" t="s">
        <v>65</v>
      </c>
      <c r="B46" s="40">
        <v>49</v>
      </c>
      <c r="C46" s="43" t="s">
        <v>39</v>
      </c>
      <c r="D46" s="44">
        <v>1</v>
      </c>
      <c r="E46" s="44">
        <v>338.4</v>
      </c>
      <c r="F46" s="41">
        <v>0</v>
      </c>
      <c r="G46" s="42" t="e">
        <f t="shared" si="1"/>
        <v>#DIV/0!</v>
      </c>
      <c r="H46" s="44">
        <v>64.3</v>
      </c>
      <c r="I46" s="44">
        <v>18.45</v>
      </c>
      <c r="M46" s="48"/>
    </row>
    <row r="47" spans="1:13" x14ac:dyDescent="0.25">
      <c r="A47" s="43" t="s">
        <v>65</v>
      </c>
      <c r="B47" s="40">
        <v>50</v>
      </c>
      <c r="C47" s="43" t="s">
        <v>33</v>
      </c>
      <c r="D47" s="44">
        <v>1</v>
      </c>
      <c r="E47" s="44">
        <v>224.29</v>
      </c>
      <c r="F47" s="41">
        <v>0</v>
      </c>
      <c r="G47" s="42" t="e">
        <f t="shared" si="1"/>
        <v>#DIV/0!</v>
      </c>
      <c r="H47" s="44">
        <v>42.62</v>
      </c>
      <c r="I47" s="44">
        <v>17.95</v>
      </c>
      <c r="M47" s="48"/>
    </row>
    <row r="48" spans="1:13" x14ac:dyDescent="0.25">
      <c r="A48" s="43" t="s">
        <v>66</v>
      </c>
      <c r="B48" s="40">
        <v>51</v>
      </c>
      <c r="C48" s="43" t="s">
        <v>29</v>
      </c>
      <c r="D48" s="44">
        <v>1</v>
      </c>
      <c r="E48" s="44">
        <v>166.18</v>
      </c>
      <c r="F48" s="41">
        <v>0</v>
      </c>
      <c r="G48" s="11" t="e">
        <f t="shared" si="1"/>
        <v>#DIV/0!</v>
      </c>
      <c r="H48" s="44">
        <v>31.57</v>
      </c>
      <c r="I48" s="44">
        <v>17.95</v>
      </c>
      <c r="M48" s="48"/>
    </row>
    <row r="49" spans="1:13" x14ac:dyDescent="0.25">
      <c r="A49" s="43" t="s">
        <v>66</v>
      </c>
      <c r="B49" s="40">
        <v>52</v>
      </c>
      <c r="C49" s="43" t="s">
        <v>22</v>
      </c>
      <c r="D49" s="44">
        <v>1</v>
      </c>
      <c r="E49" s="44">
        <v>146.28</v>
      </c>
      <c r="F49" s="41">
        <v>0</v>
      </c>
      <c r="G49" s="11" t="e">
        <f t="shared" si="1"/>
        <v>#DIV/0!</v>
      </c>
      <c r="H49" s="44">
        <v>27.79</v>
      </c>
      <c r="I49" s="44">
        <v>17.95</v>
      </c>
      <c r="M49" s="48"/>
    </row>
    <row r="50" spans="1:13" x14ac:dyDescent="0.25">
      <c r="A50" s="43" t="s">
        <v>66</v>
      </c>
      <c r="B50" s="40">
        <v>53</v>
      </c>
      <c r="C50" s="43" t="s">
        <v>22</v>
      </c>
      <c r="D50" s="44">
        <v>1</v>
      </c>
      <c r="E50" s="44">
        <v>146.28</v>
      </c>
      <c r="F50" s="41">
        <v>0</v>
      </c>
      <c r="G50" s="11" t="e">
        <f t="shared" si="1"/>
        <v>#DIV/0!</v>
      </c>
      <c r="H50" s="44">
        <v>27.79</v>
      </c>
      <c r="I50" s="44">
        <v>18.45</v>
      </c>
      <c r="M50" s="48"/>
    </row>
    <row r="51" spans="1:13" x14ac:dyDescent="0.25">
      <c r="A51" s="43" t="s">
        <v>66</v>
      </c>
      <c r="B51" s="40">
        <v>54</v>
      </c>
      <c r="C51" s="43" t="s">
        <v>43</v>
      </c>
      <c r="D51" s="44">
        <v>1</v>
      </c>
      <c r="E51" s="44">
        <v>399.9</v>
      </c>
      <c r="F51" s="41">
        <v>0</v>
      </c>
      <c r="G51" s="11" t="e">
        <f t="shared" si="1"/>
        <v>#DIV/0!</v>
      </c>
      <c r="H51" s="44">
        <v>75.98</v>
      </c>
      <c r="I51" s="44">
        <v>18.45</v>
      </c>
      <c r="M51" s="48"/>
    </row>
    <row r="52" spans="1:13" x14ac:dyDescent="0.25">
      <c r="A52" s="45"/>
      <c r="B52" s="27"/>
      <c r="C52" s="46"/>
      <c r="D52" s="28"/>
      <c r="E52" s="29"/>
      <c r="F52" s="30"/>
      <c r="G52" s="47" t="e">
        <f t="shared" si="1"/>
        <v>#DIV/0!</v>
      </c>
      <c r="H52" s="29"/>
      <c r="I52" s="29"/>
    </row>
    <row r="53" spans="1:13" x14ac:dyDescent="0.25">
      <c r="A53" s="5"/>
      <c r="B53" s="6"/>
      <c r="C53" s="7"/>
      <c r="D53" s="28"/>
      <c r="E53" s="29"/>
      <c r="F53" s="30"/>
      <c r="G53" s="11" t="e">
        <f t="shared" si="1"/>
        <v>#DIV/0!</v>
      </c>
      <c r="H53" s="29"/>
      <c r="I53" s="29"/>
    </row>
    <row r="54" spans="1:13" x14ac:dyDescent="0.25">
      <c r="A54" s="5"/>
      <c r="B54" s="6"/>
      <c r="C54" s="7"/>
      <c r="D54" s="28"/>
      <c r="E54" s="29"/>
      <c r="F54" s="30"/>
      <c r="G54" s="11" t="e">
        <f t="shared" si="1"/>
        <v>#DIV/0!</v>
      </c>
      <c r="H54" s="29"/>
      <c r="I54" s="29"/>
    </row>
    <row r="55" spans="1:13" x14ac:dyDescent="0.25">
      <c r="A55" s="5"/>
      <c r="B55" s="6"/>
      <c r="C55" s="7"/>
      <c r="D55" s="28"/>
      <c r="E55" s="29"/>
      <c r="F55" s="30"/>
      <c r="G55" s="11" t="e">
        <f t="shared" si="1"/>
        <v>#DIV/0!</v>
      </c>
      <c r="H55" s="29"/>
      <c r="I55" s="29"/>
    </row>
    <row r="56" spans="1:13" x14ac:dyDescent="0.25">
      <c r="A56" s="5"/>
      <c r="B56" s="6"/>
      <c r="C56" s="7"/>
      <c r="D56" s="28"/>
      <c r="E56" s="29"/>
      <c r="F56" s="30"/>
      <c r="G56" s="11" t="e">
        <f t="shared" si="1"/>
        <v>#DIV/0!</v>
      </c>
      <c r="H56" s="29"/>
      <c r="I56" s="29"/>
    </row>
    <row r="57" spans="1:13" x14ac:dyDescent="0.25">
      <c r="A57" s="5"/>
      <c r="B57" s="6"/>
      <c r="C57" s="7"/>
      <c r="D57" s="28"/>
      <c r="E57" s="29"/>
      <c r="F57" s="30"/>
      <c r="G57" s="11" t="e">
        <f t="shared" si="1"/>
        <v>#DIV/0!</v>
      </c>
      <c r="H57" s="29"/>
      <c r="I57" s="29"/>
    </row>
    <row r="58" spans="1:13" x14ac:dyDescent="0.25">
      <c r="A58" s="5"/>
      <c r="B58" s="6"/>
      <c r="C58" s="7"/>
      <c r="D58" s="28"/>
      <c r="E58" s="29"/>
      <c r="F58" s="30"/>
      <c r="G58" s="11" t="e">
        <f t="shared" si="1"/>
        <v>#DIV/0!</v>
      </c>
      <c r="H58" s="29"/>
      <c r="I58" s="29"/>
    </row>
    <row r="59" spans="1:13" x14ac:dyDescent="0.25">
      <c r="A59" s="5"/>
      <c r="B59" s="6"/>
      <c r="C59" s="7"/>
      <c r="D59" s="28"/>
      <c r="E59" s="29"/>
      <c r="F59" s="30"/>
      <c r="G59" s="11" t="e">
        <f t="shared" si="1"/>
        <v>#DIV/0!</v>
      </c>
      <c r="H59" s="29"/>
      <c r="I59" s="29"/>
    </row>
    <row r="60" spans="1:13" x14ac:dyDescent="0.25">
      <c r="A60" s="5"/>
      <c r="B60" s="6"/>
      <c r="C60" s="7"/>
      <c r="D60" s="28"/>
      <c r="E60" s="29"/>
      <c r="F60" s="30"/>
      <c r="G60" s="11" t="e">
        <f t="shared" si="1"/>
        <v>#DIV/0!</v>
      </c>
      <c r="H60" s="29"/>
      <c r="I60" s="29"/>
    </row>
    <row r="61" spans="1:13" x14ac:dyDescent="0.25">
      <c r="A61" s="5"/>
      <c r="B61" s="27"/>
      <c r="C61" s="7"/>
      <c r="D61" s="8"/>
      <c r="E61" s="10"/>
      <c r="F61" s="10"/>
      <c r="G61" s="11" t="e">
        <f t="shared" si="1"/>
        <v>#DIV/0!</v>
      </c>
      <c r="H61" s="9"/>
      <c r="I61" s="9"/>
    </row>
    <row r="62" spans="1:13" x14ac:dyDescent="0.25">
      <c r="A62" s="5"/>
      <c r="B62" s="27"/>
      <c r="C62" s="7"/>
      <c r="D62" s="7"/>
      <c r="E62" s="25"/>
      <c r="F62" s="25"/>
      <c r="G62" s="11" t="e">
        <f t="shared" si="1"/>
        <v>#DIV/0!</v>
      </c>
      <c r="H62" s="26"/>
      <c r="I62" s="26"/>
    </row>
    <row r="63" spans="1:13" x14ac:dyDescent="0.25">
      <c r="A63" s="5"/>
      <c r="B63" s="27"/>
      <c r="C63" s="7"/>
      <c r="D63" s="7"/>
      <c r="E63" s="25"/>
      <c r="F63" s="25"/>
      <c r="G63" s="11" t="e">
        <f t="shared" si="1"/>
        <v>#DIV/0!</v>
      </c>
      <c r="H63" s="26"/>
      <c r="I63" s="26"/>
    </row>
    <row r="64" spans="1:13" x14ac:dyDescent="0.25">
      <c r="A64" s="5"/>
      <c r="B64" s="27"/>
      <c r="C64" s="7"/>
      <c r="D64" s="7"/>
      <c r="E64" s="25"/>
      <c r="F64" s="25"/>
      <c r="G64" s="11" t="e">
        <f t="shared" si="1"/>
        <v>#DIV/0!</v>
      </c>
      <c r="H64" s="26"/>
      <c r="I64" s="26"/>
    </row>
    <row r="65" spans="1:9" x14ac:dyDescent="0.25">
      <c r="A65" s="5"/>
      <c r="B65" s="27"/>
      <c r="C65" s="7"/>
      <c r="D65" s="7"/>
      <c r="E65" s="25"/>
      <c r="F65" s="25"/>
      <c r="G65" s="11" t="e">
        <f t="shared" ref="G65:G96" si="2">(E65-F65)/F65</f>
        <v>#DIV/0!</v>
      </c>
      <c r="H65" s="26"/>
      <c r="I65" s="26"/>
    </row>
    <row r="66" spans="1:9" x14ac:dyDescent="0.25">
      <c r="A66" s="5"/>
      <c r="B66" s="27"/>
      <c r="C66" s="7"/>
      <c r="D66" s="7"/>
      <c r="E66" s="25"/>
      <c r="F66" s="25"/>
      <c r="G66" s="11" t="e">
        <f t="shared" si="2"/>
        <v>#DIV/0!</v>
      </c>
      <c r="H66" s="26"/>
      <c r="I66" s="26"/>
    </row>
    <row r="67" spans="1:9" x14ac:dyDescent="0.25">
      <c r="A67" s="5"/>
      <c r="B67" s="27"/>
      <c r="C67" s="7"/>
      <c r="D67" s="7"/>
      <c r="E67" s="25"/>
      <c r="F67" s="25"/>
      <c r="G67" s="11" t="e">
        <f t="shared" si="2"/>
        <v>#DIV/0!</v>
      </c>
      <c r="H67" s="26"/>
      <c r="I67" s="26"/>
    </row>
    <row r="68" spans="1:9" x14ac:dyDescent="0.25">
      <c r="A68" s="5"/>
      <c r="B68" s="27"/>
      <c r="C68" s="7"/>
      <c r="D68" s="7"/>
      <c r="E68" s="25"/>
      <c r="F68" s="25"/>
      <c r="G68" s="11" t="e">
        <f t="shared" si="2"/>
        <v>#DIV/0!</v>
      </c>
      <c r="H68" s="26"/>
      <c r="I68" s="26"/>
    </row>
    <row r="69" spans="1:9" x14ac:dyDescent="0.25">
      <c r="A69" s="5"/>
      <c r="B69" s="27"/>
      <c r="C69" s="7"/>
      <c r="D69" s="7"/>
      <c r="E69" s="25"/>
      <c r="F69" s="25"/>
      <c r="G69" s="11" t="e">
        <f t="shared" si="2"/>
        <v>#DIV/0!</v>
      </c>
      <c r="H69" s="26"/>
      <c r="I69" s="26"/>
    </row>
    <row r="70" spans="1:9" x14ac:dyDescent="0.25">
      <c r="A70" s="5"/>
      <c r="B70" s="27"/>
      <c r="C70" s="7"/>
      <c r="D70" s="7"/>
      <c r="E70" s="25"/>
      <c r="F70" s="25"/>
      <c r="G70" s="11" t="e">
        <f t="shared" si="2"/>
        <v>#DIV/0!</v>
      </c>
      <c r="H70" s="26"/>
      <c r="I70" s="26"/>
    </row>
    <row r="71" spans="1:9" x14ac:dyDescent="0.25">
      <c r="A71" s="5"/>
      <c r="B71" s="27"/>
      <c r="C71" s="7"/>
      <c r="D71" s="7"/>
      <c r="E71" s="25"/>
      <c r="F71" s="25"/>
      <c r="G71" s="11" t="e">
        <f t="shared" si="2"/>
        <v>#DIV/0!</v>
      </c>
      <c r="H71" s="26"/>
      <c r="I71" s="26"/>
    </row>
    <row r="72" spans="1:9" x14ac:dyDescent="0.25">
      <c r="A72" s="5"/>
      <c r="B72" s="27"/>
      <c r="C72" s="7"/>
      <c r="D72" s="7"/>
      <c r="E72" s="25"/>
      <c r="F72" s="25"/>
      <c r="G72" s="11" t="e">
        <f t="shared" si="2"/>
        <v>#DIV/0!</v>
      </c>
      <c r="H72" s="26"/>
      <c r="I72" s="26"/>
    </row>
    <row r="73" spans="1:9" x14ac:dyDescent="0.25">
      <c r="A73" s="5"/>
      <c r="B73" s="27"/>
      <c r="C73" s="7"/>
      <c r="D73" s="7"/>
      <c r="E73" s="25"/>
      <c r="F73" s="25"/>
      <c r="G73" s="11" t="e">
        <f t="shared" si="2"/>
        <v>#DIV/0!</v>
      </c>
      <c r="H73" s="26"/>
      <c r="I73" s="26"/>
    </row>
    <row r="74" spans="1:9" x14ac:dyDescent="0.25">
      <c r="A74" s="5"/>
      <c r="B74" s="27"/>
      <c r="C74" s="7"/>
      <c r="D74" s="7"/>
      <c r="E74" s="25"/>
      <c r="F74" s="25"/>
      <c r="G74" s="11" t="e">
        <f t="shared" si="2"/>
        <v>#DIV/0!</v>
      </c>
      <c r="H74" s="26"/>
      <c r="I74" s="26"/>
    </row>
    <row r="75" spans="1:9" x14ac:dyDescent="0.25">
      <c r="A75" s="5"/>
      <c r="B75" s="27"/>
      <c r="C75" s="7"/>
      <c r="D75" s="7"/>
      <c r="E75" s="25"/>
      <c r="F75" s="25"/>
      <c r="G75" s="11" t="e">
        <f t="shared" si="2"/>
        <v>#DIV/0!</v>
      </c>
      <c r="H75" s="26"/>
      <c r="I75" s="26"/>
    </row>
    <row r="76" spans="1:9" x14ac:dyDescent="0.25">
      <c r="A76" s="5"/>
      <c r="B76" s="27"/>
      <c r="C76" s="7"/>
      <c r="D76" s="7"/>
      <c r="E76" s="25"/>
      <c r="F76" s="25"/>
      <c r="G76" s="11" t="e">
        <f t="shared" si="2"/>
        <v>#DIV/0!</v>
      </c>
      <c r="H76" s="26"/>
      <c r="I76" s="26"/>
    </row>
    <row r="77" spans="1:9" x14ac:dyDescent="0.25">
      <c r="A77" s="5"/>
      <c r="B77" s="27"/>
      <c r="C77" s="7"/>
      <c r="D77" s="7"/>
      <c r="E77" s="25"/>
      <c r="F77" s="25"/>
      <c r="G77" s="11" t="e">
        <f t="shared" si="2"/>
        <v>#DIV/0!</v>
      </c>
      <c r="H77" s="26"/>
      <c r="I77" s="26"/>
    </row>
    <row r="78" spans="1:9" x14ac:dyDescent="0.25">
      <c r="A78" s="5"/>
      <c r="B78" s="27"/>
      <c r="C78" s="7"/>
      <c r="D78" s="7"/>
      <c r="E78" s="25"/>
      <c r="F78" s="25"/>
      <c r="G78" s="11" t="e">
        <f t="shared" si="2"/>
        <v>#DIV/0!</v>
      </c>
      <c r="H78" s="26"/>
      <c r="I78" s="26"/>
    </row>
    <row r="79" spans="1:9" x14ac:dyDescent="0.25">
      <c r="A79" s="5"/>
      <c r="B79" s="27"/>
      <c r="C79" s="7"/>
      <c r="D79" s="7"/>
      <c r="E79" s="25"/>
      <c r="F79" s="25"/>
      <c r="G79" s="11" t="e">
        <f t="shared" si="2"/>
        <v>#DIV/0!</v>
      </c>
      <c r="H79" s="26"/>
      <c r="I79" s="26"/>
    </row>
    <row r="80" spans="1:9" x14ac:dyDescent="0.25">
      <c r="A80" s="5"/>
      <c r="B80" s="27"/>
      <c r="C80" s="7"/>
      <c r="D80" s="7"/>
      <c r="E80" s="25"/>
      <c r="F80" s="25"/>
      <c r="G80" s="11" t="e">
        <f t="shared" si="2"/>
        <v>#DIV/0!</v>
      </c>
      <c r="H80" s="26"/>
      <c r="I80" s="26"/>
    </row>
    <row r="81" spans="1:9" x14ac:dyDescent="0.25">
      <c r="A81" s="5"/>
      <c r="B81" s="27"/>
      <c r="C81" s="7"/>
      <c r="D81" s="7"/>
      <c r="E81" s="25"/>
      <c r="F81" s="25"/>
      <c r="G81" s="11" t="e">
        <f t="shared" si="2"/>
        <v>#DIV/0!</v>
      </c>
      <c r="H81" s="26"/>
      <c r="I81" s="26"/>
    </row>
    <row r="82" spans="1:9" x14ac:dyDescent="0.25">
      <c r="A82" s="5"/>
      <c r="B82" s="27"/>
      <c r="C82" s="7"/>
      <c r="D82" s="7"/>
      <c r="E82" s="25"/>
      <c r="F82" s="25"/>
      <c r="G82" s="11" t="e">
        <f t="shared" si="2"/>
        <v>#DIV/0!</v>
      </c>
      <c r="H82" s="26"/>
      <c r="I82" s="26"/>
    </row>
    <row r="83" spans="1:9" x14ac:dyDescent="0.25">
      <c r="A83" s="5"/>
      <c r="B83" s="27"/>
      <c r="C83" s="7"/>
      <c r="D83" s="7"/>
      <c r="E83" s="25"/>
      <c r="F83" s="25"/>
      <c r="G83" s="11" t="e">
        <f t="shared" si="2"/>
        <v>#DIV/0!</v>
      </c>
      <c r="H83" s="26"/>
      <c r="I83" s="26"/>
    </row>
    <row r="84" spans="1:9" x14ac:dyDescent="0.25">
      <c r="A84" s="5"/>
      <c r="B84" s="27"/>
      <c r="C84" s="7"/>
      <c r="D84" s="7"/>
      <c r="E84" s="25"/>
      <c r="F84" s="25"/>
      <c r="G84" s="11" t="e">
        <f t="shared" si="2"/>
        <v>#DIV/0!</v>
      </c>
      <c r="H84" s="26"/>
      <c r="I84" s="26"/>
    </row>
    <row r="85" spans="1:9" x14ac:dyDescent="0.25">
      <c r="A85" s="5"/>
      <c r="B85" s="27"/>
      <c r="C85" s="7"/>
      <c r="D85" s="7"/>
      <c r="E85" s="25"/>
      <c r="F85" s="25"/>
      <c r="G85" s="11" t="e">
        <f t="shared" si="2"/>
        <v>#DIV/0!</v>
      </c>
      <c r="H85" s="26"/>
      <c r="I85" s="26"/>
    </row>
    <row r="86" spans="1:9" x14ac:dyDescent="0.25">
      <c r="A86" s="5"/>
      <c r="B86" s="27"/>
      <c r="C86" s="7"/>
      <c r="D86" s="7"/>
      <c r="E86" s="25"/>
      <c r="F86" s="25"/>
      <c r="G86" s="11" t="e">
        <f t="shared" si="2"/>
        <v>#DIV/0!</v>
      </c>
      <c r="H86" s="26"/>
      <c r="I86" s="26"/>
    </row>
    <row r="87" spans="1:9" x14ac:dyDescent="0.25">
      <c r="A87" s="5"/>
      <c r="B87" s="27"/>
      <c r="C87" s="7"/>
      <c r="D87" s="7"/>
      <c r="E87" s="25"/>
      <c r="F87" s="25"/>
      <c r="G87" s="11" t="e">
        <f t="shared" si="2"/>
        <v>#DIV/0!</v>
      </c>
      <c r="H87" s="26"/>
      <c r="I87" s="26"/>
    </row>
    <row r="88" spans="1:9" x14ac:dyDescent="0.25">
      <c r="A88" s="5"/>
      <c r="B88" s="27"/>
      <c r="C88" s="7"/>
      <c r="D88" s="7"/>
      <c r="E88" s="25"/>
      <c r="F88" s="25"/>
      <c r="G88" s="11" t="e">
        <f t="shared" si="2"/>
        <v>#DIV/0!</v>
      </c>
      <c r="H88" s="26"/>
      <c r="I88" s="26"/>
    </row>
    <row r="89" spans="1:9" x14ac:dyDescent="0.25">
      <c r="A89" s="5"/>
      <c r="B89" s="27"/>
      <c r="C89" s="7"/>
      <c r="D89" s="7"/>
      <c r="E89" s="25"/>
      <c r="F89" s="25"/>
      <c r="G89" s="11" t="e">
        <f t="shared" si="2"/>
        <v>#DIV/0!</v>
      </c>
      <c r="H89" s="26"/>
      <c r="I89" s="26"/>
    </row>
    <row r="90" spans="1:9" x14ac:dyDescent="0.25">
      <c r="A90" s="5"/>
      <c r="B90" s="27"/>
      <c r="C90" s="7"/>
      <c r="D90" s="7"/>
      <c r="E90" s="25"/>
      <c r="F90" s="25"/>
      <c r="G90" s="11" t="e">
        <f t="shared" si="2"/>
        <v>#DIV/0!</v>
      </c>
      <c r="H90" s="26"/>
      <c r="I90" s="26"/>
    </row>
    <row r="91" spans="1:9" x14ac:dyDescent="0.25">
      <c r="A91" s="5"/>
      <c r="B91" s="27"/>
      <c r="C91" s="20"/>
      <c r="D91" s="7"/>
      <c r="E91" s="25"/>
      <c r="F91" s="25"/>
      <c r="G91" s="11" t="e">
        <f t="shared" si="2"/>
        <v>#DIV/0!</v>
      </c>
      <c r="H91" s="26"/>
      <c r="I91" s="26"/>
    </row>
    <row r="92" spans="1:9" x14ac:dyDescent="0.25">
      <c r="A92" s="5"/>
      <c r="B92" s="6"/>
      <c r="C92" s="24"/>
      <c r="D92" s="7"/>
      <c r="E92" s="25"/>
      <c r="F92" s="25"/>
      <c r="G92" s="11" t="e">
        <f t="shared" si="2"/>
        <v>#DIV/0!</v>
      </c>
      <c r="H92" s="26"/>
      <c r="I92" s="26"/>
    </row>
    <row r="93" spans="1:9" x14ac:dyDescent="0.25">
      <c r="A93" s="5"/>
      <c r="B93" s="6"/>
      <c r="C93" s="20"/>
      <c r="D93" s="8"/>
      <c r="E93" s="10"/>
      <c r="F93" s="10"/>
      <c r="G93" s="11" t="e">
        <f t="shared" si="2"/>
        <v>#DIV/0!</v>
      </c>
      <c r="H93" s="9"/>
      <c r="I93" s="9"/>
    </row>
    <row r="94" spans="1:9" x14ac:dyDescent="0.25">
      <c r="A94" s="5"/>
      <c r="B94" s="6"/>
      <c r="C94" s="7"/>
      <c r="D94" s="8"/>
      <c r="E94" s="10"/>
      <c r="F94" s="10"/>
      <c r="G94" s="11" t="e">
        <f t="shared" si="2"/>
        <v>#DIV/0!</v>
      </c>
      <c r="H94" s="9"/>
      <c r="I94" s="9"/>
    </row>
    <row r="95" spans="1:9" x14ac:dyDescent="0.25">
      <c r="A95" s="5"/>
      <c r="B95" s="6"/>
      <c r="C95" s="7"/>
      <c r="D95" s="8"/>
      <c r="E95" s="9"/>
      <c r="F95" s="10"/>
      <c r="G95" s="11" t="e">
        <f t="shared" si="2"/>
        <v>#DIV/0!</v>
      </c>
      <c r="H95" s="9"/>
      <c r="I95" s="9"/>
    </row>
    <row r="96" spans="1:9" x14ac:dyDescent="0.25">
      <c r="A96" s="5"/>
      <c r="B96" s="6"/>
      <c r="C96" s="7"/>
      <c r="D96" s="8"/>
      <c r="E96" s="9"/>
      <c r="F96" s="10"/>
      <c r="G96" s="11" t="e">
        <f t="shared" si="2"/>
        <v>#DIV/0!</v>
      </c>
      <c r="H96" s="9"/>
      <c r="I96" s="9"/>
    </row>
    <row r="97" spans="1:9" x14ac:dyDescent="0.25">
      <c r="A97" s="5"/>
      <c r="B97" s="6"/>
      <c r="C97" s="7"/>
      <c r="D97" s="8"/>
      <c r="E97" s="9"/>
      <c r="F97" s="10"/>
      <c r="G97" s="11" t="e">
        <f t="shared" ref="G97:G106" si="3">(E97-F97)/F97</f>
        <v>#DIV/0!</v>
      </c>
      <c r="H97" s="9"/>
      <c r="I97" s="9"/>
    </row>
    <row r="98" spans="1:9" x14ac:dyDescent="0.25">
      <c r="A98" s="5"/>
      <c r="B98" s="6"/>
      <c r="C98" s="7"/>
      <c r="D98" s="12"/>
      <c r="E98" s="13"/>
      <c r="F98" s="13"/>
      <c r="G98" s="11" t="e">
        <f t="shared" si="3"/>
        <v>#DIV/0!</v>
      </c>
      <c r="H98" s="13"/>
      <c r="I98" s="13"/>
    </row>
    <row r="99" spans="1:9" x14ac:dyDescent="0.25">
      <c r="A99" s="5"/>
      <c r="B99" s="6"/>
      <c r="C99" s="7"/>
      <c r="D99" s="8"/>
      <c r="E99" s="10"/>
      <c r="F99" s="10"/>
      <c r="G99" s="11" t="e">
        <f t="shared" si="3"/>
        <v>#DIV/0!</v>
      </c>
      <c r="H99" s="10"/>
      <c r="I99" s="10"/>
    </row>
    <row r="100" spans="1:9" x14ac:dyDescent="0.25">
      <c r="A100" s="5"/>
      <c r="B100" s="6"/>
      <c r="C100" s="7"/>
      <c r="D100" s="12"/>
      <c r="E100" s="13"/>
      <c r="F100" s="13"/>
      <c r="G100" s="11" t="e">
        <f t="shared" si="3"/>
        <v>#DIV/0!</v>
      </c>
      <c r="H100" s="13"/>
      <c r="I100" s="13"/>
    </row>
    <row r="101" spans="1:9" x14ac:dyDescent="0.25">
      <c r="A101" s="5"/>
      <c r="B101" s="6"/>
      <c r="C101" s="7"/>
      <c r="D101" s="8"/>
      <c r="E101" s="13"/>
      <c r="F101" s="13"/>
      <c r="G101" s="11" t="e">
        <f t="shared" si="3"/>
        <v>#DIV/0!</v>
      </c>
      <c r="H101" s="13"/>
      <c r="I101" s="13"/>
    </row>
    <row r="102" spans="1:9" x14ac:dyDescent="0.25">
      <c r="A102" s="5"/>
      <c r="B102" s="6"/>
      <c r="C102" s="24"/>
      <c r="D102" s="8"/>
      <c r="E102" s="9"/>
      <c r="F102" s="10"/>
      <c r="G102" s="11" t="e">
        <f t="shared" si="3"/>
        <v>#DIV/0!</v>
      </c>
      <c r="H102" s="9"/>
      <c r="I102" s="9"/>
    </row>
    <row r="103" spans="1:9" x14ac:dyDescent="0.25">
      <c r="A103" s="5"/>
      <c r="B103" s="6"/>
      <c r="C103" s="7"/>
      <c r="D103" s="8"/>
      <c r="E103" s="9"/>
      <c r="F103" s="10"/>
      <c r="G103" s="11" t="e">
        <f t="shared" si="3"/>
        <v>#DIV/0!</v>
      </c>
      <c r="H103" s="9"/>
      <c r="I103" s="9"/>
    </row>
    <row r="104" spans="1:9" x14ac:dyDescent="0.25">
      <c r="A104" s="5"/>
      <c r="B104" s="6"/>
      <c r="C104" s="7"/>
      <c r="D104" s="8"/>
      <c r="E104" s="9"/>
      <c r="F104" s="10"/>
      <c r="G104" s="11" t="e">
        <f t="shared" si="3"/>
        <v>#DIV/0!</v>
      </c>
      <c r="H104" s="9"/>
      <c r="I104" s="9"/>
    </row>
    <row r="105" spans="1:9" x14ac:dyDescent="0.25">
      <c r="A105" s="5"/>
      <c r="B105" s="6"/>
      <c r="C105" s="7"/>
      <c r="D105" s="8"/>
      <c r="E105" s="10"/>
      <c r="F105" s="10"/>
      <c r="G105" s="11" t="e">
        <f t="shared" si="3"/>
        <v>#DIV/0!</v>
      </c>
      <c r="H105" s="10"/>
      <c r="I105" s="10"/>
    </row>
    <row r="106" spans="1:9" x14ac:dyDescent="0.25">
      <c r="A106" s="5"/>
      <c r="B106" s="6"/>
      <c r="C106" s="7"/>
      <c r="D106" s="12"/>
      <c r="E106" s="14"/>
      <c r="F106" s="13"/>
      <c r="G106" s="11" t="e">
        <f t="shared" si="3"/>
        <v>#DIV/0!</v>
      </c>
      <c r="H106" s="13"/>
      <c r="I106" s="15"/>
    </row>
  </sheetData>
  <dataValidations count="1">
    <dataValidation type="decimal" allowBlank="1" showInputMessage="1" sqref="H99:I100 H97:I97 H1:I93 E1:E60" xr:uid="{00000000-0002-0000-0100-000000000000}">
      <formula1>-2147483648</formula1>
      <formula2>2147483647</formula2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"/>
  <sheetViews>
    <sheetView workbookViewId="0">
      <selection activeCell="A2" sqref="A2"/>
    </sheetView>
  </sheetViews>
  <sheetFormatPr defaultRowHeight="15" x14ac:dyDescent="0.25"/>
  <cols>
    <col min="1" max="1" width="17.42578125" bestFit="1" customWidth="1"/>
    <col min="2" max="2" width="13.7109375" bestFit="1" customWidth="1"/>
    <col min="3" max="3" width="16.28515625" bestFit="1" customWidth="1"/>
    <col min="4" max="4" width="11.42578125" bestFit="1" customWidth="1"/>
    <col min="5" max="6" width="9.5703125" bestFit="1" customWidth="1"/>
    <col min="7" max="7" width="11.85546875" customWidth="1"/>
    <col min="8" max="8" width="12.28515625" customWidth="1"/>
    <col min="9" max="9" width="39.42578125" customWidth="1"/>
    <col min="10" max="10" width="14.28515625" customWidth="1"/>
    <col min="11" max="11" width="13.7109375" customWidth="1"/>
  </cols>
  <sheetData>
    <row r="1" spans="1:11" ht="30" x14ac:dyDescent="0.25">
      <c r="A1" s="34" t="s">
        <v>14</v>
      </c>
      <c r="B1" s="34" t="s">
        <v>15</v>
      </c>
      <c r="C1" s="34" t="s">
        <v>1</v>
      </c>
      <c r="D1" s="34" t="s">
        <v>6</v>
      </c>
      <c r="E1" s="34" t="s">
        <v>7</v>
      </c>
      <c r="F1" s="34" t="s">
        <v>8</v>
      </c>
      <c r="G1" s="34" t="s">
        <v>16</v>
      </c>
      <c r="H1" s="34" t="s">
        <v>17</v>
      </c>
      <c r="I1" s="34" t="s">
        <v>9</v>
      </c>
      <c r="J1" s="34" t="s">
        <v>10</v>
      </c>
      <c r="K1" s="34" t="s">
        <v>18</v>
      </c>
    </row>
    <row r="2" spans="1:11" x14ac:dyDescent="0.25">
      <c r="A2" s="35"/>
      <c r="B2" s="32"/>
      <c r="C2" s="31"/>
      <c r="D2" s="31"/>
      <c r="E2" s="36"/>
      <c r="F2" s="36"/>
      <c r="G2" s="36"/>
      <c r="H2" s="31"/>
      <c r="I2" s="31"/>
      <c r="J2" s="31"/>
      <c r="K2" s="33"/>
    </row>
    <row r="3" spans="1:11" ht="15" customHeight="1" x14ac:dyDescent="0.25">
      <c r="A3" s="35"/>
      <c r="B3" s="21"/>
      <c r="C3" s="22"/>
      <c r="D3" s="38"/>
      <c r="E3" s="37"/>
      <c r="F3" s="37"/>
      <c r="G3" s="37"/>
      <c r="H3" s="31"/>
      <c r="I3" s="31"/>
      <c r="J3" s="31"/>
      <c r="K3" s="39"/>
    </row>
    <row r="4" spans="1:11" x14ac:dyDescent="0.25">
      <c r="B4" s="23"/>
      <c r="C4" s="23"/>
      <c r="D4" s="23"/>
      <c r="E4" s="23"/>
      <c r="F4" s="23"/>
      <c r="G4" s="23"/>
      <c r="H4" s="23"/>
      <c r="I4" s="23"/>
      <c r="J4" s="23"/>
    </row>
    <row r="5" spans="1:11" x14ac:dyDescent="0.25">
      <c r="B5" s="23"/>
    </row>
    <row r="6" spans="1:11" x14ac:dyDescent="0.25">
      <c r="B6" s="23"/>
    </row>
    <row r="7" spans="1:11" x14ac:dyDescent="0.25">
      <c r="B7" s="23"/>
    </row>
    <row r="8" spans="1:11" x14ac:dyDescent="0.25">
      <c r="B8" s="23"/>
      <c r="C8" s="23"/>
      <c r="D8" s="23"/>
      <c r="E8" s="23"/>
      <c r="F8" s="23"/>
      <c r="G8" s="23"/>
      <c r="H8" s="23"/>
      <c r="I8" s="23"/>
      <c r="J8" s="23"/>
    </row>
    <row r="9" spans="1:11" x14ac:dyDescent="0.25">
      <c r="B9" s="23"/>
      <c r="C9" s="23"/>
      <c r="D9" s="23"/>
      <c r="E9" s="23"/>
      <c r="F9" s="23"/>
      <c r="G9" s="23"/>
      <c r="H9" s="23"/>
      <c r="I9" s="23"/>
      <c r="J9" s="23"/>
    </row>
    <row r="10" spans="1:11" x14ac:dyDescent="0.25">
      <c r="B10" s="23"/>
      <c r="C10" s="23"/>
      <c r="D10" s="23"/>
      <c r="E10" s="23"/>
      <c r="F10" s="23"/>
      <c r="G10" s="23"/>
      <c r="H10" s="23"/>
      <c r="I10" s="23"/>
      <c r="J10" s="23"/>
    </row>
    <row r="11" spans="1:11" x14ac:dyDescent="0.25">
      <c r="B11" s="23"/>
      <c r="C11" s="23"/>
      <c r="D11" s="23"/>
      <c r="E11" s="23"/>
      <c r="F11" s="23"/>
      <c r="G11" s="23"/>
      <c r="H11" s="23"/>
      <c r="I11" s="23"/>
      <c r="J11" s="23"/>
    </row>
    <row r="12" spans="1:11" x14ac:dyDescent="0.25">
      <c r="B12" s="23"/>
      <c r="C12" s="23"/>
      <c r="D12" s="23"/>
      <c r="E12" s="23"/>
      <c r="F12" s="23"/>
      <c r="G12" s="23"/>
      <c r="H12" s="23"/>
      <c r="I12" s="23"/>
      <c r="J12" s="23"/>
    </row>
    <row r="13" spans="1:11" x14ac:dyDescent="0.25">
      <c r="B13" s="23"/>
      <c r="C13" s="23"/>
      <c r="D13" s="23"/>
      <c r="E13" s="23"/>
      <c r="F13" s="23"/>
      <c r="G13" s="23"/>
      <c r="H13" s="23"/>
      <c r="I13" s="23"/>
      <c r="J13" s="23"/>
    </row>
    <row r="14" spans="1:11" x14ac:dyDescent="0.25">
      <c r="B14" s="23"/>
      <c r="C14" s="23"/>
      <c r="D14" s="23"/>
      <c r="E14" s="23"/>
      <c r="F14" s="23"/>
      <c r="G14" s="23"/>
      <c r="H14" s="23"/>
      <c r="I14" s="23"/>
      <c r="J14" s="23"/>
    </row>
    <row r="15" spans="1:11" x14ac:dyDescent="0.25">
      <c r="B15" s="23"/>
      <c r="C15" s="23"/>
      <c r="D15" s="23"/>
      <c r="E15" s="23"/>
      <c r="F15" s="23"/>
      <c r="G15" s="23"/>
      <c r="H15" s="23"/>
      <c r="I15" s="23"/>
      <c r="J15" s="23"/>
    </row>
    <row r="16" spans="1:11" x14ac:dyDescent="0.25">
      <c r="B16" s="23"/>
      <c r="C16" s="23"/>
      <c r="D16" s="23"/>
      <c r="E16" s="23"/>
      <c r="F16" s="23"/>
      <c r="G16" s="23"/>
      <c r="H16" s="23"/>
      <c r="I16" s="23"/>
      <c r="J16" s="23"/>
    </row>
    <row r="17" spans="2:10" x14ac:dyDescent="0.25">
      <c r="B17" s="23"/>
      <c r="C17" s="23"/>
      <c r="D17" s="23"/>
      <c r="E17" s="23"/>
      <c r="F17" s="23"/>
      <c r="G17" s="23"/>
      <c r="H17" s="23"/>
      <c r="I17" s="23"/>
      <c r="J17" s="23"/>
    </row>
    <row r="18" spans="2:10" x14ac:dyDescent="0.25">
      <c r="B18" s="23"/>
      <c r="C18" s="23"/>
      <c r="D18" s="23"/>
      <c r="E18" s="23"/>
      <c r="F18" s="23"/>
      <c r="G18" s="23"/>
      <c r="H18" s="23"/>
      <c r="I18" s="23"/>
      <c r="J18" s="2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Mercado Livre</vt:lpstr>
      <vt:lpstr>Planilha1</vt:lpstr>
      <vt:lpstr>Devoluções</vt:lpstr>
      <vt:lpstr>'Mercado Livre'!Area_de_impressao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George Oliveira</cp:lastModifiedBy>
  <cp:lastPrinted>2024-10-28T18:09:07Z</cp:lastPrinted>
  <dcterms:created xsi:type="dcterms:W3CDTF">2021-07-02T15:01:53Z</dcterms:created>
  <dcterms:modified xsi:type="dcterms:W3CDTF">2025-02-19T18:41:41Z</dcterms:modified>
</cp:coreProperties>
</file>