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5.xml" ContentType="application/vnd.ms-excel.person+xml"/>
  <Override PartName="/xl/persons/person10.xml" ContentType="application/vnd.ms-excel.person+xml"/>
  <Override PartName="/xl/persons/person13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7.xml" ContentType="application/vnd.ms-excel.person+xml"/>
  <Override PartName="/xl/persons/person11.xml" ContentType="application/vnd.ms-excel.person+xml"/>
  <Override PartName="/xl/persons/person16.xml" ContentType="application/vnd.ms-excel.person+xml"/>
  <Override PartName="/xl/persons/person0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2.xml" ContentType="application/vnd.ms-excel.person+xml"/>
  <Override PartName="/xl/persons/person4.xml" ContentType="application/vnd.ms-excel.person+xml"/>
  <Override PartName="/xl/persons/person15.xml" ContentType="application/vnd.ms-excel.person+xml"/>
  <Override PartName="/xl/persons/person8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thoodenvironmental-my.sharepoint.com/personal/mark_roes_mthoodenvironmental_com/Documents/Git/RunForecast_HoodRiver/Data input/Abundance/"/>
    </mc:Choice>
  </mc:AlternateContent>
  <xr:revisionPtr revIDLastSave="159" documentId="8_{3D52ED15-CB3B-4CBF-8AA0-423B0E4E1065}" xr6:coauthVersionLast="47" xr6:coauthVersionMax="47" xr10:uidLastSave="{B30A83CC-939F-4048-BEF2-31D44DB53788}"/>
  <bookViews>
    <workbookView xWindow="-120" yWindow="-16320" windowWidth="29040" windowHeight="15840" xr2:uid="{33466D73-0B07-4ED9-B066-F28C9CBB8D32}"/>
  </bookViews>
  <sheets>
    <sheet name="Adult" sheetId="1" r:id="rId1"/>
    <sheet name="Smolt" sheetId="1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1" l="1"/>
  <c r="F18" i="11"/>
  <c r="F17" i="11"/>
  <c r="F16" i="11"/>
  <c r="F15" i="11"/>
  <c r="F14" i="11"/>
  <c r="F8" i="11"/>
  <c r="F7" i="11"/>
  <c r="F13" i="11"/>
  <c r="F12" i="11"/>
  <c r="F11" i="11"/>
  <c r="F10" i="11"/>
  <c r="F9" i="11"/>
</calcChain>
</file>

<file path=xl/sharedStrings.xml><?xml version="1.0" encoding="utf-8"?>
<sst xmlns="http://schemas.openxmlformats.org/spreadsheetml/2006/main" count="22" uniqueCount="17">
  <si>
    <t>Year</t>
  </si>
  <si>
    <t>SSTHD</t>
  </si>
  <si>
    <t>NOR SPCH</t>
  </si>
  <si>
    <t>HOR SPCH</t>
  </si>
  <si>
    <t>NOR SPCH JACK</t>
  </si>
  <si>
    <t>HOR SPCH JACK</t>
  </si>
  <si>
    <t>WSTHD total escapement</t>
  </si>
  <si>
    <t>HOR WSTHD</t>
  </si>
  <si>
    <t>NOR WSTHD</t>
  </si>
  <si>
    <t>NOR STHD</t>
  </si>
  <si>
    <t>NOR STHD (from CTWS 2019)</t>
  </si>
  <si>
    <t>NOR STHD (from forecasting sheet)</t>
  </si>
  <si>
    <t>SPCH BON</t>
  </si>
  <si>
    <t>SPCH DALLES</t>
  </si>
  <si>
    <t>NOR WSTHD returns</t>
  </si>
  <si>
    <t>SSTHD BON</t>
  </si>
  <si>
    <t>SSTHD DALLES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</si>
</sst>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 applyProtection="1">
      <alignment horizontal="centerContinuous"/>
      <protection locked="0"/>
    </xf>
    <xf numFmtId="0" fontId="5" fillId="0" borderId="0" xfId="0" applyFont="1" applyAlignment="1" applyProtection="1">
      <alignment horizontal="centerContinuous"/>
      <protection locked="0"/>
    </xf>
    <xf numFmtId="0" fontId="0" fillId="0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3.xml"/><Relationship Id="rId13" Type="http://schemas.microsoft.com/office/2017/10/relationships/person" Target="persons/person5.xml"/><Relationship Id="rId18" Type="http://schemas.microsoft.com/office/2017/10/relationships/person" Target="persons/person10.xml"/><Relationship Id="rId3" Type="http://schemas.openxmlformats.org/officeDocument/2006/relationships/theme" Target="theme/theme1.xml"/><Relationship Id="rId21" Type="http://schemas.microsoft.com/office/2017/10/relationships/person" Target="persons/person13.xml"/><Relationship Id="rId7" Type="http://schemas.openxmlformats.org/officeDocument/2006/relationships/calcChain" Target="calcChain.xml"/><Relationship Id="rId12" Type="http://schemas.microsoft.com/office/2017/10/relationships/person" Target="persons/person1.xml"/><Relationship Id="rId17" Type="http://schemas.microsoft.com/office/2017/10/relationships/person" Target="persons/person9.xml"/><Relationship Id="rId2" Type="http://schemas.openxmlformats.org/officeDocument/2006/relationships/worksheet" Target="worksheets/sheet2.xml"/><Relationship Id="rId16" Type="http://schemas.microsoft.com/office/2017/10/relationships/person" Target="persons/person7.xml"/><Relationship Id="rId20" Type="http://schemas.microsoft.com/office/2017/10/relationships/person" Target="persons/person1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0.xml"/><Relationship Id="rId24" Type="http://schemas.microsoft.com/office/2017/10/relationships/person" Target="persons/person15.xml"/><Relationship Id="rId5" Type="http://schemas.openxmlformats.org/officeDocument/2006/relationships/sharedStrings" Target="sharedStrings.xml"/><Relationship Id="rId15" Type="http://schemas.microsoft.com/office/2017/10/relationships/person" Target="persons/person6.xml"/><Relationship Id="rId23" Type="http://schemas.microsoft.com/office/2017/10/relationships/person" Target="persons/person14.xml"/><Relationship Id="rId19" Type="http://schemas.microsoft.com/office/2017/10/relationships/person" Target="persons/person12.xml"/><Relationship Id="rId10" Type="http://schemas.microsoft.com/office/2017/10/relationships/person" Target="persons/person4.xml"/><Relationship Id="rId4" Type="http://schemas.openxmlformats.org/officeDocument/2006/relationships/styles" Target="styles.xml"/><Relationship Id="rId22" Type="http://schemas.microsoft.com/office/2017/10/relationships/person" Target="persons/person16.xml"/><Relationship Id="rId14" Type="http://schemas.microsoft.com/office/2017/10/relationships/person" Target="persons/person8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25C-B22D-4F86-A2D0-8C683AF4A4C9}">
  <dimension ref="A1:M32"/>
  <sheetViews>
    <sheetView tabSelected="1" zoomScaleNormal="100" workbookViewId="0">
      <selection activeCell="H7" sqref="H7:H32"/>
    </sheetView>
  </sheetViews>
  <sheetFormatPr defaultRowHeight="14.4" x14ac:dyDescent="0.3"/>
  <cols>
    <col min="1" max="1" width="10.77734375" bestFit="1" customWidth="1"/>
    <col min="2" max="2" width="25.6640625" bestFit="1" customWidth="1"/>
    <col min="3" max="4" width="25.6640625" customWidth="1"/>
    <col min="5" max="5" width="26.77734375" bestFit="1" customWidth="1"/>
    <col min="6" max="6" width="23.44140625" bestFit="1" customWidth="1"/>
    <col min="7" max="7" width="23.44140625" customWidth="1"/>
    <col min="8" max="8" width="16.88671875" bestFit="1" customWidth="1"/>
    <col min="9" max="9" width="14.33203125" bestFit="1" customWidth="1"/>
    <col min="10" max="10" width="9.6640625" bestFit="1" customWidth="1"/>
    <col min="11" max="11" width="11.88671875" bestFit="1" customWidth="1"/>
    <col min="12" max="12" width="10.6640625" bestFit="1" customWidth="1"/>
    <col min="13" max="13" width="13" bestFit="1" customWidth="1"/>
  </cols>
  <sheetData>
    <row r="1" spans="1:13" x14ac:dyDescent="0.3">
      <c r="A1" t="s">
        <v>0</v>
      </c>
      <c r="B1" t="s">
        <v>14</v>
      </c>
      <c r="C1" t="s">
        <v>6</v>
      </c>
      <c r="D1" t="s">
        <v>7</v>
      </c>
      <c r="E1" t="s">
        <v>1</v>
      </c>
      <c r="F1" t="s">
        <v>2</v>
      </c>
      <c r="G1" t="s">
        <v>4</v>
      </c>
      <c r="H1" t="s">
        <v>3</v>
      </c>
      <c r="I1" t="s">
        <v>5</v>
      </c>
      <c r="J1" t="s">
        <v>12</v>
      </c>
      <c r="K1" t="s">
        <v>13</v>
      </c>
      <c r="L1" t="s">
        <v>15</v>
      </c>
      <c r="M1" t="s">
        <v>16</v>
      </c>
    </row>
    <row r="2" spans="1:13" x14ac:dyDescent="0.3">
      <c r="A2">
        <v>1992</v>
      </c>
      <c r="B2" s="1">
        <v>719</v>
      </c>
      <c r="C2" s="1">
        <v>902</v>
      </c>
      <c r="D2" s="1"/>
      <c r="F2" s="1"/>
      <c r="G2" s="1"/>
      <c r="H2" s="1"/>
      <c r="J2">
        <v>88425</v>
      </c>
      <c r="K2">
        <v>56963</v>
      </c>
    </row>
    <row r="3" spans="1:13" x14ac:dyDescent="0.3">
      <c r="A3">
        <v>1993</v>
      </c>
      <c r="B3" s="1">
        <v>436</v>
      </c>
      <c r="C3" s="1">
        <v>355</v>
      </c>
      <c r="D3" s="1"/>
      <c r="E3" s="1">
        <v>546</v>
      </c>
      <c r="F3" s="1"/>
      <c r="G3" s="1"/>
      <c r="H3" s="1"/>
      <c r="J3">
        <v>110820</v>
      </c>
      <c r="K3">
        <v>68492</v>
      </c>
    </row>
    <row r="4" spans="1:13" x14ac:dyDescent="0.3">
      <c r="A4">
        <v>1994</v>
      </c>
      <c r="B4" s="1">
        <v>425</v>
      </c>
      <c r="C4" s="1">
        <v>305</v>
      </c>
      <c r="D4" s="1"/>
      <c r="E4" s="1">
        <v>272</v>
      </c>
      <c r="F4" s="1"/>
      <c r="G4" s="1"/>
      <c r="H4" s="1"/>
      <c r="J4">
        <v>20169</v>
      </c>
      <c r="K4">
        <v>11543</v>
      </c>
      <c r="L4">
        <v>27489</v>
      </c>
      <c r="M4">
        <v>14912</v>
      </c>
    </row>
    <row r="5" spans="1:13" x14ac:dyDescent="0.3">
      <c r="A5">
        <v>1995</v>
      </c>
      <c r="B5" s="1">
        <v>217</v>
      </c>
      <c r="C5" s="1">
        <v>166</v>
      </c>
      <c r="D5" s="1"/>
      <c r="E5" s="1">
        <v>242</v>
      </c>
      <c r="F5" s="1"/>
      <c r="G5" s="1"/>
      <c r="H5" s="1"/>
      <c r="J5">
        <v>10192</v>
      </c>
      <c r="K5">
        <v>5975</v>
      </c>
      <c r="L5">
        <v>26592</v>
      </c>
      <c r="M5">
        <v>15753</v>
      </c>
    </row>
    <row r="6" spans="1:13" x14ac:dyDescent="0.3">
      <c r="A6">
        <v>1996</v>
      </c>
      <c r="B6" s="1">
        <v>279</v>
      </c>
      <c r="C6" s="1">
        <v>371</v>
      </c>
      <c r="D6" s="1"/>
      <c r="E6" s="1">
        <v>147</v>
      </c>
      <c r="F6" s="1">
        <v>96</v>
      </c>
      <c r="G6" s="1"/>
      <c r="H6" s="1"/>
      <c r="J6">
        <v>51492</v>
      </c>
      <c r="K6">
        <v>23877</v>
      </c>
      <c r="L6">
        <v>29149</v>
      </c>
      <c r="M6">
        <v>21670</v>
      </c>
    </row>
    <row r="7" spans="1:13" x14ac:dyDescent="0.3">
      <c r="A7">
        <v>1997</v>
      </c>
      <c r="B7" s="1">
        <v>290</v>
      </c>
      <c r="C7" s="1">
        <v>490</v>
      </c>
      <c r="D7" s="1">
        <v>950</v>
      </c>
      <c r="E7" s="1">
        <v>205</v>
      </c>
      <c r="F7" s="1">
        <v>73</v>
      </c>
      <c r="G7" s="1">
        <v>1</v>
      </c>
      <c r="H7" s="1">
        <v>336</v>
      </c>
      <c r="I7" s="1">
        <v>1</v>
      </c>
      <c r="J7">
        <v>114000</v>
      </c>
      <c r="K7">
        <v>69365</v>
      </c>
      <c r="L7">
        <v>32083</v>
      </c>
      <c r="M7">
        <v>18248</v>
      </c>
    </row>
    <row r="8" spans="1:13" x14ac:dyDescent="0.3">
      <c r="A8">
        <v>1998</v>
      </c>
      <c r="B8" s="1">
        <v>227</v>
      </c>
      <c r="C8" s="1">
        <v>344</v>
      </c>
      <c r="D8" s="1">
        <v>600</v>
      </c>
      <c r="E8" s="1">
        <v>91</v>
      </c>
      <c r="F8" s="1">
        <v>79</v>
      </c>
      <c r="G8" s="1">
        <v>1</v>
      </c>
      <c r="H8" s="1">
        <v>28</v>
      </c>
      <c r="I8" s="1">
        <v>10</v>
      </c>
      <c r="J8">
        <v>38342</v>
      </c>
      <c r="K8">
        <v>25225</v>
      </c>
      <c r="L8">
        <v>33889</v>
      </c>
      <c r="M8">
        <v>18163</v>
      </c>
    </row>
    <row r="9" spans="1:13" x14ac:dyDescent="0.3">
      <c r="A9">
        <v>1999</v>
      </c>
      <c r="B9" s="1">
        <v>298</v>
      </c>
      <c r="C9" s="1">
        <v>442</v>
      </c>
      <c r="D9" s="1">
        <v>490</v>
      </c>
      <c r="E9" s="1">
        <v>147</v>
      </c>
      <c r="F9" s="1">
        <v>20</v>
      </c>
      <c r="G9" s="1">
        <v>3</v>
      </c>
      <c r="H9" s="1">
        <v>89</v>
      </c>
      <c r="I9" s="1">
        <v>5</v>
      </c>
      <c r="J9">
        <v>38669</v>
      </c>
      <c r="K9">
        <v>17563</v>
      </c>
      <c r="L9">
        <v>53817</v>
      </c>
      <c r="M9">
        <v>38763</v>
      </c>
    </row>
    <row r="10" spans="1:13" x14ac:dyDescent="0.3">
      <c r="A10">
        <v>2000</v>
      </c>
      <c r="B10" s="1">
        <v>921</v>
      </c>
      <c r="C10" s="1">
        <v>1089</v>
      </c>
      <c r="D10" s="1">
        <v>510</v>
      </c>
      <c r="E10" s="1">
        <v>209</v>
      </c>
      <c r="F10" s="1">
        <v>66</v>
      </c>
      <c r="G10" s="1">
        <v>0</v>
      </c>
      <c r="H10" s="1">
        <v>23</v>
      </c>
      <c r="I10" s="1">
        <v>150</v>
      </c>
      <c r="J10">
        <v>178302</v>
      </c>
      <c r="K10">
        <v>102953</v>
      </c>
      <c r="L10">
        <v>74244</v>
      </c>
      <c r="M10">
        <v>49704</v>
      </c>
    </row>
    <row r="11" spans="1:13" x14ac:dyDescent="0.3">
      <c r="A11">
        <v>2001</v>
      </c>
      <c r="B11" s="1">
        <v>1015</v>
      </c>
      <c r="C11" s="1">
        <v>1233</v>
      </c>
      <c r="D11" s="1">
        <v>1179</v>
      </c>
      <c r="E11" s="1">
        <v>246</v>
      </c>
      <c r="F11" s="1">
        <v>42</v>
      </c>
      <c r="G11" s="1">
        <v>4</v>
      </c>
      <c r="H11" s="1">
        <v>597</v>
      </c>
      <c r="I11" s="1">
        <v>530</v>
      </c>
      <c r="J11">
        <v>391367</v>
      </c>
      <c r="K11">
        <v>303912</v>
      </c>
      <c r="L11">
        <v>145387</v>
      </c>
      <c r="M11">
        <v>112240</v>
      </c>
    </row>
    <row r="12" spans="1:13" x14ac:dyDescent="0.3">
      <c r="A12">
        <v>2002</v>
      </c>
      <c r="B12" s="1">
        <v>1059</v>
      </c>
      <c r="C12" s="1">
        <v>1633</v>
      </c>
      <c r="D12" s="1">
        <v>1768</v>
      </c>
      <c r="E12" s="1">
        <v>549</v>
      </c>
      <c r="F12" s="16">
        <v>72</v>
      </c>
      <c r="G12" s="1">
        <v>2</v>
      </c>
      <c r="H12" s="1">
        <v>1300</v>
      </c>
      <c r="I12" s="1">
        <v>36</v>
      </c>
      <c r="J12">
        <v>268813</v>
      </c>
      <c r="K12">
        <v>181176</v>
      </c>
      <c r="L12">
        <v>136752</v>
      </c>
      <c r="M12">
        <v>100414</v>
      </c>
    </row>
    <row r="13" spans="1:13" x14ac:dyDescent="0.3">
      <c r="A13">
        <v>2003</v>
      </c>
      <c r="B13" s="1">
        <v>745</v>
      </c>
      <c r="C13" s="1">
        <v>1066</v>
      </c>
      <c r="D13" s="1">
        <v>946</v>
      </c>
      <c r="E13" s="1">
        <v>787</v>
      </c>
      <c r="F13" s="1">
        <v>100</v>
      </c>
      <c r="G13" s="1">
        <v>11</v>
      </c>
      <c r="H13" s="1">
        <v>344</v>
      </c>
      <c r="I13" s="1">
        <v>15</v>
      </c>
      <c r="J13">
        <v>192010</v>
      </c>
      <c r="K13">
        <v>131207</v>
      </c>
      <c r="L13">
        <v>107469</v>
      </c>
      <c r="M13">
        <v>73466</v>
      </c>
    </row>
    <row r="14" spans="1:13" x14ac:dyDescent="0.3">
      <c r="A14">
        <v>2004</v>
      </c>
      <c r="B14" s="1">
        <v>597</v>
      </c>
      <c r="C14" s="1">
        <v>1077</v>
      </c>
      <c r="D14" s="1">
        <v>1453</v>
      </c>
      <c r="E14" s="1">
        <v>297</v>
      </c>
      <c r="F14" s="1">
        <v>131</v>
      </c>
      <c r="G14" s="1">
        <v>13</v>
      </c>
      <c r="H14" s="1">
        <v>148</v>
      </c>
      <c r="I14" s="1">
        <v>183</v>
      </c>
      <c r="J14">
        <v>170152</v>
      </c>
      <c r="K14">
        <v>130240</v>
      </c>
      <c r="L14">
        <v>92858</v>
      </c>
      <c r="M14">
        <v>66473</v>
      </c>
    </row>
    <row r="15" spans="1:13" x14ac:dyDescent="0.3">
      <c r="A15">
        <v>2005</v>
      </c>
      <c r="B15" s="1">
        <v>345</v>
      </c>
      <c r="C15" s="1">
        <v>519</v>
      </c>
      <c r="D15" s="1">
        <v>650</v>
      </c>
      <c r="E15" s="1">
        <v>260</v>
      </c>
      <c r="F15" s="1">
        <v>110</v>
      </c>
      <c r="G15" s="1">
        <v>7</v>
      </c>
      <c r="H15" s="1">
        <v>634</v>
      </c>
      <c r="I15" s="1">
        <v>85</v>
      </c>
      <c r="J15">
        <v>74038</v>
      </c>
      <c r="K15">
        <v>60964</v>
      </c>
      <c r="L15">
        <v>82802</v>
      </c>
      <c r="M15">
        <v>61507</v>
      </c>
    </row>
    <row r="16" spans="1:13" x14ac:dyDescent="0.3">
      <c r="A16">
        <v>2006</v>
      </c>
      <c r="B16" s="1">
        <v>460</v>
      </c>
      <c r="C16" s="1">
        <v>641</v>
      </c>
      <c r="D16" s="1">
        <v>1284</v>
      </c>
      <c r="E16" s="1">
        <v>230</v>
      </c>
      <c r="F16" s="1">
        <v>297</v>
      </c>
      <c r="G16" s="1">
        <v>4</v>
      </c>
      <c r="H16" s="1">
        <v>920</v>
      </c>
      <c r="I16" s="1">
        <v>36</v>
      </c>
      <c r="J16">
        <v>96456</v>
      </c>
      <c r="K16">
        <v>61827</v>
      </c>
      <c r="L16">
        <v>79637</v>
      </c>
      <c r="M16">
        <v>48790</v>
      </c>
    </row>
    <row r="17" spans="1:13" x14ac:dyDescent="0.3">
      <c r="A17">
        <v>2007</v>
      </c>
      <c r="B17" s="1">
        <v>476</v>
      </c>
      <c r="C17" s="1">
        <v>787</v>
      </c>
      <c r="D17" s="1">
        <v>604</v>
      </c>
      <c r="E17" s="1">
        <v>216</v>
      </c>
      <c r="F17" s="1">
        <v>150</v>
      </c>
      <c r="G17" s="1">
        <v>4</v>
      </c>
      <c r="H17" s="1">
        <v>401</v>
      </c>
      <c r="I17" s="1">
        <v>436</v>
      </c>
      <c r="J17">
        <v>66624</v>
      </c>
      <c r="K17">
        <v>52796</v>
      </c>
      <c r="L17">
        <v>77866</v>
      </c>
      <c r="M17">
        <v>53322</v>
      </c>
    </row>
    <row r="18" spans="1:13" x14ac:dyDescent="0.3">
      <c r="A18">
        <v>2008</v>
      </c>
      <c r="B18" s="1">
        <v>340</v>
      </c>
      <c r="C18" s="1">
        <v>375</v>
      </c>
      <c r="D18" s="1">
        <v>297</v>
      </c>
      <c r="E18" s="1">
        <v>261</v>
      </c>
      <c r="F18" s="1">
        <v>60</v>
      </c>
      <c r="G18" s="1">
        <v>1</v>
      </c>
      <c r="H18" s="1">
        <v>952</v>
      </c>
      <c r="I18" s="1">
        <v>492</v>
      </c>
      <c r="J18">
        <v>125543</v>
      </c>
      <c r="K18">
        <v>95438</v>
      </c>
      <c r="L18">
        <v>102662</v>
      </c>
      <c r="M18">
        <v>72322</v>
      </c>
    </row>
    <row r="19" spans="1:13" x14ac:dyDescent="0.3">
      <c r="A19">
        <v>2009</v>
      </c>
      <c r="B19" s="1">
        <v>216</v>
      </c>
      <c r="C19" s="1">
        <v>347</v>
      </c>
      <c r="D19" s="1">
        <v>684</v>
      </c>
      <c r="E19" s="1">
        <v>268</v>
      </c>
      <c r="F19" s="3">
        <v>65</v>
      </c>
      <c r="G19" s="3">
        <v>23</v>
      </c>
      <c r="H19" s="1">
        <v>1002</v>
      </c>
      <c r="I19" s="1">
        <v>555</v>
      </c>
      <c r="J19">
        <v>114525</v>
      </c>
      <c r="K19">
        <v>93908</v>
      </c>
      <c r="L19">
        <v>165810</v>
      </c>
      <c r="M19">
        <v>125494</v>
      </c>
    </row>
    <row r="20" spans="1:13" x14ac:dyDescent="0.3">
      <c r="A20">
        <v>2010</v>
      </c>
      <c r="B20" s="1">
        <v>667</v>
      </c>
      <c r="C20" s="1">
        <v>1131</v>
      </c>
      <c r="D20" s="3">
        <v>2511</v>
      </c>
      <c r="E20" s="3">
        <v>318</v>
      </c>
      <c r="F20" s="16">
        <v>123</v>
      </c>
      <c r="G20" s="16">
        <v>4</v>
      </c>
      <c r="H20" s="1">
        <v>1054</v>
      </c>
      <c r="I20" s="1">
        <v>276</v>
      </c>
      <c r="J20">
        <v>244385</v>
      </c>
      <c r="K20">
        <v>189839</v>
      </c>
      <c r="L20">
        <v>150902</v>
      </c>
      <c r="M20">
        <v>110796</v>
      </c>
    </row>
    <row r="21" spans="1:13" x14ac:dyDescent="0.3">
      <c r="A21">
        <v>2011</v>
      </c>
      <c r="B21" s="1">
        <v>314</v>
      </c>
      <c r="C21" s="1">
        <v>664</v>
      </c>
      <c r="D21" s="6">
        <v>1127</v>
      </c>
      <c r="E21" s="1"/>
      <c r="F21" s="4">
        <v>198</v>
      </c>
      <c r="G21" s="16"/>
      <c r="H21" s="1">
        <v>1377</v>
      </c>
      <c r="I21" s="1">
        <v>550</v>
      </c>
      <c r="J21">
        <v>167097</v>
      </c>
      <c r="K21">
        <v>124164</v>
      </c>
      <c r="L21">
        <v>124764</v>
      </c>
      <c r="M21">
        <v>95843</v>
      </c>
    </row>
    <row r="22" spans="1:13" x14ac:dyDescent="0.3">
      <c r="A22">
        <v>2012</v>
      </c>
      <c r="B22" s="1">
        <v>685</v>
      </c>
      <c r="C22" s="1">
        <v>1506</v>
      </c>
      <c r="D22" s="6">
        <v>1979</v>
      </c>
      <c r="E22" s="1"/>
      <c r="F22" s="5">
        <v>332</v>
      </c>
      <c r="G22" s="16"/>
      <c r="H22" s="1">
        <v>690</v>
      </c>
      <c r="I22" s="1">
        <v>177</v>
      </c>
      <c r="J22">
        <v>158075</v>
      </c>
      <c r="K22">
        <v>117071</v>
      </c>
      <c r="L22">
        <v>80392</v>
      </c>
      <c r="M22">
        <v>63116</v>
      </c>
    </row>
    <row r="23" spans="1:13" x14ac:dyDescent="0.3">
      <c r="A23">
        <v>2013</v>
      </c>
      <c r="B23" s="1">
        <v>330</v>
      </c>
      <c r="C23" s="1">
        <v>675</v>
      </c>
      <c r="D23" s="14">
        <v>1170</v>
      </c>
      <c r="E23" s="1"/>
      <c r="F23" s="1"/>
      <c r="G23" s="1"/>
      <c r="H23" s="1">
        <v>820</v>
      </c>
      <c r="I23" s="1">
        <v>518</v>
      </c>
      <c r="J23">
        <v>83299</v>
      </c>
      <c r="K23">
        <v>69196</v>
      </c>
      <c r="L23">
        <v>95633</v>
      </c>
      <c r="M23">
        <v>71919</v>
      </c>
    </row>
    <row r="24" spans="1:13" x14ac:dyDescent="0.3">
      <c r="A24">
        <v>2014</v>
      </c>
      <c r="B24" s="1">
        <v>190</v>
      </c>
      <c r="C24" s="1">
        <v>974</v>
      </c>
      <c r="D24" s="6">
        <v>1181</v>
      </c>
      <c r="E24" s="1"/>
      <c r="F24" s="1"/>
      <c r="G24" s="1"/>
      <c r="H24" s="3">
        <v>1086</v>
      </c>
      <c r="I24" s="1">
        <v>482</v>
      </c>
      <c r="J24">
        <v>188078</v>
      </c>
      <c r="K24">
        <v>143142</v>
      </c>
      <c r="L24">
        <v>124521</v>
      </c>
      <c r="M24">
        <v>89676</v>
      </c>
    </row>
    <row r="25" spans="1:13" x14ac:dyDescent="0.3">
      <c r="A25">
        <v>2015</v>
      </c>
      <c r="B25" s="1">
        <v>1275</v>
      </c>
      <c r="C25" s="1">
        <v>1239</v>
      </c>
      <c r="D25" s="6">
        <v>822</v>
      </c>
      <c r="E25" s="3">
        <v>193</v>
      </c>
      <c r="F25" s="1"/>
      <c r="G25" s="1"/>
      <c r="H25" s="3">
        <v>2278</v>
      </c>
      <c r="I25" s="1">
        <v>442</v>
      </c>
      <c r="J25">
        <v>220250</v>
      </c>
      <c r="K25">
        <v>194116</v>
      </c>
      <c r="L25">
        <v>89629</v>
      </c>
      <c r="M25">
        <v>64966</v>
      </c>
    </row>
    <row r="26" spans="1:13" x14ac:dyDescent="0.3">
      <c r="A26">
        <v>2016</v>
      </c>
      <c r="B26" s="1">
        <v>670</v>
      </c>
      <c r="C26" s="1">
        <v>1246</v>
      </c>
      <c r="D26" s="6">
        <v>1751</v>
      </c>
      <c r="E26" s="1">
        <v>152</v>
      </c>
      <c r="F26" s="1">
        <v>285</v>
      </c>
      <c r="G26" s="1"/>
      <c r="H26" s="3">
        <v>1955</v>
      </c>
      <c r="I26" s="1">
        <v>297</v>
      </c>
      <c r="J26">
        <v>137176</v>
      </c>
      <c r="K26">
        <v>105504</v>
      </c>
      <c r="L26">
        <v>47309</v>
      </c>
      <c r="M26">
        <v>32954</v>
      </c>
    </row>
    <row r="27" spans="1:13" x14ac:dyDescent="0.3">
      <c r="A27">
        <v>2017</v>
      </c>
      <c r="B27" s="1">
        <v>534</v>
      </c>
      <c r="C27" s="1">
        <v>1047</v>
      </c>
      <c r="D27" s="6">
        <v>790</v>
      </c>
      <c r="E27" s="1">
        <v>167</v>
      </c>
      <c r="F27" s="1"/>
      <c r="G27" s="1"/>
      <c r="H27" s="3">
        <v>2064</v>
      </c>
      <c r="I27" s="1">
        <v>558</v>
      </c>
      <c r="J27">
        <v>83616</v>
      </c>
      <c r="K27">
        <v>58298</v>
      </c>
      <c r="L27">
        <v>32006</v>
      </c>
      <c r="M27">
        <v>21765</v>
      </c>
    </row>
    <row r="28" spans="1:13" x14ac:dyDescent="0.3">
      <c r="A28">
        <v>2018</v>
      </c>
      <c r="B28" s="1">
        <v>519</v>
      </c>
      <c r="C28" s="1">
        <v>698</v>
      </c>
      <c r="D28" s="15">
        <v>1227</v>
      </c>
      <c r="E28" s="7"/>
      <c r="F28" s="1"/>
      <c r="G28" s="1"/>
      <c r="H28" s="3">
        <v>1601</v>
      </c>
      <c r="I28" s="1">
        <v>59</v>
      </c>
      <c r="J28">
        <v>87890</v>
      </c>
      <c r="K28">
        <v>57926</v>
      </c>
      <c r="L28">
        <v>30031</v>
      </c>
      <c r="M28">
        <v>19628</v>
      </c>
    </row>
    <row r="29" spans="1:13" x14ac:dyDescent="0.3">
      <c r="A29">
        <v>2019</v>
      </c>
      <c r="B29" s="1">
        <v>379</v>
      </c>
      <c r="C29" s="1">
        <v>696</v>
      </c>
      <c r="D29" s="6">
        <v>483</v>
      </c>
      <c r="F29" s="1"/>
      <c r="G29" s="1"/>
      <c r="H29" s="6">
        <v>808</v>
      </c>
      <c r="I29" s="1">
        <v>146</v>
      </c>
      <c r="J29">
        <v>54656</v>
      </c>
      <c r="K29">
        <v>38008</v>
      </c>
      <c r="L29">
        <v>33968</v>
      </c>
      <c r="M29">
        <v>22094</v>
      </c>
    </row>
    <row r="30" spans="1:13" x14ac:dyDescent="0.3">
      <c r="A30">
        <v>2020</v>
      </c>
      <c r="B30" s="1">
        <v>415</v>
      </c>
      <c r="C30" s="1">
        <v>1032</v>
      </c>
      <c r="D30" s="6">
        <v>1003</v>
      </c>
      <c r="E30" s="1"/>
      <c r="F30" s="1"/>
      <c r="G30" s="1"/>
      <c r="H30" s="6">
        <v>524</v>
      </c>
      <c r="I30" s="3">
        <v>90</v>
      </c>
      <c r="J30">
        <v>55575</v>
      </c>
      <c r="K30">
        <v>41765</v>
      </c>
      <c r="L30">
        <v>42994</v>
      </c>
      <c r="M30">
        <v>32905</v>
      </c>
    </row>
    <row r="31" spans="1:13" x14ac:dyDescent="0.3">
      <c r="A31">
        <v>2021</v>
      </c>
      <c r="B31" s="1"/>
      <c r="C31" s="1"/>
      <c r="D31" s="6">
        <v>582</v>
      </c>
      <c r="E31" s="1"/>
      <c r="F31" s="1"/>
      <c r="G31" s="1"/>
      <c r="H31" s="3">
        <v>321</v>
      </c>
      <c r="I31" s="3">
        <v>311</v>
      </c>
      <c r="J31">
        <v>66777</v>
      </c>
      <c r="K31">
        <v>58950</v>
      </c>
      <c r="L31">
        <v>23426</v>
      </c>
      <c r="M31">
        <v>17818</v>
      </c>
    </row>
    <row r="32" spans="1:13" x14ac:dyDescent="0.3">
      <c r="A32">
        <v>2022</v>
      </c>
      <c r="B32" s="1"/>
      <c r="C32" s="1"/>
      <c r="D32" s="1"/>
      <c r="E32" s="1"/>
      <c r="F32" s="2">
        <v>122</v>
      </c>
      <c r="G32" s="1"/>
      <c r="H32" s="3">
        <v>1219</v>
      </c>
      <c r="I32" s="3"/>
      <c r="J32">
        <v>147114</v>
      </c>
      <c r="K32">
        <v>111512</v>
      </c>
      <c r="L32">
        <v>36480</v>
      </c>
      <c r="M32">
        <v>25360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57A0-1BC7-4538-BD20-A14703465672}">
  <dimension ref="A1:I35"/>
  <sheetViews>
    <sheetView workbookViewId="0">
      <selection activeCell="F9" sqref="F9"/>
    </sheetView>
  </sheetViews>
  <sheetFormatPr defaultRowHeight="14.4" x14ac:dyDescent="0.3"/>
  <cols>
    <col min="2" max="2" width="11.33203125" bestFit="1" customWidth="1"/>
    <col min="3" max="3" width="11.21875" bestFit="1" customWidth="1"/>
    <col min="5" max="5" width="9.44140625" bestFit="1" customWidth="1"/>
    <col min="6" max="6" width="9.33203125" bestFit="1" customWidth="1"/>
    <col min="7" max="7" width="25.44140625" customWidth="1"/>
    <col min="8" max="8" width="33.88671875" bestFit="1" customWidth="1"/>
  </cols>
  <sheetData>
    <row r="1" spans="1:9" x14ac:dyDescent="0.3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10</v>
      </c>
      <c r="H1" t="s">
        <v>9</v>
      </c>
      <c r="I1" t="s">
        <v>11</v>
      </c>
    </row>
    <row r="2" spans="1:9" x14ac:dyDescent="0.3">
      <c r="A2">
        <v>1989</v>
      </c>
      <c r="H2" s="1">
        <v>22292</v>
      </c>
    </row>
    <row r="3" spans="1:9" x14ac:dyDescent="0.3">
      <c r="A3">
        <v>1990</v>
      </c>
      <c r="H3" s="13">
        <v>8121.1</v>
      </c>
      <c r="I3" s="1">
        <v>15207</v>
      </c>
    </row>
    <row r="4" spans="1:9" x14ac:dyDescent="0.3">
      <c r="A4">
        <v>1991</v>
      </c>
      <c r="H4" s="13">
        <v>7196.8</v>
      </c>
      <c r="I4" s="1">
        <v>7659</v>
      </c>
    </row>
    <row r="5" spans="1:9" x14ac:dyDescent="0.3">
      <c r="A5">
        <v>1992</v>
      </c>
      <c r="C5">
        <v>38034</v>
      </c>
      <c r="H5" s="13">
        <v>4357.7</v>
      </c>
      <c r="I5" s="1">
        <v>5777</v>
      </c>
    </row>
    <row r="6" spans="1:9" x14ac:dyDescent="0.3">
      <c r="A6">
        <v>1993</v>
      </c>
      <c r="C6">
        <v>42860</v>
      </c>
      <c r="H6" s="13">
        <v>6074.3</v>
      </c>
      <c r="I6" s="1">
        <v>5216</v>
      </c>
    </row>
    <row r="7" spans="1:9" x14ac:dyDescent="0.3">
      <c r="A7">
        <v>1994</v>
      </c>
      <c r="C7">
        <v>50904</v>
      </c>
      <c r="F7">
        <f>40348+25776+23354+23893+3509+2241+2031+2078</f>
        <v>123230</v>
      </c>
      <c r="G7">
        <v>9554</v>
      </c>
      <c r="H7" s="1">
        <v>9554</v>
      </c>
      <c r="I7" s="1">
        <v>7814</v>
      </c>
    </row>
    <row r="8" spans="1:9" x14ac:dyDescent="0.3">
      <c r="A8">
        <v>1995</v>
      </c>
      <c r="C8">
        <v>59837</v>
      </c>
      <c r="F8">
        <f>33469+11928+22315+10138+22869</f>
        <v>100719</v>
      </c>
      <c r="G8">
        <v>5955</v>
      </c>
      <c r="H8" s="1">
        <v>5955</v>
      </c>
      <c r="I8" s="1">
        <v>7755</v>
      </c>
    </row>
    <row r="9" spans="1:9" x14ac:dyDescent="0.3">
      <c r="A9">
        <v>1996</v>
      </c>
      <c r="C9">
        <v>62136</v>
      </c>
      <c r="F9">
        <f>84900+44311</f>
        <v>129211</v>
      </c>
      <c r="G9">
        <v>8755</v>
      </c>
      <c r="H9" s="1">
        <v>8755</v>
      </c>
      <c r="I9" s="1">
        <v>7355</v>
      </c>
    </row>
    <row r="10" spans="1:9" x14ac:dyDescent="0.3">
      <c r="A10">
        <v>1997</v>
      </c>
      <c r="C10">
        <v>44991</v>
      </c>
      <c r="F10">
        <f>45767+55326</f>
        <v>101093</v>
      </c>
      <c r="G10">
        <v>15972</v>
      </c>
      <c r="H10" s="1">
        <v>15972</v>
      </c>
      <c r="I10" s="1">
        <v>12364</v>
      </c>
    </row>
    <row r="11" spans="1:9" x14ac:dyDescent="0.3">
      <c r="A11">
        <v>1998</v>
      </c>
      <c r="C11">
        <v>63255</v>
      </c>
      <c r="F11">
        <f>62057+54541+8185</f>
        <v>124783</v>
      </c>
      <c r="G11">
        <v>31035</v>
      </c>
      <c r="H11" s="1">
        <v>31035</v>
      </c>
      <c r="I11" s="1">
        <v>23504</v>
      </c>
    </row>
    <row r="12" spans="1:9" x14ac:dyDescent="0.3">
      <c r="A12">
        <v>1999</v>
      </c>
      <c r="C12">
        <v>50879</v>
      </c>
      <c r="F12">
        <f>25319+26503+19513+19675+30409</f>
        <v>121419</v>
      </c>
      <c r="G12">
        <v>23942</v>
      </c>
      <c r="H12" s="1">
        <v>23942</v>
      </c>
      <c r="I12" s="1">
        <v>27489</v>
      </c>
    </row>
    <row r="13" spans="1:9" x14ac:dyDescent="0.3">
      <c r="A13">
        <v>2000</v>
      </c>
      <c r="C13">
        <v>62921</v>
      </c>
      <c r="F13">
        <f>33282+31052+19865+18566+15322+15164+4160</f>
        <v>137411</v>
      </c>
      <c r="G13">
        <v>19266</v>
      </c>
      <c r="H13" s="1">
        <v>19266</v>
      </c>
      <c r="I13" s="1">
        <v>21604</v>
      </c>
    </row>
    <row r="14" spans="1:9" x14ac:dyDescent="0.3">
      <c r="A14">
        <v>2001</v>
      </c>
      <c r="C14">
        <v>51433</v>
      </c>
      <c r="F14">
        <f>25322+15650+26279+15387+30646+15+4481+1997+4556+2030</f>
        <v>126363</v>
      </c>
      <c r="G14">
        <v>6804</v>
      </c>
      <c r="H14" s="1">
        <v>6804</v>
      </c>
      <c r="I14" s="1">
        <v>13035</v>
      </c>
    </row>
    <row r="15" spans="1:9" x14ac:dyDescent="0.3">
      <c r="A15">
        <v>2002</v>
      </c>
      <c r="C15">
        <v>59621</v>
      </c>
      <c r="F15">
        <f>28872+18480+27975+18601+31932+285+1861</f>
        <v>128006</v>
      </c>
      <c r="G15">
        <v>12290</v>
      </c>
      <c r="H15" s="1">
        <v>12290</v>
      </c>
      <c r="I15" s="1">
        <v>9547</v>
      </c>
    </row>
    <row r="16" spans="1:9" x14ac:dyDescent="0.3">
      <c r="A16">
        <v>2003</v>
      </c>
      <c r="C16">
        <v>78451</v>
      </c>
      <c r="F16">
        <f>24460+19975+18687+20072+29650+36+91+65</f>
        <v>113036</v>
      </c>
      <c r="G16">
        <v>14460</v>
      </c>
      <c r="H16" s="1">
        <v>14460</v>
      </c>
      <c r="I16" s="1">
        <v>13375</v>
      </c>
    </row>
    <row r="17" spans="1:9" x14ac:dyDescent="0.3">
      <c r="A17">
        <v>2004</v>
      </c>
      <c r="C17">
        <v>36819</v>
      </c>
      <c r="F17">
        <f>15164+9515+7182+8987+4990+6257+311+1862+15409+9723+7184+9141+4993+6375+312+1863+32746</f>
        <v>142014</v>
      </c>
      <c r="G17">
        <v>15042</v>
      </c>
      <c r="H17" s="1">
        <v>15042</v>
      </c>
      <c r="I17" s="1">
        <v>14751</v>
      </c>
    </row>
    <row r="18" spans="1:9" x14ac:dyDescent="0.3">
      <c r="A18">
        <v>2005</v>
      </c>
      <c r="C18">
        <v>36523</v>
      </c>
      <c r="F18">
        <f>31578+32746+544+18875+734+25499+600+772+17944+812+2226+23150+45+58+1351+90+247+2567</f>
        <v>159838</v>
      </c>
      <c r="G18">
        <v>21484</v>
      </c>
      <c r="H18" s="1">
        <v>21484</v>
      </c>
      <c r="I18" s="1">
        <v>18263</v>
      </c>
    </row>
    <row r="19" spans="1:9" x14ac:dyDescent="0.3">
      <c r="A19">
        <v>2006</v>
      </c>
      <c r="C19">
        <v>64736</v>
      </c>
      <c r="F19">
        <f>30143+68320</f>
        <v>98463</v>
      </c>
      <c r="G19">
        <v>8395</v>
      </c>
      <c r="H19" s="1">
        <v>8395</v>
      </c>
      <c r="I19" s="1">
        <v>14940</v>
      </c>
    </row>
    <row r="20" spans="1:9" x14ac:dyDescent="0.3">
      <c r="A20" s="8">
        <v>2007</v>
      </c>
      <c r="B20" s="8"/>
      <c r="C20">
        <v>59624</v>
      </c>
      <c r="F20" s="9">
        <v>127829</v>
      </c>
      <c r="G20">
        <v>4316</v>
      </c>
      <c r="H20" s="1">
        <v>4316</v>
      </c>
      <c r="I20" s="1">
        <v>6356</v>
      </c>
    </row>
    <row r="21" spans="1:9" x14ac:dyDescent="0.3">
      <c r="A21" s="8">
        <v>2008</v>
      </c>
      <c r="B21" s="8"/>
      <c r="C21">
        <v>47347</v>
      </c>
      <c r="F21" s="9">
        <v>68426</v>
      </c>
      <c r="G21">
        <v>16080</v>
      </c>
      <c r="H21" s="1">
        <v>16080</v>
      </c>
      <c r="I21" s="1">
        <v>10198</v>
      </c>
    </row>
    <row r="22" spans="1:9" x14ac:dyDescent="0.3">
      <c r="A22" s="8">
        <v>2009</v>
      </c>
      <c r="B22" s="8"/>
      <c r="C22">
        <v>50995</v>
      </c>
      <c r="F22" s="9">
        <v>126660</v>
      </c>
      <c r="G22">
        <v>9317</v>
      </c>
      <c r="H22" s="1">
        <v>9317</v>
      </c>
      <c r="I22" s="1">
        <v>12699</v>
      </c>
    </row>
    <row r="23" spans="1:9" x14ac:dyDescent="0.3">
      <c r="A23" s="8">
        <v>2010</v>
      </c>
      <c r="B23" s="8"/>
      <c r="C23">
        <v>54459</v>
      </c>
      <c r="F23" s="10">
        <v>158762</v>
      </c>
      <c r="G23">
        <v>16810</v>
      </c>
      <c r="H23" s="1">
        <v>16810</v>
      </c>
      <c r="I23" s="1">
        <v>13064</v>
      </c>
    </row>
    <row r="24" spans="1:9" x14ac:dyDescent="0.3">
      <c r="A24" s="8">
        <v>2011</v>
      </c>
      <c r="B24" s="8"/>
      <c r="C24">
        <v>55303</v>
      </c>
      <c r="F24" s="10">
        <v>149756</v>
      </c>
      <c r="G24">
        <v>18298</v>
      </c>
      <c r="H24" s="1">
        <v>18298</v>
      </c>
      <c r="I24" s="1">
        <v>17554</v>
      </c>
    </row>
    <row r="25" spans="1:9" x14ac:dyDescent="0.3">
      <c r="A25" s="8">
        <v>2012</v>
      </c>
      <c r="B25" s="8"/>
      <c r="C25">
        <v>51987</v>
      </c>
      <c r="F25" s="11">
        <v>165448</v>
      </c>
      <c r="G25">
        <v>18298</v>
      </c>
      <c r="H25" s="1">
        <v>16243</v>
      </c>
    </row>
    <row r="26" spans="1:9" x14ac:dyDescent="0.3">
      <c r="A26" s="8">
        <v>2013</v>
      </c>
      <c r="B26" s="8"/>
      <c r="C26">
        <v>53235</v>
      </c>
      <c r="F26" s="10">
        <v>176235</v>
      </c>
      <c r="G26">
        <v>42220</v>
      </c>
      <c r="H26" s="1">
        <v>39241</v>
      </c>
      <c r="I26" s="1">
        <v>27742</v>
      </c>
    </row>
    <row r="27" spans="1:9" x14ac:dyDescent="0.3">
      <c r="A27" s="8">
        <v>2014</v>
      </c>
      <c r="B27" s="8"/>
      <c r="C27">
        <v>55531</v>
      </c>
      <c r="F27" s="10">
        <v>153308</v>
      </c>
      <c r="G27">
        <v>18305</v>
      </c>
      <c r="H27" s="1">
        <v>23150</v>
      </c>
      <c r="I27" s="1">
        <v>31196</v>
      </c>
    </row>
    <row r="28" spans="1:9" x14ac:dyDescent="0.3">
      <c r="A28" s="8">
        <v>2015</v>
      </c>
      <c r="B28" s="8"/>
      <c r="C28">
        <v>46538</v>
      </c>
      <c r="F28" s="10">
        <v>107747</v>
      </c>
      <c r="G28">
        <v>26273</v>
      </c>
      <c r="H28" s="1">
        <v>29731</v>
      </c>
    </row>
    <row r="29" spans="1:9" x14ac:dyDescent="0.3">
      <c r="A29" s="8">
        <v>2016</v>
      </c>
      <c r="B29" s="8"/>
      <c r="C29">
        <v>54981</v>
      </c>
      <c r="F29" s="10">
        <v>179987</v>
      </c>
      <c r="G29">
        <v>22705</v>
      </c>
      <c r="H29" s="1">
        <v>23373</v>
      </c>
      <c r="I29" s="1">
        <v>26552</v>
      </c>
    </row>
    <row r="30" spans="1:9" x14ac:dyDescent="0.3">
      <c r="A30" s="8">
        <v>2017</v>
      </c>
      <c r="B30" s="8"/>
      <c r="C30">
        <v>46538</v>
      </c>
      <c r="F30" s="10">
        <v>172882</v>
      </c>
      <c r="G30">
        <v>17318</v>
      </c>
      <c r="H30" s="1">
        <v>20275</v>
      </c>
      <c r="I30" s="1">
        <v>21824</v>
      </c>
    </row>
    <row r="31" spans="1:9" x14ac:dyDescent="0.3">
      <c r="A31" s="8">
        <v>2018</v>
      </c>
      <c r="B31" s="8"/>
      <c r="C31">
        <v>54981</v>
      </c>
      <c r="F31" s="10">
        <v>199298</v>
      </c>
      <c r="G31">
        <v>16930</v>
      </c>
      <c r="H31" s="1">
        <v>19947</v>
      </c>
      <c r="I31" s="1">
        <v>20111</v>
      </c>
    </row>
    <row r="32" spans="1:9" x14ac:dyDescent="0.3">
      <c r="A32" s="8">
        <v>2019</v>
      </c>
      <c r="B32" s="8"/>
      <c r="C32">
        <v>54931</v>
      </c>
      <c r="F32" s="10">
        <v>192131</v>
      </c>
      <c r="H32" s="1">
        <v>20898</v>
      </c>
      <c r="I32" s="1">
        <v>20423</v>
      </c>
    </row>
    <row r="33" spans="1:8" x14ac:dyDescent="0.3">
      <c r="A33" s="8">
        <v>2020</v>
      </c>
      <c r="B33" s="8"/>
      <c r="C33">
        <v>50680</v>
      </c>
      <c r="F33" s="10">
        <v>213405</v>
      </c>
      <c r="H33" s="1">
        <v>26535</v>
      </c>
    </row>
    <row r="34" spans="1:8" x14ac:dyDescent="0.3">
      <c r="A34" s="8">
        <v>2021</v>
      </c>
      <c r="B34" s="8"/>
      <c r="C34">
        <v>48195</v>
      </c>
      <c r="F34" s="12">
        <v>249651</v>
      </c>
      <c r="H34" s="1">
        <v>15224</v>
      </c>
    </row>
    <row r="35" spans="1:8" x14ac:dyDescent="0.3">
      <c r="A35" s="8">
        <v>2022</v>
      </c>
      <c r="B35" s="8"/>
      <c r="C35">
        <v>0</v>
      </c>
      <c r="F35" s="12">
        <v>257820</v>
      </c>
      <c r="H35" s="1">
        <v>14994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</vt:lpstr>
      <vt:lpstr>Smolt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</dc:creator>
  <cp:lastModifiedBy>Mark Roes</cp:lastModifiedBy>
  <dcterms:created xsi:type="dcterms:W3CDTF">2023-02-10T00:26:05Z</dcterms:created>
  <dcterms:modified xsi:type="dcterms:W3CDTF">2023-03-08T19:20:18Z</dcterms:modified>
</cp:coreProperties>
</file>