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0" windowWidth="9195" windowHeight="5265"/>
  </bookViews>
  <sheets>
    <sheet name="Icesum" sheetId="1" r:id="rId1"/>
  </sheets>
  <definedNames>
    <definedName name="alpha">Icesum!$B$4</definedName>
    <definedName name="beta">Icesum!$B$5</definedName>
    <definedName name="sigma">Icesum!$B$6</definedName>
    <definedName name="solver_adj" localSheetId="0" hidden="1">Icesum!$B$4:$B$6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Icesum!$B$8</definedName>
    <definedName name="solver_pre" localSheetId="0" hidden="1">0.000001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 calcMode="autoNoTable"/>
</workbook>
</file>

<file path=xl/calcChain.xml><?xml version="1.0" encoding="utf-8"?>
<calcChain xmlns="http://schemas.openxmlformats.org/spreadsheetml/2006/main">
  <c r="D12" i="1"/>
  <c r="E12" s="1"/>
  <c r="F12" s="1"/>
  <c r="G12" s="1"/>
  <c r="D13"/>
  <c r="E13" s="1"/>
  <c r="F13" s="1"/>
  <c r="G13" s="1"/>
  <c r="D14"/>
  <c r="E14" s="1"/>
  <c r="F14" s="1"/>
  <c r="G14" s="1"/>
  <c r="D15"/>
  <c r="E15" s="1"/>
  <c r="F15" s="1"/>
  <c r="G15" s="1"/>
  <c r="D16"/>
  <c r="E16" s="1"/>
  <c r="F16" s="1"/>
  <c r="G16" s="1"/>
  <c r="D17"/>
  <c r="E17" s="1"/>
  <c r="F17" s="1"/>
  <c r="G17" s="1"/>
  <c r="D18"/>
  <c r="E18" s="1"/>
  <c r="F18" s="1"/>
  <c r="G18" s="1"/>
  <c r="D19"/>
  <c r="E19" s="1"/>
  <c r="F19" s="1"/>
  <c r="G19" s="1"/>
  <c r="D20"/>
  <c r="E20" s="1"/>
  <c r="F20" s="1"/>
  <c r="G20" s="1"/>
  <c r="D21"/>
  <c r="E21" s="1"/>
  <c r="F21" s="1"/>
  <c r="G21" s="1"/>
  <c r="D22"/>
  <c r="E22" s="1"/>
  <c r="F22" s="1"/>
  <c r="G22" s="1"/>
  <c r="D23"/>
  <c r="E23" s="1"/>
  <c r="F23" s="1"/>
  <c r="G23" s="1"/>
  <c r="D24"/>
  <c r="E24" s="1"/>
  <c r="F24" s="1"/>
  <c r="G24" s="1"/>
  <c r="D25"/>
  <c r="E25" s="1"/>
  <c r="F25" s="1"/>
  <c r="G25" s="1"/>
  <c r="D26"/>
  <c r="E26" s="1"/>
  <c r="F26" s="1"/>
  <c r="G26" s="1"/>
  <c r="D27"/>
  <c r="E27" s="1"/>
  <c r="F27" s="1"/>
  <c r="G27" s="1"/>
  <c r="D28"/>
  <c r="E28" s="1"/>
  <c r="F28" s="1"/>
  <c r="G28" s="1"/>
  <c r="D29"/>
  <c r="E29" s="1"/>
  <c r="F29" s="1"/>
  <c r="G29" s="1"/>
  <c r="D30"/>
  <c r="E30" s="1"/>
  <c r="F30" s="1"/>
  <c r="G30" s="1"/>
  <c r="D31"/>
  <c r="E31" s="1"/>
  <c r="F31" s="1"/>
  <c r="G31" s="1"/>
  <c r="D32"/>
  <c r="E32" s="1"/>
  <c r="F32" s="1"/>
  <c r="G32" s="1"/>
  <c r="D33"/>
  <c r="E33" s="1"/>
  <c r="F33" s="1"/>
  <c r="G33" s="1"/>
  <c r="D34"/>
  <c r="E34" s="1"/>
  <c r="F34" s="1"/>
  <c r="G34" s="1"/>
  <c r="D35"/>
  <c r="E35" s="1"/>
  <c r="F35" s="1"/>
  <c r="G35" s="1"/>
  <c r="D36"/>
  <c r="E36" s="1"/>
  <c r="F36" s="1"/>
  <c r="G36" s="1"/>
  <c r="D37"/>
  <c r="E37" s="1"/>
  <c r="F37" s="1"/>
  <c r="G37" s="1"/>
  <c r="D38"/>
  <c r="E38" s="1"/>
  <c r="F38" s="1"/>
  <c r="G38" s="1"/>
  <c r="D39"/>
  <c r="E39" s="1"/>
  <c r="F39" s="1"/>
  <c r="G39" s="1"/>
  <c r="D11"/>
  <c r="E11" s="1"/>
  <c r="F11" s="1"/>
  <c r="G11" l="1"/>
  <c r="B8" s="1"/>
  <c r="B7"/>
</calcChain>
</file>

<file path=xl/sharedStrings.xml><?xml version="1.0" encoding="utf-8"?>
<sst xmlns="http://schemas.openxmlformats.org/spreadsheetml/2006/main" count="18" uniqueCount="13">
  <si>
    <t>Year</t>
  </si>
  <si>
    <t>Obs Spawn</t>
  </si>
  <si>
    <t>Obs Recr</t>
  </si>
  <si>
    <t>Pred Recr</t>
  </si>
  <si>
    <r>
      <t>B-H: R</t>
    </r>
    <r>
      <rPr>
        <vertAlign val="subscript"/>
        <sz val="8"/>
        <rFont val="Arial"/>
        <family val="2"/>
      </rPr>
      <t>pre</t>
    </r>
    <r>
      <rPr>
        <sz val="8"/>
        <rFont val="Arial"/>
        <family val="2"/>
      </rPr>
      <t xml:space="preserve"> = aS/(b+S)</t>
    </r>
  </si>
  <si>
    <r>
      <t>R</t>
    </r>
    <r>
      <rPr>
        <vertAlign val="subscript"/>
        <sz val="8"/>
        <rFont val="Arial"/>
        <family val="2"/>
      </rPr>
      <t>obs</t>
    </r>
    <r>
      <rPr>
        <sz val="8"/>
        <rFont val="Arial"/>
        <family val="2"/>
      </rPr>
      <t xml:space="preserve"> = aS/(b+S) exp(w)</t>
    </r>
  </si>
  <si>
    <t>PARAMETERS:</t>
  </si>
  <si>
    <t>a</t>
  </si>
  <si>
    <t>b</t>
  </si>
  <si>
    <t>sigma</t>
  </si>
  <si>
    <t>w</t>
  </si>
  <si>
    <t>likelihood</t>
  </si>
  <si>
    <t>neg log like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</si>
</sst>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3">
    <font>
      <sz val="10"/>
      <name val="MS Sans Serif"/>
    </font>
    <font>
      <sz val="8"/>
      <name val="Arial"/>
      <family val="2"/>
    </font>
    <font>
      <vertAlign val="subscript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3" borderId="0" xfId="0" applyFont="1" applyFill="1"/>
    <xf numFmtId="165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65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Observed Recruits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Icesum!$I$2:$I$30</c:f>
              <c:numCache>
                <c:formatCode>General</c:formatCode>
                <c:ptCount val="29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28</c:v>
                </c:pt>
                <c:pt idx="6">
                  <c:v>29</c:v>
                </c:pt>
                <c:pt idx="7">
                  <c:v>56</c:v>
                </c:pt>
                <c:pt idx="8">
                  <c:v>61</c:v>
                </c:pt>
                <c:pt idx="9">
                  <c:v>64</c:v>
                </c:pt>
                <c:pt idx="10">
                  <c:v>64</c:v>
                </c:pt>
                <c:pt idx="11">
                  <c:v>78</c:v>
                </c:pt>
                <c:pt idx="12">
                  <c:v>81</c:v>
                </c:pt>
                <c:pt idx="13">
                  <c:v>82</c:v>
                </c:pt>
                <c:pt idx="14">
                  <c:v>91</c:v>
                </c:pt>
                <c:pt idx="15">
                  <c:v>93</c:v>
                </c:pt>
                <c:pt idx="16">
                  <c:v>114</c:v>
                </c:pt>
                <c:pt idx="17">
                  <c:v>130</c:v>
                </c:pt>
                <c:pt idx="18">
                  <c:v>136</c:v>
                </c:pt>
                <c:pt idx="19">
                  <c:v>153</c:v>
                </c:pt>
                <c:pt idx="20">
                  <c:v>156</c:v>
                </c:pt>
                <c:pt idx="21">
                  <c:v>164</c:v>
                </c:pt>
                <c:pt idx="22">
                  <c:v>166</c:v>
                </c:pt>
                <c:pt idx="23">
                  <c:v>188</c:v>
                </c:pt>
                <c:pt idx="24">
                  <c:v>200</c:v>
                </c:pt>
                <c:pt idx="25">
                  <c:v>260</c:v>
                </c:pt>
                <c:pt idx="26">
                  <c:v>267</c:v>
                </c:pt>
                <c:pt idx="27">
                  <c:v>287</c:v>
                </c:pt>
                <c:pt idx="28">
                  <c:v>313</c:v>
                </c:pt>
              </c:numCache>
            </c:numRef>
          </c:xVal>
          <c:yVal>
            <c:numRef>
              <c:f>Icesum!$J$2:$J$30</c:f>
              <c:numCache>
                <c:formatCode>General</c:formatCode>
                <c:ptCount val="29"/>
                <c:pt idx="0">
                  <c:v>67.8</c:v>
                </c:pt>
                <c:pt idx="1">
                  <c:v>381.8</c:v>
                </c:pt>
                <c:pt idx="2">
                  <c:v>76.099999999999994</c:v>
                </c:pt>
                <c:pt idx="3">
                  <c:v>139.9</c:v>
                </c:pt>
                <c:pt idx="4">
                  <c:v>69.3</c:v>
                </c:pt>
                <c:pt idx="5">
                  <c:v>33.299999999999997</c:v>
                </c:pt>
                <c:pt idx="6">
                  <c:v>617.29999999999995</c:v>
                </c:pt>
                <c:pt idx="7">
                  <c:v>117</c:v>
                </c:pt>
                <c:pt idx="8">
                  <c:v>324.7</c:v>
                </c:pt>
                <c:pt idx="9">
                  <c:v>199.5</c:v>
                </c:pt>
                <c:pt idx="10">
                  <c:v>197.1</c:v>
                </c:pt>
                <c:pt idx="11">
                  <c:v>178.9</c:v>
                </c:pt>
                <c:pt idx="12">
                  <c:v>44.6</c:v>
                </c:pt>
                <c:pt idx="13">
                  <c:v>167.4</c:v>
                </c:pt>
                <c:pt idx="14">
                  <c:v>191.2</c:v>
                </c:pt>
                <c:pt idx="15">
                  <c:v>72.099999999999994</c:v>
                </c:pt>
                <c:pt idx="16">
                  <c:v>38.1</c:v>
                </c:pt>
                <c:pt idx="17">
                  <c:v>469.5</c:v>
                </c:pt>
                <c:pt idx="18">
                  <c:v>77.2</c:v>
                </c:pt>
                <c:pt idx="19">
                  <c:v>791.4</c:v>
                </c:pt>
                <c:pt idx="20">
                  <c:v>411.2</c:v>
                </c:pt>
                <c:pt idx="21">
                  <c:v>100.8</c:v>
                </c:pt>
                <c:pt idx="22">
                  <c:v>555.20000000000005</c:v>
                </c:pt>
                <c:pt idx="23">
                  <c:v>626.4</c:v>
                </c:pt>
                <c:pt idx="24">
                  <c:v>506.8</c:v>
                </c:pt>
                <c:pt idx="25">
                  <c:v>587.9</c:v>
                </c:pt>
                <c:pt idx="26">
                  <c:v>531.1</c:v>
                </c:pt>
                <c:pt idx="27">
                  <c:v>525.29999999999995</c:v>
                </c:pt>
                <c:pt idx="28">
                  <c:v>467.1</c:v>
                </c:pt>
              </c:numCache>
            </c:numRef>
          </c:yVal>
          <c:smooth val="1"/>
        </c:ser>
        <c:ser>
          <c:idx val="1"/>
          <c:order val="1"/>
          <c:tx>
            <c:v>Beverton-Holt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Icesum!$I$2:$I$30</c:f>
              <c:numCache>
                <c:formatCode>General</c:formatCode>
                <c:ptCount val="29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28</c:v>
                </c:pt>
                <c:pt idx="6">
                  <c:v>29</c:v>
                </c:pt>
                <c:pt idx="7">
                  <c:v>56</c:v>
                </c:pt>
                <c:pt idx="8">
                  <c:v>61</c:v>
                </c:pt>
                <c:pt idx="9">
                  <c:v>64</c:v>
                </c:pt>
                <c:pt idx="10">
                  <c:v>64</c:v>
                </c:pt>
                <c:pt idx="11">
                  <c:v>78</c:v>
                </c:pt>
                <c:pt idx="12">
                  <c:v>81</c:v>
                </c:pt>
                <c:pt idx="13">
                  <c:v>82</c:v>
                </c:pt>
                <c:pt idx="14">
                  <c:v>91</c:v>
                </c:pt>
                <c:pt idx="15">
                  <c:v>93</c:v>
                </c:pt>
                <c:pt idx="16">
                  <c:v>114</c:v>
                </c:pt>
                <c:pt idx="17">
                  <c:v>130</c:v>
                </c:pt>
                <c:pt idx="18">
                  <c:v>136</c:v>
                </c:pt>
                <c:pt idx="19">
                  <c:v>153</c:v>
                </c:pt>
                <c:pt idx="20">
                  <c:v>156</c:v>
                </c:pt>
                <c:pt idx="21">
                  <c:v>164</c:v>
                </c:pt>
                <c:pt idx="22">
                  <c:v>166</c:v>
                </c:pt>
                <c:pt idx="23">
                  <c:v>188</c:v>
                </c:pt>
                <c:pt idx="24">
                  <c:v>200</c:v>
                </c:pt>
                <c:pt idx="25">
                  <c:v>260</c:v>
                </c:pt>
                <c:pt idx="26">
                  <c:v>267</c:v>
                </c:pt>
                <c:pt idx="27">
                  <c:v>287</c:v>
                </c:pt>
                <c:pt idx="28">
                  <c:v>313</c:v>
                </c:pt>
              </c:numCache>
            </c:numRef>
          </c:xVal>
          <c:yVal>
            <c:numRef>
              <c:f>Icesum!$K$2:$K$30</c:f>
              <c:numCache>
                <c:formatCode>0.0</c:formatCode>
                <c:ptCount val="29"/>
                <c:pt idx="0">
                  <c:v>53.670255408248828</c:v>
                </c:pt>
                <c:pt idx="1">
                  <c:v>80.167635500872152</c:v>
                </c:pt>
                <c:pt idx="2">
                  <c:v>106.44361331089742</c:v>
                </c:pt>
                <c:pt idx="3">
                  <c:v>115.33860565730097</c:v>
                </c:pt>
                <c:pt idx="4">
                  <c:v>119.49944171886348</c:v>
                </c:pt>
                <c:pt idx="5">
                  <c:v>153.01345322312014</c:v>
                </c:pt>
                <c:pt idx="6">
                  <c:v>155.72421399836475</c:v>
                </c:pt>
                <c:pt idx="7">
                  <c:v>204.67507025098351</c:v>
                </c:pt>
                <c:pt idx="8">
                  <c:v>210.50055119370586</c:v>
                </c:pt>
                <c:pt idx="9">
                  <c:v>213.69369031150691</c:v>
                </c:pt>
                <c:pt idx="10">
                  <c:v>213.69369031150691</c:v>
                </c:pt>
                <c:pt idx="11">
                  <c:v>226.21738873414557</c:v>
                </c:pt>
                <c:pt idx="12">
                  <c:v>228.48456846322023</c:v>
                </c:pt>
                <c:pt idx="13">
                  <c:v>229.21294946580224</c:v>
                </c:pt>
                <c:pt idx="14">
                  <c:v>235.2200118176973</c:v>
                </c:pt>
                <c:pt idx="15">
                  <c:v>236.43410354585913</c:v>
                </c:pt>
                <c:pt idx="16">
                  <c:v>247.12514490788442</c:v>
                </c:pt>
                <c:pt idx="17">
                  <c:v>253.36974938210295</c:v>
                </c:pt>
                <c:pt idx="18">
                  <c:v>255.39838175078907</c:v>
                </c:pt>
                <c:pt idx="19">
                  <c:v>260.41798221701009</c:v>
                </c:pt>
                <c:pt idx="20">
                  <c:v>261.20779432103257</c:v>
                </c:pt>
                <c:pt idx="21">
                  <c:v>263.19363550697972</c:v>
                </c:pt>
                <c:pt idx="22">
                  <c:v>263.66457670796296</c:v>
                </c:pt>
                <c:pt idx="23">
                  <c:v>268.27078278945311</c:v>
                </c:pt>
                <c:pt idx="24">
                  <c:v>270.40948419776834</c:v>
                </c:pt>
                <c:pt idx="25">
                  <c:v>278.43466048613851</c:v>
                </c:pt>
                <c:pt idx="26">
                  <c:v>279.15867841222376</c:v>
                </c:pt>
                <c:pt idx="27">
                  <c:v>281.0502965829865</c:v>
                </c:pt>
                <c:pt idx="28">
                  <c:v>283.17820258968385</c:v>
                </c:pt>
              </c:numCache>
            </c:numRef>
          </c:yVal>
          <c:smooth val="1"/>
        </c:ser>
        <c:axId val="62317696"/>
        <c:axId val="62303616"/>
      </c:scatterChart>
      <c:valAx>
        <c:axId val="6231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</a:t>
                </a:r>
              </a:p>
            </c:rich>
          </c:tx>
          <c:layout/>
        </c:title>
        <c:numFmt formatCode="General" sourceLinked="1"/>
        <c:tickLblPos val="nextTo"/>
        <c:crossAx val="62303616"/>
        <c:crosses val="autoZero"/>
        <c:crossBetween val="midCat"/>
      </c:valAx>
      <c:valAx>
        <c:axId val="6230361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Recruits</a:t>
                </a:r>
              </a:p>
            </c:rich>
          </c:tx>
          <c:layout/>
        </c:title>
        <c:numFmt formatCode="General" sourceLinked="1"/>
        <c:tickLblPos val="nextTo"/>
        <c:crossAx val="6231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56414762741652"/>
          <c:y val="6.6151743257031742E-2"/>
          <c:w val="0.26972162786298137"/>
          <c:h val="0.13816930617834047"/>
        </c:manualLayout>
      </c:layout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104775</xdr:rowOff>
    </xdr:from>
    <xdr:to>
      <xdr:col>19</xdr:col>
      <xdr:colOff>104776</xdr:colOff>
      <xdr:row>24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39"/>
  <sheetViews>
    <sheetView tabSelected="1" topLeftCell="D1" workbookViewId="0">
      <selection activeCell="V11" sqref="V11"/>
    </sheetView>
  </sheetViews>
  <sheetFormatPr defaultRowHeight="11.25"/>
  <cols>
    <col min="1" max="1" width="9.140625" style="1" customWidth="1"/>
    <col min="2" max="2" width="9.28515625" style="1" bestFit="1" customWidth="1"/>
    <col min="3" max="3" width="7.5703125" style="1" bestFit="1" customWidth="1"/>
    <col min="4" max="5" width="9.140625" style="1"/>
    <col min="6" max="6" width="10.42578125" style="1" bestFit="1" customWidth="1"/>
    <col min="7" max="16384" width="9.140625" style="1"/>
  </cols>
  <sheetData>
    <row r="1" spans="1:11">
      <c r="A1" s="1" t="s">
        <v>4</v>
      </c>
      <c r="D1" s="1" t="s">
        <v>5</v>
      </c>
      <c r="I1" s="10" t="s">
        <v>1</v>
      </c>
      <c r="J1" s="10" t="s">
        <v>2</v>
      </c>
      <c r="K1" s="10" t="s">
        <v>3</v>
      </c>
    </row>
    <row r="2" spans="1:11">
      <c r="I2" s="10">
        <v>6</v>
      </c>
      <c r="J2" s="10">
        <v>67.8</v>
      </c>
      <c r="K2" s="11">
        <v>53.670255408248828</v>
      </c>
    </row>
    <row r="3" spans="1:11">
      <c r="A3" s="1" t="s">
        <v>6</v>
      </c>
      <c r="B3" s="3"/>
      <c r="I3" s="10">
        <v>10</v>
      </c>
      <c r="J3" s="10">
        <v>381.8</v>
      </c>
      <c r="K3" s="11">
        <v>80.167635500872152</v>
      </c>
    </row>
    <row r="4" spans="1:11">
      <c r="A4" s="2" t="s">
        <v>7</v>
      </c>
      <c r="B4" s="2">
        <v>309.00317609887935</v>
      </c>
      <c r="I4" s="10">
        <v>15</v>
      </c>
      <c r="J4" s="10">
        <v>76.099999999999994</v>
      </c>
      <c r="K4" s="11">
        <v>106.44361331089742</v>
      </c>
    </row>
    <row r="5" spans="1:11">
      <c r="A5" s="2" t="s">
        <v>8</v>
      </c>
      <c r="B5" s="2">
        <v>28.544628910193772</v>
      </c>
      <c r="I5" s="10">
        <v>17</v>
      </c>
      <c r="J5" s="10">
        <v>139.9</v>
      </c>
      <c r="K5" s="11">
        <v>115.33860565730097</v>
      </c>
    </row>
    <row r="6" spans="1:11">
      <c r="A6" s="2" t="s">
        <v>9</v>
      </c>
      <c r="B6" s="2">
        <v>0.88862695678911374</v>
      </c>
      <c r="I6" s="10">
        <v>18</v>
      </c>
      <c r="J6" s="10">
        <v>69.3</v>
      </c>
      <c r="K6" s="11">
        <v>119.49944171886348</v>
      </c>
    </row>
    <row r="7" spans="1:11">
      <c r="A7" s="8" t="s">
        <v>11</v>
      </c>
      <c r="B7" s="8">
        <f>SUM(F11:F39)</f>
        <v>8.9945623924948244</v>
      </c>
      <c r="I7" s="10">
        <v>28</v>
      </c>
      <c r="J7" s="10">
        <v>33.299999999999997</v>
      </c>
      <c r="K7" s="11">
        <v>153.01345322312014</v>
      </c>
    </row>
    <row r="8" spans="1:11">
      <c r="A8" s="9" t="s">
        <v>12</v>
      </c>
      <c r="B8" s="9">
        <f>SUM(G11:G39)</f>
        <v>37.724986837195004</v>
      </c>
      <c r="I8" s="10">
        <v>29</v>
      </c>
      <c r="J8" s="10">
        <v>617.29999999999995</v>
      </c>
      <c r="K8" s="11">
        <v>155.72421399836475</v>
      </c>
    </row>
    <row r="9" spans="1:11">
      <c r="I9" s="10">
        <v>56</v>
      </c>
      <c r="J9" s="10">
        <v>117</v>
      </c>
      <c r="K9" s="11">
        <v>204.67507025098351</v>
      </c>
    </row>
    <row r="10" spans="1:11">
      <c r="A10" s="2" t="s">
        <v>0</v>
      </c>
      <c r="B10" s="2" t="s">
        <v>1</v>
      </c>
      <c r="C10" s="2" t="s">
        <v>2</v>
      </c>
      <c r="D10" s="4" t="s">
        <v>3</v>
      </c>
      <c r="E10" s="6" t="s">
        <v>10</v>
      </c>
      <c r="F10" s="8" t="s">
        <v>11</v>
      </c>
      <c r="G10" s="9" t="s">
        <v>12</v>
      </c>
      <c r="I10" s="10">
        <v>61</v>
      </c>
      <c r="J10" s="10">
        <v>324.7</v>
      </c>
      <c r="K10" s="11">
        <v>210.50055119370586</v>
      </c>
    </row>
    <row r="11" spans="1:11">
      <c r="A11" s="2">
        <v>47</v>
      </c>
      <c r="B11" s="2">
        <v>136</v>
      </c>
      <c r="C11" s="2">
        <v>77.2</v>
      </c>
      <c r="D11" s="5">
        <f t="shared" ref="D11:D39" si="0">(alpha*B11)/(beta+B11)</f>
        <v>255.39838175078907</v>
      </c>
      <c r="E11" s="7">
        <f>(LN(C11)-LN(D11))</f>
        <v>-1.1964251504113355</v>
      </c>
      <c r="F11" s="8">
        <f t="shared" ref="F11:F39" si="1">(1/SQRT(2*PI()*sigma*sigma))*EXP(-((E11^2)/(2*sigma*sigma)))</f>
        <v>0.18136863734633385</v>
      </c>
      <c r="G11" s="9">
        <f>-LN(F11)</f>
        <v>1.707223648496021</v>
      </c>
      <c r="I11" s="10">
        <v>64</v>
      </c>
      <c r="J11" s="10">
        <v>199.5</v>
      </c>
      <c r="K11" s="11">
        <v>213.69369031150691</v>
      </c>
    </row>
    <row r="12" spans="1:11">
      <c r="A12" s="2">
        <v>48</v>
      </c>
      <c r="B12" s="2">
        <v>64</v>
      </c>
      <c r="C12" s="2">
        <v>199.5</v>
      </c>
      <c r="D12" s="5">
        <f t="shared" si="0"/>
        <v>213.69369031150691</v>
      </c>
      <c r="E12" s="7">
        <f t="shared" ref="E12:E39" si="2">(LN(C12)-LN(D12))</f>
        <v>-6.872939964214364E-2</v>
      </c>
      <c r="F12" s="8">
        <f t="shared" si="1"/>
        <v>0.44760157731311845</v>
      </c>
      <c r="G12" s="9">
        <f t="shared" ref="G12:G39" si="3">-LN(F12)</f>
        <v>0.80385177861599499</v>
      </c>
      <c r="I12" s="10">
        <v>64</v>
      </c>
      <c r="J12" s="10">
        <v>197.1</v>
      </c>
      <c r="K12" s="11">
        <v>213.69369031150691</v>
      </c>
    </row>
    <row r="13" spans="1:11">
      <c r="A13" s="2">
        <v>49</v>
      </c>
      <c r="B13" s="2">
        <v>56</v>
      </c>
      <c r="C13" s="2">
        <v>117</v>
      </c>
      <c r="D13" s="5">
        <f t="shared" si="0"/>
        <v>204.67507025098351</v>
      </c>
      <c r="E13" s="7">
        <f t="shared" si="2"/>
        <v>-0.55924976369656942</v>
      </c>
      <c r="F13" s="8">
        <f t="shared" si="1"/>
        <v>0.36828576711819677</v>
      </c>
      <c r="G13" s="9">
        <f t="shared" si="3"/>
        <v>0.99889610108317772</v>
      </c>
      <c r="I13" s="10">
        <v>78</v>
      </c>
      <c r="J13" s="10">
        <v>178.9</v>
      </c>
      <c r="K13" s="11">
        <v>226.21738873414557</v>
      </c>
    </row>
    <row r="14" spans="1:11">
      <c r="A14" s="2">
        <v>50</v>
      </c>
      <c r="B14" s="2">
        <v>61</v>
      </c>
      <c r="C14" s="2">
        <v>324.7</v>
      </c>
      <c r="D14" s="5">
        <f t="shared" si="0"/>
        <v>210.50055119370586</v>
      </c>
      <c r="E14" s="7">
        <f t="shared" si="2"/>
        <v>0.43341340749237744</v>
      </c>
      <c r="F14" s="8">
        <f t="shared" si="1"/>
        <v>0.39859759169613046</v>
      </c>
      <c r="G14" s="9">
        <f t="shared" si="3"/>
        <v>0.91980291312804119</v>
      </c>
      <c r="I14" s="10">
        <v>81</v>
      </c>
      <c r="J14" s="10">
        <v>44.6</v>
      </c>
      <c r="K14" s="11">
        <v>228.48456846322023</v>
      </c>
    </row>
    <row r="15" spans="1:11">
      <c r="A15" s="2">
        <v>51</v>
      </c>
      <c r="B15" s="2">
        <v>64</v>
      </c>
      <c r="C15" s="2">
        <v>197.1</v>
      </c>
      <c r="D15" s="5">
        <f t="shared" si="0"/>
        <v>213.69369031150691</v>
      </c>
      <c r="E15" s="7">
        <f t="shared" si="2"/>
        <v>-8.0832421813387789E-2</v>
      </c>
      <c r="F15" s="8">
        <f t="shared" si="1"/>
        <v>0.44708884775095376</v>
      </c>
      <c r="G15" s="9">
        <f t="shared" si="3"/>
        <v>0.80499793957610222</v>
      </c>
      <c r="I15" s="10">
        <v>82</v>
      </c>
      <c r="J15" s="10">
        <v>167.4</v>
      </c>
      <c r="K15" s="11">
        <v>229.21294946580224</v>
      </c>
    </row>
    <row r="16" spans="1:11">
      <c r="A16" s="2">
        <v>52</v>
      </c>
      <c r="B16" s="2">
        <v>82</v>
      </c>
      <c r="C16" s="2">
        <v>167.4</v>
      </c>
      <c r="D16" s="5">
        <f t="shared" si="0"/>
        <v>229.21294946580224</v>
      </c>
      <c r="E16" s="7">
        <f t="shared" si="2"/>
        <v>-0.3142653237311217</v>
      </c>
      <c r="F16" s="8">
        <f t="shared" si="1"/>
        <v>0.42172750465342301</v>
      </c>
      <c r="G16" s="9">
        <f t="shared" si="3"/>
        <v>0.8633958970854676</v>
      </c>
      <c r="I16" s="10">
        <v>91</v>
      </c>
      <c r="J16" s="10">
        <v>191.2</v>
      </c>
      <c r="K16" s="11">
        <v>235.2200118176973</v>
      </c>
    </row>
    <row r="17" spans="1:11">
      <c r="A17" s="2">
        <v>53</v>
      </c>
      <c r="B17" s="2">
        <v>91</v>
      </c>
      <c r="C17" s="2">
        <v>191.2</v>
      </c>
      <c r="D17" s="5">
        <f t="shared" si="0"/>
        <v>235.2200118176973</v>
      </c>
      <c r="E17" s="7">
        <f t="shared" si="2"/>
        <v>-0.20720129604662851</v>
      </c>
      <c r="F17" s="8">
        <f t="shared" si="1"/>
        <v>0.43690262101011662</v>
      </c>
      <c r="G17" s="9">
        <f t="shared" si="3"/>
        <v>0.82804494393512729</v>
      </c>
      <c r="I17" s="10">
        <v>93</v>
      </c>
      <c r="J17" s="10">
        <v>72.099999999999994</v>
      </c>
      <c r="K17" s="11">
        <v>236.43410354585913</v>
      </c>
    </row>
    <row r="18" spans="1:11">
      <c r="A18" s="2">
        <v>54</v>
      </c>
      <c r="B18" s="2">
        <v>130</v>
      </c>
      <c r="C18" s="2">
        <v>469.5</v>
      </c>
      <c r="D18" s="5">
        <f t="shared" si="0"/>
        <v>253.36974938210295</v>
      </c>
      <c r="E18" s="7">
        <f t="shared" si="2"/>
        <v>0.61681841680580884</v>
      </c>
      <c r="F18" s="8">
        <f t="shared" si="1"/>
        <v>0.35283113122344345</v>
      </c>
      <c r="G18" s="9">
        <f t="shared" si="3"/>
        <v>1.041765718313197</v>
      </c>
      <c r="I18" s="10">
        <v>114</v>
      </c>
      <c r="J18" s="10">
        <v>38.1</v>
      </c>
      <c r="K18" s="11">
        <v>247.12514490788442</v>
      </c>
    </row>
    <row r="19" spans="1:11">
      <c r="A19" s="2">
        <v>55</v>
      </c>
      <c r="B19" s="2">
        <v>153</v>
      </c>
      <c r="C19" s="2">
        <v>791.4</v>
      </c>
      <c r="D19" s="5">
        <f t="shared" si="0"/>
        <v>260.41798221701009</v>
      </c>
      <c r="E19" s="7">
        <f t="shared" si="2"/>
        <v>1.111515564868264</v>
      </c>
      <c r="F19" s="8">
        <f t="shared" si="1"/>
        <v>0.20532922475117737</v>
      </c>
      <c r="G19" s="9">
        <f t="shared" si="3"/>
        <v>1.5831406136455979</v>
      </c>
      <c r="I19" s="10">
        <v>130</v>
      </c>
      <c r="J19" s="10">
        <v>469.5</v>
      </c>
      <c r="K19" s="11">
        <v>253.36974938210295</v>
      </c>
    </row>
    <row r="20" spans="1:11">
      <c r="A20" s="2">
        <v>56</v>
      </c>
      <c r="B20" s="2">
        <v>156</v>
      </c>
      <c r="C20" s="2">
        <v>411.2</v>
      </c>
      <c r="D20" s="5">
        <f t="shared" si="0"/>
        <v>261.20779432103257</v>
      </c>
      <c r="E20" s="7">
        <f t="shared" si="2"/>
        <v>0.45376347675115269</v>
      </c>
      <c r="F20" s="8">
        <f t="shared" si="1"/>
        <v>0.39406692785371422</v>
      </c>
      <c r="G20" s="9">
        <f t="shared" si="3"/>
        <v>0.93123451646105782</v>
      </c>
      <c r="I20" s="10">
        <v>136</v>
      </c>
      <c r="J20" s="10">
        <v>77.2</v>
      </c>
      <c r="K20" s="11">
        <v>255.39838175078907</v>
      </c>
    </row>
    <row r="21" spans="1:11">
      <c r="A21" s="2">
        <v>57</v>
      </c>
      <c r="B21" s="2">
        <v>166</v>
      </c>
      <c r="C21" s="2">
        <v>555.20000000000005</v>
      </c>
      <c r="D21" s="5">
        <f t="shared" si="0"/>
        <v>263.66457670796296</v>
      </c>
      <c r="E21" s="7">
        <f t="shared" si="2"/>
        <v>0.74465065664293739</v>
      </c>
      <c r="F21" s="8">
        <f t="shared" si="1"/>
        <v>0.31601515273429415</v>
      </c>
      <c r="G21" s="9">
        <f t="shared" si="3"/>
        <v>1.1519651148540662</v>
      </c>
      <c r="I21" s="10">
        <v>153</v>
      </c>
      <c r="J21" s="10">
        <v>791.4</v>
      </c>
      <c r="K21" s="11">
        <v>260.41798221701009</v>
      </c>
    </row>
    <row r="22" spans="1:11">
      <c r="A22" s="2">
        <v>58</v>
      </c>
      <c r="B22" s="2">
        <v>188</v>
      </c>
      <c r="C22" s="2">
        <v>626.4</v>
      </c>
      <c r="D22" s="5">
        <f t="shared" si="0"/>
        <v>268.27078278945311</v>
      </c>
      <c r="E22" s="7">
        <f t="shared" si="2"/>
        <v>0.84799229071688753</v>
      </c>
      <c r="F22" s="8">
        <f t="shared" si="1"/>
        <v>0.28473999668470745</v>
      </c>
      <c r="G22" s="9">
        <f t="shared" si="3"/>
        <v>1.2561788074397646</v>
      </c>
      <c r="I22" s="10">
        <v>156</v>
      </c>
      <c r="J22" s="10">
        <v>411.2</v>
      </c>
      <c r="K22" s="11">
        <v>261.20779432103257</v>
      </c>
    </row>
    <row r="23" spans="1:11">
      <c r="A23" s="2">
        <v>59</v>
      </c>
      <c r="B23" s="2">
        <v>267</v>
      </c>
      <c r="C23" s="2">
        <v>531.1</v>
      </c>
      <c r="D23" s="5">
        <f t="shared" si="0"/>
        <v>279.15867841222376</v>
      </c>
      <c r="E23" s="7">
        <f t="shared" si="2"/>
        <v>0.64316996744942845</v>
      </c>
      <c r="F23" s="8">
        <f t="shared" si="1"/>
        <v>0.34549083700280164</v>
      </c>
      <c r="G23" s="9">
        <f t="shared" si="3"/>
        <v>1.0627891571020718</v>
      </c>
      <c r="I23" s="10">
        <v>164</v>
      </c>
      <c r="J23" s="10">
        <v>100.8</v>
      </c>
      <c r="K23" s="11">
        <v>263.19363550697972</v>
      </c>
    </row>
    <row r="24" spans="1:11">
      <c r="A24" s="2">
        <v>60</v>
      </c>
      <c r="B24" s="2">
        <v>287</v>
      </c>
      <c r="C24" s="2">
        <v>525.29999999999995</v>
      </c>
      <c r="D24" s="5">
        <f t="shared" si="0"/>
        <v>281.0502965829865</v>
      </c>
      <c r="E24" s="7">
        <f t="shared" si="2"/>
        <v>0.62543588324469113</v>
      </c>
      <c r="F24" s="8">
        <f t="shared" si="1"/>
        <v>0.35044762118817724</v>
      </c>
      <c r="G24" s="9">
        <f t="shared" si="3"/>
        <v>1.0485440239367774</v>
      </c>
      <c r="I24" s="10">
        <v>166</v>
      </c>
      <c r="J24" s="10">
        <v>555.20000000000005</v>
      </c>
      <c r="K24" s="11">
        <v>263.66457670796296</v>
      </c>
    </row>
    <row r="25" spans="1:11">
      <c r="A25" s="2">
        <v>61</v>
      </c>
      <c r="B25" s="2">
        <v>313</v>
      </c>
      <c r="C25" s="2">
        <v>467.1</v>
      </c>
      <c r="D25" s="5">
        <f t="shared" si="0"/>
        <v>283.17820258968385</v>
      </c>
      <c r="E25" s="7">
        <f t="shared" si="2"/>
        <v>0.50046697690747255</v>
      </c>
      <c r="F25" s="8">
        <f t="shared" si="1"/>
        <v>0.38310238397289964</v>
      </c>
      <c r="G25" s="9">
        <f t="shared" si="3"/>
        <v>0.95945300444733717</v>
      </c>
      <c r="I25" s="10">
        <v>188</v>
      </c>
      <c r="J25" s="10">
        <v>626.4</v>
      </c>
      <c r="K25" s="11">
        <v>268.27078278945311</v>
      </c>
    </row>
    <row r="26" spans="1:11">
      <c r="A26" s="2">
        <v>62</v>
      </c>
      <c r="B26" s="2">
        <v>260</v>
      </c>
      <c r="C26" s="2">
        <v>587.9</v>
      </c>
      <c r="D26" s="5">
        <f t="shared" si="0"/>
        <v>278.43466048613851</v>
      </c>
      <c r="E26" s="7">
        <f t="shared" si="2"/>
        <v>0.74737344582466214</v>
      </c>
      <c r="F26" s="8">
        <f t="shared" si="1"/>
        <v>0.31520331290812953</v>
      </c>
      <c r="G26" s="9">
        <f t="shared" si="3"/>
        <v>1.154537410558313</v>
      </c>
      <c r="I26" s="10">
        <v>200</v>
      </c>
      <c r="J26" s="10">
        <v>506.8</v>
      </c>
      <c r="K26" s="11">
        <v>270.40948419776834</v>
      </c>
    </row>
    <row r="27" spans="1:11">
      <c r="A27" s="2">
        <v>63</v>
      </c>
      <c r="B27" s="2">
        <v>200</v>
      </c>
      <c r="C27" s="2">
        <v>506.8</v>
      </c>
      <c r="D27" s="5">
        <f t="shared" si="0"/>
        <v>270.40948419776834</v>
      </c>
      <c r="E27" s="7">
        <f t="shared" si="2"/>
        <v>0.62817903019738974</v>
      </c>
      <c r="F27" s="8">
        <f t="shared" si="1"/>
        <v>0.34968537609009803</v>
      </c>
      <c r="G27" s="9">
        <f t="shared" si="3"/>
        <v>1.050721454231323</v>
      </c>
      <c r="I27" s="10">
        <v>260</v>
      </c>
      <c r="J27" s="10">
        <v>587.9</v>
      </c>
      <c r="K27" s="11">
        <v>278.43466048613851</v>
      </c>
    </row>
    <row r="28" spans="1:11">
      <c r="A28" s="2">
        <v>64</v>
      </c>
      <c r="B28" s="2">
        <v>164</v>
      </c>
      <c r="C28" s="2">
        <v>100.8</v>
      </c>
      <c r="D28" s="5">
        <f t="shared" si="0"/>
        <v>263.19363550697972</v>
      </c>
      <c r="E28" s="7">
        <f t="shared" si="2"/>
        <v>-0.95975166231703923</v>
      </c>
      <c r="F28" s="8">
        <f t="shared" si="1"/>
        <v>0.25054849843822469</v>
      </c>
      <c r="G28" s="9">
        <f t="shared" si="3"/>
        <v>1.3841027706567259</v>
      </c>
      <c r="I28" s="10">
        <v>267</v>
      </c>
      <c r="J28" s="10">
        <v>531.1</v>
      </c>
      <c r="K28" s="11">
        <v>279.15867841222376</v>
      </c>
    </row>
    <row r="29" spans="1:11">
      <c r="A29" s="2">
        <v>65</v>
      </c>
      <c r="B29" s="2">
        <v>114</v>
      </c>
      <c r="C29" s="2">
        <v>38.1</v>
      </c>
      <c r="D29" s="5">
        <f t="shared" si="0"/>
        <v>247.12514490788442</v>
      </c>
      <c r="E29" s="7">
        <f t="shared" si="2"/>
        <v>-1.8696805857328025</v>
      </c>
      <c r="F29" s="8">
        <f t="shared" si="1"/>
        <v>4.9080611524616555E-2</v>
      </c>
      <c r="G29" s="9">
        <f t="shared" si="3"/>
        <v>3.0142911994652848</v>
      </c>
      <c r="I29" s="10">
        <v>287</v>
      </c>
      <c r="J29" s="10">
        <v>525.29999999999995</v>
      </c>
      <c r="K29" s="11">
        <v>281.0502965829865</v>
      </c>
    </row>
    <row r="30" spans="1:11">
      <c r="A30" s="2">
        <v>66</v>
      </c>
      <c r="B30" s="2">
        <v>78</v>
      </c>
      <c r="C30" s="2">
        <v>178.9</v>
      </c>
      <c r="D30" s="5">
        <f t="shared" si="0"/>
        <v>226.21738873414557</v>
      </c>
      <c r="E30" s="7">
        <f t="shared" si="2"/>
        <v>-0.23466944348483221</v>
      </c>
      <c r="F30" s="8">
        <f t="shared" si="1"/>
        <v>0.43355780257770044</v>
      </c>
      <c r="G30" s="9">
        <f t="shared" si="3"/>
        <v>0.83573015237084636</v>
      </c>
      <c r="I30" s="10">
        <v>313</v>
      </c>
      <c r="J30" s="10">
        <v>467.1</v>
      </c>
      <c r="K30" s="11">
        <v>283.17820258968385</v>
      </c>
    </row>
    <row r="31" spans="1:11">
      <c r="A31" s="2">
        <v>67</v>
      </c>
      <c r="B31" s="2">
        <v>81</v>
      </c>
      <c r="C31" s="2">
        <v>44.6</v>
      </c>
      <c r="D31" s="5">
        <f t="shared" si="0"/>
        <v>228.48456846322023</v>
      </c>
      <c r="E31" s="7">
        <f t="shared" si="2"/>
        <v>-1.6337348149499018</v>
      </c>
      <c r="F31" s="8">
        <f t="shared" si="1"/>
        <v>8.2836225066634211E-2</v>
      </c>
      <c r="G31" s="9">
        <f t="shared" si="3"/>
        <v>2.4908898124617349</v>
      </c>
    </row>
    <row r="32" spans="1:11">
      <c r="A32" s="2">
        <v>68</v>
      </c>
      <c r="B32" s="2">
        <v>28</v>
      </c>
      <c r="C32" s="2">
        <v>33.299999999999997</v>
      </c>
      <c r="D32" s="5">
        <f t="shared" si="0"/>
        <v>153.01345322312014</v>
      </c>
      <c r="E32" s="7">
        <f t="shared" si="2"/>
        <v>-1.5249684501033371</v>
      </c>
      <c r="F32" s="8">
        <f t="shared" si="1"/>
        <v>0.10296644314714627</v>
      </c>
      <c r="G32" s="9">
        <f t="shared" si="3"/>
        <v>2.2733521385230206</v>
      </c>
    </row>
    <row r="33" spans="1:7">
      <c r="A33" s="2">
        <v>69</v>
      </c>
      <c r="B33" s="2">
        <v>15</v>
      </c>
      <c r="C33" s="2">
        <v>76.099999999999994</v>
      </c>
      <c r="D33" s="5">
        <f t="shared" si="0"/>
        <v>106.44361331089742</v>
      </c>
      <c r="E33" s="7">
        <f t="shared" si="2"/>
        <v>-0.33556712759254737</v>
      </c>
      <c r="F33" s="8">
        <f t="shared" si="1"/>
        <v>0.41804724171224383</v>
      </c>
      <c r="G33" s="9">
        <f t="shared" si="3"/>
        <v>0.87216083439314052</v>
      </c>
    </row>
    <row r="34" spans="1:7">
      <c r="A34" s="2">
        <v>70</v>
      </c>
      <c r="B34" s="2">
        <v>18</v>
      </c>
      <c r="C34" s="2">
        <v>69.3</v>
      </c>
      <c r="D34" s="5">
        <f t="shared" si="0"/>
        <v>119.49944171886348</v>
      </c>
      <c r="E34" s="7">
        <f t="shared" si="2"/>
        <v>-0.54486679335612109</v>
      </c>
      <c r="F34" s="8">
        <f t="shared" si="1"/>
        <v>0.37200766786702466</v>
      </c>
      <c r="G34" s="9">
        <f t="shared" si="3"/>
        <v>0.9888408123756609</v>
      </c>
    </row>
    <row r="35" spans="1:7">
      <c r="A35" s="2">
        <v>71</v>
      </c>
      <c r="B35" s="2">
        <v>10</v>
      </c>
      <c r="C35" s="2">
        <v>381.8</v>
      </c>
      <c r="D35" s="5">
        <f t="shared" si="0"/>
        <v>80.167635500872152</v>
      </c>
      <c r="E35" s="7">
        <f t="shared" si="2"/>
        <v>1.5607770252370026</v>
      </c>
      <c r="F35" s="8">
        <f t="shared" si="1"/>
        <v>9.6008676636218857E-2</v>
      </c>
      <c r="G35" s="9">
        <f t="shared" si="3"/>
        <v>2.3433167099711945</v>
      </c>
    </row>
    <row r="36" spans="1:7">
      <c r="A36" s="2">
        <v>72</v>
      </c>
      <c r="B36" s="2">
        <v>6</v>
      </c>
      <c r="C36" s="2">
        <v>67.8</v>
      </c>
      <c r="D36" s="5">
        <f t="shared" si="0"/>
        <v>53.670255408248828</v>
      </c>
      <c r="E36" s="7">
        <f t="shared" si="2"/>
        <v>0.23370324990460078</v>
      </c>
      <c r="F36" s="8">
        <f t="shared" si="1"/>
        <v>0.43368205245873798</v>
      </c>
      <c r="G36" s="9">
        <f t="shared" si="3"/>
        <v>0.83544361138413747</v>
      </c>
    </row>
    <row r="37" spans="1:7">
      <c r="A37" s="2">
        <v>73</v>
      </c>
      <c r="B37" s="2">
        <v>17</v>
      </c>
      <c r="C37" s="2">
        <v>139.9</v>
      </c>
      <c r="D37" s="5">
        <f t="shared" si="0"/>
        <v>115.33860565730097</v>
      </c>
      <c r="E37" s="7">
        <f t="shared" si="2"/>
        <v>0.19305568253503758</v>
      </c>
      <c r="F37" s="8">
        <f t="shared" si="1"/>
        <v>0.43847173718073745</v>
      </c>
      <c r="G37" s="9">
        <f t="shared" si="3"/>
        <v>0.82445992265477774</v>
      </c>
    </row>
    <row r="38" spans="1:7">
      <c r="A38" s="2">
        <v>74</v>
      </c>
      <c r="B38" s="2">
        <v>29</v>
      </c>
      <c r="C38" s="2">
        <v>617.29999999999995</v>
      </c>
      <c r="D38" s="5">
        <f t="shared" si="0"/>
        <v>155.72421399836475</v>
      </c>
      <c r="E38" s="7">
        <f t="shared" si="2"/>
        <v>1.3772685456420071</v>
      </c>
      <c r="F38" s="8">
        <f t="shared" si="1"/>
        <v>0.13507424158821427</v>
      </c>
      <c r="G38" s="9">
        <f t="shared" si="3"/>
        <v>2.0019307140135467</v>
      </c>
    </row>
    <row r="39" spans="1:7">
      <c r="A39" s="2">
        <v>75</v>
      </c>
      <c r="B39" s="2">
        <v>93</v>
      </c>
      <c r="C39" s="2">
        <v>72.099999999999994</v>
      </c>
      <c r="D39" s="5">
        <f t="shared" si="0"/>
        <v>236.43410354585913</v>
      </c>
      <c r="E39" s="7">
        <f t="shared" si="2"/>
        <v>-1.1876154928745937</v>
      </c>
      <c r="F39" s="8">
        <f t="shared" si="1"/>
        <v>0.18379668299961016</v>
      </c>
      <c r="G39" s="9">
        <f t="shared" si="3"/>
        <v>1.6939251160155058</v>
      </c>
    </row>
  </sheetData>
  <sortState ref="I2:K30">
    <sortCondition ref="I2:I30"/>
  </sortState>
  <printOptions gridLines="1"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Icesum</vt:lpstr>
      <vt:lpstr>alpha</vt:lpstr>
      <vt:lpstr>beta</vt:lpstr>
      <vt:lpstr>sigma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Ackerman</cp:lastModifiedBy>
  <dcterms:created xsi:type="dcterms:W3CDTF">2009-04-27T21:35:10Z</dcterms:created>
  <dcterms:modified xsi:type="dcterms:W3CDTF">2009-04-29T03:14:16Z</dcterms:modified>
</cp:coreProperties>
</file>