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95" windowHeight="8160"/>
  </bookViews>
  <sheets>
    <sheet name="Sheet1" sheetId="1" r:id="rId1"/>
    <sheet name="Model Comparison" sheetId="2" r:id="rId2"/>
    <sheet name="Sheet3" sheetId="3" r:id="rId3"/>
  </sheets>
  <definedNames>
    <definedName name="a_">Sheet1!$B$4</definedName>
    <definedName name="b_">Sheet1!$B$5</definedName>
    <definedName name="BHMLE">Sheet1!$B$10</definedName>
    <definedName name="rickera">Sheet1!$J$4</definedName>
    <definedName name="rickerb">Sheet1!$J$5</definedName>
    <definedName name="rickersigma">Sheet1!$J$6</definedName>
    <definedName name="ricksig">Sheet1!$L$6</definedName>
    <definedName name="sigma">Sheet1!$B$6</definedName>
    <definedName name="solver_adj" localSheetId="0" hidden="1">Sheet1!$J$4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Sheet1!$J$7</definedName>
    <definedName name="solver_pre" localSheetId="0" hidden="1">0.000001</definedName>
    <definedName name="solver_scl" localSheetId="0" hidden="1">1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5725"/>
</workbook>
</file>

<file path=xl/calcChain.xml><?xml version="1.0" encoding="utf-8"?>
<calcChain xmlns="http://schemas.openxmlformats.org/spreadsheetml/2006/main">
  <c r="H85" i="1"/>
  <c r="C95"/>
  <c r="O57"/>
  <c r="O58"/>
  <c r="O25"/>
  <c r="O26" s="1"/>
  <c r="O27" s="1"/>
  <c r="O28" s="1"/>
  <c r="O29" s="1"/>
  <c r="O30" s="1"/>
  <c r="O31" s="1"/>
  <c r="O32" s="1"/>
  <c r="O33" s="1"/>
  <c r="O34" s="1"/>
  <c r="O35" s="1"/>
  <c r="O36" s="1"/>
  <c r="O37" s="1"/>
  <c r="O38" s="1"/>
  <c r="O39" s="1"/>
  <c r="O40" s="1"/>
  <c r="O41" s="1"/>
  <c r="O42" s="1"/>
  <c r="O43" s="1"/>
  <c r="O44" s="1"/>
  <c r="O45" s="1"/>
  <c r="O46" s="1"/>
  <c r="O47" s="1"/>
  <c r="O48" s="1"/>
  <c r="O49" s="1"/>
  <c r="O50" s="1"/>
  <c r="O51" s="1"/>
  <c r="O52" s="1"/>
  <c r="O53" s="1"/>
  <c r="O54" s="1"/>
  <c r="O55" s="1"/>
  <c r="O56" s="1"/>
  <c r="O24"/>
  <c r="O23"/>
  <c r="AV22"/>
  <c r="AW22"/>
  <c r="AX22" s="1"/>
  <c r="AY22" s="1"/>
  <c r="AZ22" s="1"/>
  <c r="AC22"/>
  <c r="AD22"/>
  <c r="AE22" s="1"/>
  <c r="AF22" s="1"/>
  <c r="AG22" s="1"/>
  <c r="AH22" s="1"/>
  <c r="AI22" s="1"/>
  <c r="AJ22" s="1"/>
  <c r="AK22" s="1"/>
  <c r="AL22" s="1"/>
  <c r="AM22" s="1"/>
  <c r="AN22" s="1"/>
  <c r="AO22" s="1"/>
  <c r="AP22" s="1"/>
  <c r="AQ22" s="1"/>
  <c r="AR22" s="1"/>
  <c r="AS22" s="1"/>
  <c r="AT22" s="1"/>
  <c r="AU22" s="1"/>
  <c r="R22"/>
  <c r="S22"/>
  <c r="T22" s="1"/>
  <c r="U22" s="1"/>
  <c r="V22" s="1"/>
  <c r="W22" s="1"/>
  <c r="X22" s="1"/>
  <c r="Y22" s="1"/>
  <c r="Z22" s="1"/>
  <c r="AA22" s="1"/>
  <c r="AB22" s="1"/>
  <c r="Q22"/>
  <c r="P22"/>
  <c r="C9" i="2"/>
  <c r="B9"/>
  <c r="C8"/>
  <c r="B8"/>
  <c r="I14" i="1"/>
  <c r="J14" s="1"/>
  <c r="M14" s="1"/>
  <c r="I15"/>
  <c r="J15" s="1"/>
  <c r="I16"/>
  <c r="J16" s="1"/>
  <c r="M16" s="1"/>
  <c r="I17"/>
  <c r="J17" s="1"/>
  <c r="I18"/>
  <c r="J18" s="1"/>
  <c r="M18" s="1"/>
  <c r="I19"/>
  <c r="J19" s="1"/>
  <c r="I20"/>
  <c r="J20" s="1"/>
  <c r="M20" s="1"/>
  <c r="I21"/>
  <c r="J21" s="1"/>
  <c r="I22"/>
  <c r="J22" s="1"/>
  <c r="M22" s="1"/>
  <c r="I23"/>
  <c r="J23" s="1"/>
  <c r="I24"/>
  <c r="J24" s="1"/>
  <c r="M24" s="1"/>
  <c r="I25"/>
  <c r="J25" s="1"/>
  <c r="I26"/>
  <c r="J26" s="1"/>
  <c r="M26" s="1"/>
  <c r="I27"/>
  <c r="J27" s="1"/>
  <c r="I28"/>
  <c r="J28" s="1"/>
  <c r="M28" s="1"/>
  <c r="I29"/>
  <c r="J29" s="1"/>
  <c r="I30"/>
  <c r="J30" s="1"/>
  <c r="M30" s="1"/>
  <c r="I31"/>
  <c r="J31" s="1"/>
  <c r="I32"/>
  <c r="J32" s="1"/>
  <c r="M32" s="1"/>
  <c r="I33"/>
  <c r="J33" s="1"/>
  <c r="I34"/>
  <c r="J34" s="1"/>
  <c r="M34" s="1"/>
  <c r="I35"/>
  <c r="J35" s="1"/>
  <c r="I36"/>
  <c r="J36" s="1"/>
  <c r="M36" s="1"/>
  <c r="I37"/>
  <c r="J37" s="1"/>
  <c r="I38"/>
  <c r="J38" s="1"/>
  <c r="M38" s="1"/>
  <c r="I39"/>
  <c r="J39" s="1"/>
  <c r="I40"/>
  <c r="J40" s="1"/>
  <c r="M40" s="1"/>
  <c r="I41"/>
  <c r="J41" s="1"/>
  <c r="I42"/>
  <c r="J42" s="1"/>
  <c r="M42" s="1"/>
  <c r="I43"/>
  <c r="J43" s="1"/>
  <c r="I44"/>
  <c r="J44" s="1"/>
  <c r="M44" s="1"/>
  <c r="I45"/>
  <c r="J45" s="1"/>
  <c r="I46"/>
  <c r="J46" s="1"/>
  <c r="M46" s="1"/>
  <c r="I47"/>
  <c r="J47" s="1"/>
  <c r="I48"/>
  <c r="J48" s="1"/>
  <c r="M48" s="1"/>
  <c r="I49"/>
  <c r="J49" s="1"/>
  <c r="I50"/>
  <c r="J50" s="1"/>
  <c r="M50" s="1"/>
  <c r="I51"/>
  <c r="J51" s="1"/>
  <c r="I52"/>
  <c r="J52" s="1"/>
  <c r="M52" s="1"/>
  <c r="I53"/>
  <c r="J53" s="1"/>
  <c r="I54"/>
  <c r="J54" s="1"/>
  <c r="M54" s="1"/>
  <c r="I55"/>
  <c r="J55" s="1"/>
  <c r="I56"/>
  <c r="J56" s="1"/>
  <c r="M56" s="1"/>
  <c r="I57"/>
  <c r="J57" s="1"/>
  <c r="I13"/>
  <c r="J13" s="1"/>
  <c r="M13" s="1"/>
  <c r="D14"/>
  <c r="E14" s="1"/>
  <c r="F14" s="1"/>
  <c r="G14" s="1"/>
  <c r="D15"/>
  <c r="E15" s="1"/>
  <c r="F15" s="1"/>
  <c r="G15" s="1"/>
  <c r="D16"/>
  <c r="E16" s="1"/>
  <c r="F16" s="1"/>
  <c r="G16" s="1"/>
  <c r="D17"/>
  <c r="E17" s="1"/>
  <c r="F17" s="1"/>
  <c r="G17" s="1"/>
  <c r="D18"/>
  <c r="E18" s="1"/>
  <c r="F18" s="1"/>
  <c r="G18" s="1"/>
  <c r="D19"/>
  <c r="E19" s="1"/>
  <c r="F19" s="1"/>
  <c r="G19" s="1"/>
  <c r="D20"/>
  <c r="E20" s="1"/>
  <c r="F20" s="1"/>
  <c r="G20" s="1"/>
  <c r="D21"/>
  <c r="E21" s="1"/>
  <c r="F21" s="1"/>
  <c r="G21" s="1"/>
  <c r="D22"/>
  <c r="E22" s="1"/>
  <c r="F22" s="1"/>
  <c r="G22" s="1"/>
  <c r="D23"/>
  <c r="E23" s="1"/>
  <c r="F23" s="1"/>
  <c r="G23" s="1"/>
  <c r="D24"/>
  <c r="E24" s="1"/>
  <c r="F24" s="1"/>
  <c r="G24" s="1"/>
  <c r="D25"/>
  <c r="E25" s="1"/>
  <c r="F25" s="1"/>
  <c r="G25" s="1"/>
  <c r="D26"/>
  <c r="E26" s="1"/>
  <c r="F26" s="1"/>
  <c r="G26" s="1"/>
  <c r="D27"/>
  <c r="E27" s="1"/>
  <c r="F27" s="1"/>
  <c r="G27" s="1"/>
  <c r="D28"/>
  <c r="E28" s="1"/>
  <c r="F28" s="1"/>
  <c r="G28" s="1"/>
  <c r="D29"/>
  <c r="E29" s="1"/>
  <c r="F29" s="1"/>
  <c r="G29" s="1"/>
  <c r="D30"/>
  <c r="E30" s="1"/>
  <c r="F30" s="1"/>
  <c r="G30" s="1"/>
  <c r="D31"/>
  <c r="E31" s="1"/>
  <c r="F31" s="1"/>
  <c r="G31" s="1"/>
  <c r="D32"/>
  <c r="E32" s="1"/>
  <c r="F32" s="1"/>
  <c r="G32" s="1"/>
  <c r="D33"/>
  <c r="E33" s="1"/>
  <c r="F33" s="1"/>
  <c r="G33" s="1"/>
  <c r="D34"/>
  <c r="E34" s="1"/>
  <c r="F34" s="1"/>
  <c r="G34" s="1"/>
  <c r="D35"/>
  <c r="E35" s="1"/>
  <c r="F35" s="1"/>
  <c r="G35" s="1"/>
  <c r="D36"/>
  <c r="E36" s="1"/>
  <c r="F36" s="1"/>
  <c r="G36" s="1"/>
  <c r="D37"/>
  <c r="E37" s="1"/>
  <c r="F37" s="1"/>
  <c r="G37" s="1"/>
  <c r="D38"/>
  <c r="E38" s="1"/>
  <c r="F38" s="1"/>
  <c r="G38" s="1"/>
  <c r="D39"/>
  <c r="E39" s="1"/>
  <c r="F39" s="1"/>
  <c r="G39" s="1"/>
  <c r="D40"/>
  <c r="E40" s="1"/>
  <c r="F40" s="1"/>
  <c r="G40" s="1"/>
  <c r="D41"/>
  <c r="E41" s="1"/>
  <c r="F41" s="1"/>
  <c r="G41" s="1"/>
  <c r="D42"/>
  <c r="E42" s="1"/>
  <c r="F42" s="1"/>
  <c r="G42" s="1"/>
  <c r="D43"/>
  <c r="E43" s="1"/>
  <c r="F43" s="1"/>
  <c r="G43" s="1"/>
  <c r="D44"/>
  <c r="E44" s="1"/>
  <c r="F44" s="1"/>
  <c r="G44" s="1"/>
  <c r="D45"/>
  <c r="E45" s="1"/>
  <c r="F45" s="1"/>
  <c r="G45" s="1"/>
  <c r="D46"/>
  <c r="E46" s="1"/>
  <c r="F46" s="1"/>
  <c r="G46" s="1"/>
  <c r="D47"/>
  <c r="E47" s="1"/>
  <c r="F47" s="1"/>
  <c r="G47" s="1"/>
  <c r="D48"/>
  <c r="E48" s="1"/>
  <c r="F48" s="1"/>
  <c r="G48" s="1"/>
  <c r="D49"/>
  <c r="E49" s="1"/>
  <c r="F49" s="1"/>
  <c r="G49" s="1"/>
  <c r="D50"/>
  <c r="E50" s="1"/>
  <c r="F50" s="1"/>
  <c r="G50" s="1"/>
  <c r="D51"/>
  <c r="E51" s="1"/>
  <c r="F51" s="1"/>
  <c r="G51" s="1"/>
  <c r="D52"/>
  <c r="E52" s="1"/>
  <c r="F52" s="1"/>
  <c r="G52" s="1"/>
  <c r="D53"/>
  <c r="E53" s="1"/>
  <c r="F53" s="1"/>
  <c r="G53" s="1"/>
  <c r="D54"/>
  <c r="E54" s="1"/>
  <c r="F54" s="1"/>
  <c r="G54" s="1"/>
  <c r="D55"/>
  <c r="E55" s="1"/>
  <c r="F55" s="1"/>
  <c r="G55" s="1"/>
  <c r="D56"/>
  <c r="E56" s="1"/>
  <c r="F56" s="1"/>
  <c r="G56" s="1"/>
  <c r="D57"/>
  <c r="E57" s="1"/>
  <c r="F57" s="1"/>
  <c r="G57" s="1"/>
  <c r="D13"/>
  <c r="E13" s="1"/>
  <c r="F13" s="1"/>
  <c r="G13" s="1"/>
  <c r="M57" l="1"/>
  <c r="M55"/>
  <c r="M53"/>
  <c r="M51"/>
  <c r="M49"/>
  <c r="M47"/>
  <c r="M45"/>
  <c r="M43"/>
  <c r="M41"/>
  <c r="M39"/>
  <c r="M37"/>
  <c r="M35"/>
  <c r="M33"/>
  <c r="M31"/>
  <c r="M29"/>
  <c r="M27"/>
  <c r="M25"/>
  <c r="M23"/>
  <c r="M21"/>
  <c r="M19"/>
  <c r="M17"/>
  <c r="M15"/>
  <c r="B7"/>
  <c r="B8" s="1"/>
  <c r="B9" s="1"/>
  <c r="L6" l="1"/>
  <c r="K17" s="1"/>
  <c r="L17" s="1"/>
  <c r="K52" l="1"/>
  <c r="L52" s="1"/>
  <c r="K44"/>
  <c r="L44" s="1"/>
  <c r="K32"/>
  <c r="L32" s="1"/>
  <c r="K56"/>
  <c r="L56" s="1"/>
  <c r="K48"/>
  <c r="L48" s="1"/>
  <c r="K40"/>
  <c r="L40" s="1"/>
  <c r="K24"/>
  <c r="L24" s="1"/>
  <c r="K16"/>
  <c r="L16" s="1"/>
  <c r="K36"/>
  <c r="L36" s="1"/>
  <c r="K28"/>
  <c r="L28" s="1"/>
  <c r="K20"/>
  <c r="L20" s="1"/>
  <c r="K57"/>
  <c r="L57" s="1"/>
  <c r="K53"/>
  <c r="L53" s="1"/>
  <c r="K41"/>
  <c r="L41" s="1"/>
  <c r="K49"/>
  <c r="L49" s="1"/>
  <c r="K33"/>
  <c r="L33" s="1"/>
  <c r="K25"/>
  <c r="L25" s="1"/>
  <c r="K45"/>
  <c r="L45" s="1"/>
  <c r="K37"/>
  <c r="L37" s="1"/>
  <c r="K29"/>
  <c r="L29" s="1"/>
  <c r="K21"/>
  <c r="L21" s="1"/>
  <c r="K15"/>
  <c r="L15" s="1"/>
  <c r="D95"/>
  <c r="I85"/>
  <c r="K13"/>
  <c r="L13" s="1"/>
  <c r="K54"/>
  <c r="L54" s="1"/>
  <c r="K50"/>
  <c r="L50" s="1"/>
  <c r="K46"/>
  <c r="L46" s="1"/>
  <c r="K42"/>
  <c r="L42" s="1"/>
  <c r="K38"/>
  <c r="L38" s="1"/>
  <c r="K34"/>
  <c r="L34" s="1"/>
  <c r="K30"/>
  <c r="L30" s="1"/>
  <c r="K26"/>
  <c r="L26" s="1"/>
  <c r="K22"/>
  <c r="L22" s="1"/>
  <c r="K18"/>
  <c r="L18" s="1"/>
  <c r="K14"/>
  <c r="L14" s="1"/>
  <c r="K55"/>
  <c r="L55" s="1"/>
  <c r="K51"/>
  <c r="L51" s="1"/>
  <c r="K47"/>
  <c r="L47" s="1"/>
  <c r="K43"/>
  <c r="L43" s="1"/>
  <c r="K39"/>
  <c r="L39" s="1"/>
  <c r="K35"/>
  <c r="L35" s="1"/>
  <c r="K31"/>
  <c r="L31" s="1"/>
  <c r="K27"/>
  <c r="L27" s="1"/>
  <c r="K23"/>
  <c r="L23" s="1"/>
  <c r="K19"/>
  <c r="L19" s="1"/>
  <c r="J7" l="1"/>
  <c r="J8" s="1"/>
  <c r="J9" s="1"/>
  <c r="O22" l="1"/>
  <c r="B95"/>
  <c r="G85"/>
</calcChain>
</file>

<file path=xl/sharedStrings.xml><?xml version="1.0" encoding="utf-8"?>
<sst xmlns="http://schemas.openxmlformats.org/spreadsheetml/2006/main" count="56" uniqueCount="31">
  <si>
    <t>BEVERTON-HOLT</t>
  </si>
  <si>
    <r>
      <t>B-H: R</t>
    </r>
    <r>
      <rPr>
        <vertAlign val="subscript"/>
        <sz val="8"/>
        <rFont val="Arial"/>
        <family val="2"/>
      </rPr>
      <t>pre</t>
    </r>
    <r>
      <rPr>
        <sz val="8"/>
        <rFont val="Arial"/>
        <family val="2"/>
      </rPr>
      <t xml:space="preserve"> = aS/(b+S)</t>
    </r>
  </si>
  <si>
    <r>
      <t>R</t>
    </r>
    <r>
      <rPr>
        <vertAlign val="subscript"/>
        <sz val="8"/>
        <rFont val="Arial"/>
        <family val="2"/>
      </rPr>
      <t>obs</t>
    </r>
    <r>
      <rPr>
        <sz val="8"/>
        <rFont val="Arial"/>
        <family val="2"/>
      </rPr>
      <t xml:space="preserve"> = aS/(b+S) exp(w)</t>
    </r>
  </si>
  <si>
    <t>Year</t>
  </si>
  <si>
    <t>Obs Spawn</t>
  </si>
  <si>
    <t>Obs Recr</t>
  </si>
  <si>
    <t>a</t>
  </si>
  <si>
    <t>b</t>
  </si>
  <si>
    <t>Pred Recr</t>
  </si>
  <si>
    <t>w</t>
  </si>
  <si>
    <t>sigma</t>
  </si>
  <si>
    <t>Likelihood</t>
  </si>
  <si>
    <t>Neg Log of Like</t>
  </si>
  <si>
    <t>Sum Neg Log Like</t>
  </si>
  <si>
    <t>Model Likelihood</t>
  </si>
  <si>
    <t>Relative Likelihood</t>
  </si>
  <si>
    <t>MLE</t>
  </si>
  <si>
    <t>RICKER</t>
  </si>
  <si>
    <r>
      <t>R</t>
    </r>
    <r>
      <rPr>
        <vertAlign val="subscript"/>
        <sz val="8"/>
        <color indexed="8"/>
        <rFont val="Arial"/>
        <family val="2"/>
      </rPr>
      <t>pred</t>
    </r>
    <r>
      <rPr>
        <sz val="8"/>
        <color indexed="8"/>
        <rFont val="Arial"/>
        <family val="2"/>
      </rPr>
      <t xml:space="preserve"> = S * exp(a*(1-S/b))</t>
    </r>
  </si>
  <si>
    <t>BH</t>
  </si>
  <si>
    <t>Ricker</t>
  </si>
  <si>
    <t>AIC</t>
  </si>
  <si>
    <t>Parameters</t>
  </si>
  <si>
    <t>AICc</t>
  </si>
  <si>
    <t>LOWEST AIC WINS!!!</t>
  </si>
  <si>
    <t>Analytical Sigma</t>
  </si>
  <si>
    <t>w^2</t>
  </si>
  <si>
    <t>start</t>
  </si>
  <si>
    <t>step</t>
  </si>
  <si>
    <t>Likelihood Profiles for a and b individually</t>
  </si>
  <si>
    <t>Rel Likelihood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</si>
</sst>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79" formatCode="0.0000000000000000"/>
  </numFmts>
  <fonts count="10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vertAlign val="subscript"/>
      <sz val="8"/>
      <color indexed="8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  <font>
      <vertAlign val="subscript"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2" applyFont="1" applyAlignment="1">
      <alignment horizontal="left"/>
    </xf>
    <xf numFmtId="0" fontId="2" fillId="2" borderId="0" xfId="3" applyFont="1" applyFill="1"/>
    <xf numFmtId="2" fontId="3" fillId="0" borderId="0" xfId="4" applyNumberFormat="1" applyFont="1"/>
    <xf numFmtId="0" fontId="6" fillId="0" borderId="0" xfId="4" applyFont="1"/>
    <xf numFmtId="0" fontId="8" fillId="0" borderId="0" xfId="0" applyFont="1"/>
    <xf numFmtId="11" fontId="8" fillId="0" borderId="0" xfId="0" applyNumberFormat="1" applyFont="1"/>
    <xf numFmtId="0" fontId="8" fillId="7" borderId="0" xfId="0" applyFont="1" applyFill="1"/>
    <xf numFmtId="165" fontId="8" fillId="7" borderId="0" xfId="0" applyNumberFormat="1" applyFont="1" applyFill="1"/>
    <xf numFmtId="164" fontId="8" fillId="7" borderId="0" xfId="0" applyNumberFormat="1" applyFont="1" applyFill="1"/>
    <xf numFmtId="0" fontId="8" fillId="8" borderId="0" xfId="0" applyFont="1" applyFill="1"/>
    <xf numFmtId="164" fontId="8" fillId="8" borderId="0" xfId="0" applyNumberFormat="1" applyFont="1" applyFill="1"/>
    <xf numFmtId="0" fontId="8" fillId="9" borderId="0" xfId="0" applyFont="1" applyFill="1"/>
    <xf numFmtId="179" fontId="8" fillId="9" borderId="0" xfId="0" applyNumberFormat="1" applyFont="1" applyFill="1"/>
    <xf numFmtId="0" fontId="8" fillId="4" borderId="0" xfId="0" applyFont="1" applyFill="1"/>
    <xf numFmtId="2" fontId="8" fillId="0" borderId="0" xfId="0" applyNumberFormat="1" applyFont="1"/>
    <xf numFmtId="0" fontId="8" fillId="6" borderId="0" xfId="0" applyFont="1" applyFill="1"/>
    <xf numFmtId="0" fontId="8" fillId="3" borderId="0" xfId="0" applyFont="1" applyFill="1"/>
    <xf numFmtId="0" fontId="8" fillId="5" borderId="0" xfId="0" applyFont="1" applyFill="1"/>
    <xf numFmtId="1" fontId="8" fillId="6" borderId="0" xfId="0" applyNumberFormat="1" applyFont="1" applyFill="1"/>
    <xf numFmtId="164" fontId="8" fillId="3" borderId="0" xfId="0" applyNumberFormat="1" applyFont="1" applyFill="1"/>
    <xf numFmtId="164" fontId="8" fillId="5" borderId="0" xfId="0" applyNumberFormat="1" applyFont="1" applyFill="1"/>
    <xf numFmtId="164" fontId="8" fillId="0" borderId="0" xfId="0" applyNumberFormat="1" applyFont="1"/>
    <xf numFmtId="165" fontId="8" fillId="0" borderId="0" xfId="0" applyNumberFormat="1" applyFont="1"/>
    <xf numFmtId="179" fontId="8" fillId="0" borderId="0" xfId="0" applyNumberFormat="1" applyFont="1"/>
    <xf numFmtId="2" fontId="8" fillId="4" borderId="0" xfId="0" applyNumberFormat="1" applyFont="1" applyFill="1"/>
    <xf numFmtId="0" fontId="8" fillId="0" borderId="0" xfId="0" applyFont="1" applyFill="1"/>
    <xf numFmtId="2" fontId="8" fillId="9" borderId="0" xfId="0" applyNumberFormat="1" applyFont="1" applyFill="1"/>
    <xf numFmtId="0" fontId="9" fillId="9" borderId="0" xfId="0" applyFont="1" applyFill="1"/>
    <xf numFmtId="0" fontId="8" fillId="10" borderId="0" xfId="0" applyFont="1" applyFill="1"/>
    <xf numFmtId="2" fontId="8" fillId="10" borderId="0" xfId="0" applyNumberFormat="1" applyFont="1" applyFill="1"/>
    <xf numFmtId="164" fontId="8" fillId="4" borderId="0" xfId="0" applyNumberFormat="1" applyFont="1" applyFill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  <colors>
    <mruColors>
      <color rgb="FF05B5C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v>Obs Recruits</c:v>
          </c:tx>
          <c:spPr>
            <a:ln>
              <a:noFill/>
            </a:ln>
          </c:spPr>
          <c:marker>
            <c:symbol val="diamond"/>
            <c:size val="4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Sheet1!$B$13:$B$57</c:f>
              <c:numCache>
                <c:formatCode>General</c:formatCode>
                <c:ptCount val="45"/>
                <c:pt idx="0">
                  <c:v>1124</c:v>
                </c:pt>
                <c:pt idx="1">
                  <c:v>706</c:v>
                </c:pt>
                <c:pt idx="2">
                  <c:v>1506</c:v>
                </c:pt>
                <c:pt idx="3">
                  <c:v>1054</c:v>
                </c:pt>
                <c:pt idx="4">
                  <c:v>765</c:v>
                </c:pt>
                <c:pt idx="5">
                  <c:v>444</c:v>
                </c:pt>
                <c:pt idx="6">
                  <c:v>979</c:v>
                </c:pt>
                <c:pt idx="7">
                  <c:v>771</c:v>
                </c:pt>
                <c:pt idx="8">
                  <c:v>393</c:v>
                </c:pt>
                <c:pt idx="9">
                  <c:v>623</c:v>
                </c:pt>
                <c:pt idx="10">
                  <c:v>970</c:v>
                </c:pt>
                <c:pt idx="11">
                  <c:v>868</c:v>
                </c:pt>
                <c:pt idx="12">
                  <c:v>546</c:v>
                </c:pt>
                <c:pt idx="13">
                  <c:v>244</c:v>
                </c:pt>
                <c:pt idx="14">
                  <c:v>635</c:v>
                </c:pt>
                <c:pt idx="15">
                  <c:v>1043</c:v>
                </c:pt>
                <c:pt idx="16">
                  <c:v>1098</c:v>
                </c:pt>
                <c:pt idx="17">
                  <c:v>624</c:v>
                </c:pt>
                <c:pt idx="18">
                  <c:v>554</c:v>
                </c:pt>
                <c:pt idx="19">
                  <c:v>549</c:v>
                </c:pt>
                <c:pt idx="20">
                  <c:v>224</c:v>
                </c:pt>
                <c:pt idx="21">
                  <c:v>565</c:v>
                </c:pt>
                <c:pt idx="22">
                  <c:v>742</c:v>
                </c:pt>
                <c:pt idx="23">
                  <c:v>510</c:v>
                </c:pt>
                <c:pt idx="24">
                  <c:v>310</c:v>
                </c:pt>
                <c:pt idx="25">
                  <c:v>173</c:v>
                </c:pt>
                <c:pt idx="26">
                  <c:v>320</c:v>
                </c:pt>
                <c:pt idx="27">
                  <c:v>310</c:v>
                </c:pt>
                <c:pt idx="28">
                  <c:v>556</c:v>
                </c:pt>
                <c:pt idx="29">
                  <c:v>340</c:v>
                </c:pt>
                <c:pt idx="30">
                  <c:v>297</c:v>
                </c:pt>
                <c:pt idx="31">
                  <c:v>598</c:v>
                </c:pt>
                <c:pt idx="32">
                  <c:v>963</c:v>
                </c:pt>
                <c:pt idx="33">
                  <c:v>572</c:v>
                </c:pt>
                <c:pt idx="34">
                  <c:v>305</c:v>
                </c:pt>
                <c:pt idx="35">
                  <c:v>272</c:v>
                </c:pt>
                <c:pt idx="36">
                  <c:v>824</c:v>
                </c:pt>
                <c:pt idx="37">
                  <c:v>940</c:v>
                </c:pt>
                <c:pt idx="38">
                  <c:v>486</c:v>
                </c:pt>
                <c:pt idx="39">
                  <c:v>307</c:v>
                </c:pt>
                <c:pt idx="40">
                  <c:v>1066</c:v>
                </c:pt>
                <c:pt idx="41">
                  <c:v>480</c:v>
                </c:pt>
                <c:pt idx="42">
                  <c:v>382</c:v>
                </c:pt>
                <c:pt idx="43">
                  <c:v>163</c:v>
                </c:pt>
                <c:pt idx="44">
                  <c:v>158</c:v>
                </c:pt>
              </c:numCache>
            </c:numRef>
          </c:xVal>
          <c:yVal>
            <c:numRef>
              <c:f>Sheet1!$C$13:$C$57</c:f>
              <c:numCache>
                <c:formatCode>General</c:formatCode>
                <c:ptCount val="45"/>
                <c:pt idx="0">
                  <c:v>1658</c:v>
                </c:pt>
                <c:pt idx="1">
                  <c:v>2380</c:v>
                </c:pt>
                <c:pt idx="2">
                  <c:v>1921</c:v>
                </c:pt>
                <c:pt idx="3">
                  <c:v>1239</c:v>
                </c:pt>
                <c:pt idx="4">
                  <c:v>894</c:v>
                </c:pt>
                <c:pt idx="5">
                  <c:v>1737</c:v>
                </c:pt>
                <c:pt idx="6">
                  <c:v>3657</c:v>
                </c:pt>
                <c:pt idx="7">
                  <c:v>2160</c:v>
                </c:pt>
                <c:pt idx="8">
                  <c:v>450</c:v>
                </c:pt>
                <c:pt idx="9">
                  <c:v>848</c:v>
                </c:pt>
                <c:pt idx="10">
                  <c:v>2452</c:v>
                </c:pt>
                <c:pt idx="11">
                  <c:v>3838</c:v>
                </c:pt>
                <c:pt idx="12">
                  <c:v>1623</c:v>
                </c:pt>
                <c:pt idx="13">
                  <c:v>1296</c:v>
                </c:pt>
                <c:pt idx="14">
                  <c:v>1487</c:v>
                </c:pt>
                <c:pt idx="15">
                  <c:v>1497</c:v>
                </c:pt>
                <c:pt idx="16">
                  <c:v>858</c:v>
                </c:pt>
                <c:pt idx="17">
                  <c:v>2346</c:v>
                </c:pt>
                <c:pt idx="18">
                  <c:v>1582</c:v>
                </c:pt>
                <c:pt idx="19">
                  <c:v>1344</c:v>
                </c:pt>
                <c:pt idx="20">
                  <c:v>679</c:v>
                </c:pt>
                <c:pt idx="21">
                  <c:v>677</c:v>
                </c:pt>
                <c:pt idx="22">
                  <c:v>981</c:v>
                </c:pt>
                <c:pt idx="23">
                  <c:v>889</c:v>
                </c:pt>
                <c:pt idx="24">
                  <c:v>1556</c:v>
                </c:pt>
                <c:pt idx="25">
                  <c:v>640</c:v>
                </c:pt>
                <c:pt idx="26">
                  <c:v>1220</c:v>
                </c:pt>
                <c:pt idx="27">
                  <c:v>1183</c:v>
                </c:pt>
                <c:pt idx="28">
                  <c:v>2944</c:v>
                </c:pt>
                <c:pt idx="29">
                  <c:v>1202</c:v>
                </c:pt>
                <c:pt idx="30">
                  <c:v>535</c:v>
                </c:pt>
                <c:pt idx="31">
                  <c:v>1318</c:v>
                </c:pt>
                <c:pt idx="32">
                  <c:v>2285</c:v>
                </c:pt>
                <c:pt idx="33">
                  <c:v>1183</c:v>
                </c:pt>
                <c:pt idx="34">
                  <c:v>905</c:v>
                </c:pt>
                <c:pt idx="35">
                  <c:v>477</c:v>
                </c:pt>
                <c:pt idx="36">
                  <c:v>3156</c:v>
                </c:pt>
                <c:pt idx="37">
                  <c:v>795</c:v>
                </c:pt>
                <c:pt idx="38">
                  <c:v>1112</c:v>
                </c:pt>
                <c:pt idx="39">
                  <c:v>911</c:v>
                </c:pt>
                <c:pt idx="40">
                  <c:v>2427</c:v>
                </c:pt>
                <c:pt idx="41">
                  <c:v>1363</c:v>
                </c:pt>
                <c:pt idx="42">
                  <c:v>601</c:v>
                </c:pt>
                <c:pt idx="43">
                  <c:v>184</c:v>
                </c:pt>
                <c:pt idx="44">
                  <c:v>637</c:v>
                </c:pt>
              </c:numCache>
            </c:numRef>
          </c:yVal>
          <c:smooth val="1"/>
        </c:ser>
        <c:ser>
          <c:idx val="1"/>
          <c:order val="1"/>
          <c:tx>
            <c:v>BH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Sheet1!$B$13:$B$57</c:f>
              <c:numCache>
                <c:formatCode>General</c:formatCode>
                <c:ptCount val="45"/>
                <c:pt idx="0">
                  <c:v>1124</c:v>
                </c:pt>
                <c:pt idx="1">
                  <c:v>706</c:v>
                </c:pt>
                <c:pt idx="2">
                  <c:v>1506</c:v>
                </c:pt>
                <c:pt idx="3">
                  <c:v>1054</c:v>
                </c:pt>
                <c:pt idx="4">
                  <c:v>765</c:v>
                </c:pt>
                <c:pt idx="5">
                  <c:v>444</c:v>
                </c:pt>
                <c:pt idx="6">
                  <c:v>979</c:v>
                </c:pt>
                <c:pt idx="7">
                  <c:v>771</c:v>
                </c:pt>
                <c:pt idx="8">
                  <c:v>393</c:v>
                </c:pt>
                <c:pt idx="9">
                  <c:v>623</c:v>
                </c:pt>
                <c:pt idx="10">
                  <c:v>970</c:v>
                </c:pt>
                <c:pt idx="11">
                  <c:v>868</c:v>
                </c:pt>
                <c:pt idx="12">
                  <c:v>546</c:v>
                </c:pt>
                <c:pt idx="13">
                  <c:v>244</c:v>
                </c:pt>
                <c:pt idx="14">
                  <c:v>635</c:v>
                </c:pt>
                <c:pt idx="15">
                  <c:v>1043</c:v>
                </c:pt>
                <c:pt idx="16">
                  <c:v>1098</c:v>
                </c:pt>
                <c:pt idx="17">
                  <c:v>624</c:v>
                </c:pt>
                <c:pt idx="18">
                  <c:v>554</c:v>
                </c:pt>
                <c:pt idx="19">
                  <c:v>549</c:v>
                </c:pt>
                <c:pt idx="20">
                  <c:v>224</c:v>
                </c:pt>
                <c:pt idx="21">
                  <c:v>565</c:v>
                </c:pt>
                <c:pt idx="22">
                  <c:v>742</c:v>
                </c:pt>
                <c:pt idx="23">
                  <c:v>510</c:v>
                </c:pt>
                <c:pt idx="24">
                  <c:v>310</c:v>
                </c:pt>
                <c:pt idx="25">
                  <c:v>173</c:v>
                </c:pt>
                <c:pt idx="26">
                  <c:v>320</c:v>
                </c:pt>
                <c:pt idx="27">
                  <c:v>310</c:v>
                </c:pt>
                <c:pt idx="28">
                  <c:v>556</c:v>
                </c:pt>
                <c:pt idx="29">
                  <c:v>340</c:v>
                </c:pt>
                <c:pt idx="30">
                  <c:v>297</c:v>
                </c:pt>
                <c:pt idx="31">
                  <c:v>598</c:v>
                </c:pt>
                <c:pt idx="32">
                  <c:v>963</c:v>
                </c:pt>
                <c:pt idx="33">
                  <c:v>572</c:v>
                </c:pt>
                <c:pt idx="34">
                  <c:v>305</c:v>
                </c:pt>
                <c:pt idx="35">
                  <c:v>272</c:v>
                </c:pt>
                <c:pt idx="36">
                  <c:v>824</c:v>
                </c:pt>
                <c:pt idx="37">
                  <c:v>940</c:v>
                </c:pt>
                <c:pt idx="38">
                  <c:v>486</c:v>
                </c:pt>
                <c:pt idx="39">
                  <c:v>307</c:v>
                </c:pt>
                <c:pt idx="40">
                  <c:v>1066</c:v>
                </c:pt>
                <c:pt idx="41">
                  <c:v>480</c:v>
                </c:pt>
                <c:pt idx="42">
                  <c:v>382</c:v>
                </c:pt>
                <c:pt idx="43">
                  <c:v>163</c:v>
                </c:pt>
                <c:pt idx="44">
                  <c:v>158</c:v>
                </c:pt>
              </c:numCache>
            </c:numRef>
          </c:xVal>
          <c:yVal>
            <c:numRef>
              <c:f>Sheet1!$D$13:$D$57</c:f>
              <c:numCache>
                <c:formatCode>0</c:formatCode>
                <c:ptCount val="45"/>
                <c:pt idx="0">
                  <c:v>1941.4688782968808</c:v>
                </c:pt>
                <c:pt idx="1">
                  <c:v>1518.0221431514651</c:v>
                </c:pt>
                <c:pt idx="2">
                  <c:v>2204.975312284294</c:v>
                </c:pt>
                <c:pt idx="3">
                  <c:v>1882.5633401698369</c:v>
                </c:pt>
                <c:pt idx="4">
                  <c:v>1589.9387789866805</c:v>
                </c:pt>
                <c:pt idx="5">
                  <c:v>1127.7353201501348</c:v>
                </c:pt>
                <c:pt idx="6">
                  <c:v>1814.8290987295534</c:v>
                </c:pt>
                <c:pt idx="7">
                  <c:v>1596.9841101795807</c:v>
                </c:pt>
                <c:pt idx="8">
                  <c:v>1034.7091567620064</c:v>
                </c:pt>
                <c:pt idx="9">
                  <c:v>1408.0068175701815</c:v>
                </c:pt>
                <c:pt idx="10">
                  <c:v>1806.35464297455</c:v>
                </c:pt>
                <c:pt idx="11">
                  <c:v>1704.6077469124027</c:v>
                </c:pt>
                <c:pt idx="12">
                  <c:v>1295.3907007863472</c:v>
                </c:pt>
                <c:pt idx="13">
                  <c:v>719.2783271569665</c:v>
                </c:pt>
                <c:pt idx="14">
                  <c:v>1424.602801485662</c:v>
                </c:pt>
                <c:pt idx="15">
                  <c:v>1872.939991848677</c:v>
                </c:pt>
                <c:pt idx="16">
                  <c:v>1920.0482477270575</c:v>
                </c:pt>
                <c:pt idx="17">
                  <c:v>1409.3991762101339</c:v>
                </c:pt>
                <c:pt idx="18">
                  <c:v>1307.6101496127835</c:v>
                </c:pt>
                <c:pt idx="19">
                  <c:v>1299.9877726140958</c:v>
                </c:pt>
                <c:pt idx="20">
                  <c:v>671.09900350898499</c:v>
                </c:pt>
                <c:pt idx="21">
                  <c:v>1324.2080811478877</c:v>
                </c:pt>
                <c:pt idx="22">
                  <c:v>1562.4824155162439</c:v>
                </c:pt>
                <c:pt idx="23">
                  <c:v>1238.8022976673651</c:v>
                </c:pt>
                <c:pt idx="24">
                  <c:v>867.84299310568122</c:v>
                </c:pt>
                <c:pt idx="25">
                  <c:v>540.81372811686174</c:v>
                </c:pt>
                <c:pt idx="26">
                  <c:v>889.05806934136365</c:v>
                </c:pt>
                <c:pt idx="27">
                  <c:v>867.84299310568122</c:v>
                </c:pt>
                <c:pt idx="28">
                  <c:v>1310.6453956994546</c:v>
                </c:pt>
                <c:pt idx="29">
                  <c:v>930.53922952096855</c:v>
                </c:pt>
                <c:pt idx="30">
                  <c:v>839.77481673819534</c:v>
                </c:pt>
                <c:pt idx="31">
                  <c:v>1372.6319662049609</c:v>
                </c:pt>
                <c:pt idx="32">
                  <c:v>1799.7097119377368</c:v>
                </c:pt>
                <c:pt idx="33">
                  <c:v>1334.6495602698892</c:v>
                </c:pt>
                <c:pt idx="34">
                  <c:v>857.11365268433224</c:v>
                </c:pt>
                <c:pt idx="35">
                  <c:v>784.18670083932568</c:v>
                </c:pt>
                <c:pt idx="36">
                  <c:v>1657.2062836628143</c:v>
                </c:pt>
                <c:pt idx="37">
                  <c:v>1777.5389680384419</c:v>
                </c:pt>
                <c:pt idx="38">
                  <c:v>1199.5548088769442</c:v>
                </c:pt>
                <c:pt idx="39">
                  <c:v>861.41522985915913</c:v>
                </c:pt>
                <c:pt idx="40">
                  <c:v>1892.9447406084614</c:v>
                </c:pt>
                <c:pt idx="41">
                  <c:v>1189.5442249234184</c:v>
                </c:pt>
                <c:pt idx="42">
                  <c:v>1013.7454081218411</c:v>
                </c:pt>
                <c:pt idx="43">
                  <c:v>513.9292085353394</c:v>
                </c:pt>
                <c:pt idx="44">
                  <c:v>500.31302481714749</c:v>
                </c:pt>
              </c:numCache>
            </c:numRef>
          </c:yVal>
          <c:smooth val="1"/>
        </c:ser>
        <c:ser>
          <c:idx val="2"/>
          <c:order val="2"/>
          <c:tx>
            <c:v>Ricker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Sheet1!$B$13:$B$57</c:f>
              <c:numCache>
                <c:formatCode>General</c:formatCode>
                <c:ptCount val="45"/>
                <c:pt idx="0">
                  <c:v>1124</c:v>
                </c:pt>
                <c:pt idx="1">
                  <c:v>706</c:v>
                </c:pt>
                <c:pt idx="2">
                  <c:v>1506</c:v>
                </c:pt>
                <c:pt idx="3">
                  <c:v>1054</c:v>
                </c:pt>
                <c:pt idx="4">
                  <c:v>765</c:v>
                </c:pt>
                <c:pt idx="5">
                  <c:v>444</c:v>
                </c:pt>
                <c:pt idx="6">
                  <c:v>979</c:v>
                </c:pt>
                <c:pt idx="7">
                  <c:v>771</c:v>
                </c:pt>
                <c:pt idx="8">
                  <c:v>393</c:v>
                </c:pt>
                <c:pt idx="9">
                  <c:v>623</c:v>
                </c:pt>
                <c:pt idx="10">
                  <c:v>970</c:v>
                </c:pt>
                <c:pt idx="11">
                  <c:v>868</c:v>
                </c:pt>
                <c:pt idx="12">
                  <c:v>546</c:v>
                </c:pt>
                <c:pt idx="13">
                  <c:v>244</c:v>
                </c:pt>
                <c:pt idx="14">
                  <c:v>635</c:v>
                </c:pt>
                <c:pt idx="15">
                  <c:v>1043</c:v>
                </c:pt>
                <c:pt idx="16">
                  <c:v>1098</c:v>
                </c:pt>
                <c:pt idx="17">
                  <c:v>624</c:v>
                </c:pt>
                <c:pt idx="18">
                  <c:v>554</c:v>
                </c:pt>
                <c:pt idx="19">
                  <c:v>549</c:v>
                </c:pt>
                <c:pt idx="20">
                  <c:v>224</c:v>
                </c:pt>
                <c:pt idx="21">
                  <c:v>565</c:v>
                </c:pt>
                <c:pt idx="22">
                  <c:v>742</c:v>
                </c:pt>
                <c:pt idx="23">
                  <c:v>510</c:v>
                </c:pt>
                <c:pt idx="24">
                  <c:v>310</c:v>
                </c:pt>
                <c:pt idx="25">
                  <c:v>173</c:v>
                </c:pt>
                <c:pt idx="26">
                  <c:v>320</c:v>
                </c:pt>
                <c:pt idx="27">
                  <c:v>310</c:v>
                </c:pt>
                <c:pt idx="28">
                  <c:v>556</c:v>
                </c:pt>
                <c:pt idx="29">
                  <c:v>340</c:v>
                </c:pt>
                <c:pt idx="30">
                  <c:v>297</c:v>
                </c:pt>
                <c:pt idx="31">
                  <c:v>598</c:v>
                </c:pt>
                <c:pt idx="32">
                  <c:v>963</c:v>
                </c:pt>
                <c:pt idx="33">
                  <c:v>572</c:v>
                </c:pt>
                <c:pt idx="34">
                  <c:v>305</c:v>
                </c:pt>
                <c:pt idx="35">
                  <c:v>272</c:v>
                </c:pt>
                <c:pt idx="36">
                  <c:v>824</c:v>
                </c:pt>
                <c:pt idx="37">
                  <c:v>940</c:v>
                </c:pt>
                <c:pt idx="38">
                  <c:v>486</c:v>
                </c:pt>
                <c:pt idx="39">
                  <c:v>307</c:v>
                </c:pt>
                <c:pt idx="40">
                  <c:v>1066</c:v>
                </c:pt>
                <c:pt idx="41">
                  <c:v>480</c:v>
                </c:pt>
                <c:pt idx="42">
                  <c:v>382</c:v>
                </c:pt>
                <c:pt idx="43">
                  <c:v>163</c:v>
                </c:pt>
                <c:pt idx="44">
                  <c:v>158</c:v>
                </c:pt>
              </c:numCache>
            </c:numRef>
          </c:xVal>
          <c:yVal>
            <c:numRef>
              <c:f>Sheet1!$I$13:$I$57</c:f>
              <c:numCache>
                <c:formatCode>0</c:formatCode>
                <c:ptCount val="45"/>
                <c:pt idx="0">
                  <c:v>1709.8501358958954</c:v>
                </c:pt>
                <c:pt idx="1">
                  <c:v>1552.3453306299334</c:v>
                </c:pt>
                <c:pt idx="2">
                  <c:v>1636.0780277019544</c:v>
                </c:pt>
                <c:pt idx="3">
                  <c:v>1705.3960361844775</c:v>
                </c:pt>
                <c:pt idx="4">
                  <c:v>1596.8439773321929</c:v>
                </c:pt>
                <c:pt idx="5">
                  <c:v>1229.8400014369615</c:v>
                </c:pt>
                <c:pt idx="6">
                  <c:v>1692.2869727234399</c:v>
                </c:pt>
                <c:pt idx="7">
                  <c:v>1600.8804205828146</c:v>
                </c:pt>
                <c:pt idx="8">
                  <c:v>1138.6198167541875</c:v>
                </c:pt>
                <c:pt idx="9">
                  <c:v>1473.8063125783356</c:v>
                </c:pt>
                <c:pt idx="10">
                  <c:v>1690.0823076698987</c:v>
                </c:pt>
                <c:pt idx="11">
                  <c:v>1654.6149066828893</c:v>
                </c:pt>
                <c:pt idx="12">
                  <c:v>1382.347403087228</c:v>
                </c:pt>
                <c:pt idx="13">
                  <c:v>806.13285264315152</c:v>
                </c:pt>
                <c:pt idx="14">
                  <c:v>1486.3908459086758</c:v>
                </c:pt>
                <c:pt idx="15">
                  <c:v>1704.0379400082854</c:v>
                </c:pt>
                <c:pt idx="16">
                  <c:v>1709.0144137544212</c:v>
                </c:pt>
                <c:pt idx="17">
                  <c:v>1474.8715547034265</c:v>
                </c:pt>
                <c:pt idx="18">
                  <c:v>1392.7471455022687</c:v>
                </c:pt>
                <c:pt idx="19">
                  <c:v>1386.2725875372585</c:v>
                </c:pt>
                <c:pt idx="20">
                  <c:v>753.21667744250874</c:v>
                </c:pt>
                <c:pt idx="21">
                  <c:v>1406.6972773639375</c:v>
                </c:pt>
                <c:pt idx="22">
                  <c:v>1580.5503561689072</c:v>
                </c:pt>
                <c:pt idx="23">
                  <c:v>1332.8274890283053</c:v>
                </c:pt>
                <c:pt idx="24">
                  <c:v>966.31029970043369</c:v>
                </c:pt>
                <c:pt idx="25">
                  <c:v>608.46913797748357</c:v>
                </c:pt>
                <c:pt idx="26">
                  <c:v>988.72914381729163</c:v>
                </c:pt>
                <c:pt idx="27">
                  <c:v>966.31029970043369</c:v>
                </c:pt>
                <c:pt idx="28">
                  <c:v>1395.3134878785866</c:v>
                </c:pt>
                <c:pt idx="29">
                  <c:v>1032.1698270566426</c:v>
                </c:pt>
                <c:pt idx="30">
                  <c:v>936.45559514939339</c:v>
                </c:pt>
                <c:pt idx="31">
                  <c:v>1446.1803071257441</c:v>
                </c:pt>
                <c:pt idx="32">
                  <c:v>1688.2692041145388</c:v>
                </c:pt>
                <c:pt idx="33">
                  <c:v>1415.3665829710787</c:v>
                </c:pt>
                <c:pt idx="34">
                  <c:v>954.92339383055548</c:v>
                </c:pt>
                <c:pt idx="35">
                  <c:v>876.73538949174554</c:v>
                </c:pt>
                <c:pt idx="36">
                  <c:v>1632.8476745330986</c:v>
                </c:pt>
                <c:pt idx="37">
                  <c:v>1681.6927318986038</c:v>
                </c:pt>
                <c:pt idx="38">
                  <c:v>1297.2574468331661</c:v>
                </c:pt>
                <c:pt idx="39">
                  <c:v>959.49244065924756</c:v>
                </c:pt>
                <c:pt idx="40">
                  <c:v>1706.6669331435014</c:v>
                </c:pt>
                <c:pt idx="41">
                  <c:v>1288.0350316564995</c:v>
                </c:pt>
                <c:pt idx="42">
                  <c:v>1117.5317325108708</c:v>
                </c:pt>
                <c:pt idx="43">
                  <c:v>578.37247182451404</c:v>
                </c:pt>
                <c:pt idx="44">
                  <c:v>563.10693428357627</c:v>
                </c:pt>
              </c:numCache>
            </c:numRef>
          </c:yVal>
          <c:smooth val="1"/>
        </c:ser>
        <c:axId val="116493312"/>
        <c:axId val="116491776"/>
      </c:scatterChart>
      <c:valAx>
        <c:axId val="116493312"/>
        <c:scaling>
          <c:orientation val="minMax"/>
          <c:max val="16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Spawners</a:t>
                </a:r>
              </a:p>
            </c:rich>
          </c:tx>
          <c:layout/>
        </c:title>
        <c:numFmt formatCode="General" sourceLinked="1"/>
        <c:tickLblPos val="nextTo"/>
        <c:crossAx val="116491776"/>
        <c:crosses val="autoZero"/>
        <c:crossBetween val="midCat"/>
      </c:valAx>
      <c:valAx>
        <c:axId val="11649177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Recruits</a:t>
                </a:r>
              </a:p>
            </c:rich>
          </c:tx>
          <c:layout/>
        </c:title>
        <c:numFmt formatCode="General" sourceLinked="1"/>
        <c:tickLblPos val="nextTo"/>
        <c:crossAx val="1164933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9094444444444447"/>
          <c:y val="4.5912438028579763E-2"/>
          <c:w val="0.25050282867773782"/>
          <c:h val="0.31043628130174716"/>
        </c:manualLayout>
      </c:layout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surface3DChart>
        <c:ser>
          <c:idx val="0"/>
          <c:order val="0"/>
          <c:tx>
            <c:strRef>
              <c:f>Sheet1!$O$63</c:f>
              <c:strCache>
                <c:ptCount val="1"/>
                <c:pt idx="0">
                  <c:v>1000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Sheet1!$P$63:$AZ$63</c:f>
              <c:numCache>
                <c:formatCode>0.00</c:formatCode>
                <c:ptCount val="37"/>
                <c:pt idx="0">
                  <c:v>8.3524474138370983E-14</c:v>
                </c:pt>
                <c:pt idx="1">
                  <c:v>2.1489117611110612E-13</c:v>
                </c:pt>
                <c:pt idx="2">
                  <c:v>5.5498904439286524E-13</c:v>
                </c:pt>
                <c:pt idx="3">
                  <c:v>1.4369919859607676E-12</c:v>
                </c:pt>
                <c:pt idx="4">
                  <c:v>3.7246926236619124E-12</c:v>
                </c:pt>
                <c:pt idx="5">
                  <c:v>9.6486345870179388E-12</c:v>
                </c:pt>
                <c:pt idx="6">
                  <c:v>2.4931991677641609E-11</c:v>
                </c:pt>
                <c:pt idx="7">
                  <c:v>6.4126200485313011E-11</c:v>
                </c:pt>
                <c:pt idx="8">
                  <c:v>1.6378008181691041E-10</c:v>
                </c:pt>
                <c:pt idx="9">
                  <c:v>4.1426138925610517E-10</c:v>
                </c:pt>
                <c:pt idx="10">
                  <c:v>1.0346463429159099E-9</c:v>
                </c:pt>
                <c:pt idx="11">
                  <c:v>2.5433223577280393E-9</c:v>
                </c:pt>
                <c:pt idx="12">
                  <c:v>6.1314163629184899E-9</c:v>
                </c:pt>
                <c:pt idx="13">
                  <c:v>1.4441070062840659E-8</c:v>
                </c:pt>
                <c:pt idx="14">
                  <c:v>3.3091982869270133E-8</c:v>
                </c:pt>
                <c:pt idx="15">
                  <c:v>7.3455236221771027E-8</c:v>
                </c:pt>
                <c:pt idx="16">
                  <c:v>1.5721422089468408E-7</c:v>
                </c:pt>
                <c:pt idx="17">
                  <c:v>3.2288216734706118E-7</c:v>
                </c:pt>
                <c:pt idx="18">
                  <c:v>6.332015857276921E-7</c:v>
                </c:pt>
                <c:pt idx="19">
                  <c:v>1.1798587020078707E-6</c:v>
                </c:pt>
                <c:pt idx="20">
                  <c:v>2.0786135937111074E-6</c:v>
                </c:pt>
                <c:pt idx="21">
                  <c:v>3.4459194375832521E-6</c:v>
                </c:pt>
                <c:pt idx="22">
                  <c:v>5.351443339293612E-6</c:v>
                </c:pt>
                <c:pt idx="23">
                  <c:v>7.753255950768189E-6</c:v>
                </c:pt>
                <c:pt idx="24">
                  <c:v>1.0441779295461375E-5</c:v>
                </c:pt>
                <c:pt idx="25">
                  <c:v>1.3032770124571117E-5</c:v>
                </c:pt>
                <c:pt idx="26">
                  <c:v>1.5040850853746119E-5</c:v>
                </c:pt>
                <c:pt idx="27">
                  <c:v>1.6025948538730461E-5</c:v>
                </c:pt>
                <c:pt idx="28">
                  <c:v>1.5754202938285512E-5</c:v>
                </c:pt>
                <c:pt idx="29">
                  <c:v>1.4291243267621487E-5</c:v>
                </c:pt>
                <c:pt idx="30">
                  <c:v>1.1975538058295633E-5</c:v>
                </c:pt>
                <c:pt idx="31">
                  <c:v>9.2870391913695246E-6</c:v>
                </c:pt>
                <c:pt idx="32">
                  <c:v>6.682670566003913E-6</c:v>
                </c:pt>
                <c:pt idx="33">
                  <c:v>4.4764798846402058E-6</c:v>
                </c:pt>
                <c:pt idx="34">
                  <c:v>2.8022400512918119E-6</c:v>
                </c:pt>
                <c:pt idx="35">
                  <c:v>1.6463416686313108E-6</c:v>
                </c:pt>
                <c:pt idx="36">
                  <c:v>9.1198699318448944E-7</c:v>
                </c:pt>
              </c:numCache>
            </c:numRef>
          </c:val>
        </c:ser>
        <c:ser>
          <c:idx val="1"/>
          <c:order val="1"/>
          <c:tx>
            <c:strRef>
              <c:f>Sheet1!$O$64</c:f>
              <c:strCache>
                <c:ptCount val="1"/>
                <c:pt idx="0">
                  <c:v>1200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Sheet1!$P$64:$AZ$64</c:f>
              <c:numCache>
                <c:formatCode>0.00</c:formatCode>
                <c:ptCount val="37"/>
                <c:pt idx="0">
                  <c:v>1.808299519070053E-13</c:v>
                </c:pt>
                <c:pt idx="1">
                  <c:v>5.7821112787743183E-13</c:v>
                </c:pt>
                <c:pt idx="2">
                  <c:v>1.8751930805233349E-12</c:v>
                </c:pt>
                <c:pt idx="3">
                  <c:v>6.1614115748265023E-12</c:v>
                </c:pt>
                <c:pt idx="4">
                  <c:v>2.0483303779766917E-11</c:v>
                </c:pt>
                <c:pt idx="5">
                  <c:v>6.8782252291754992E-11</c:v>
                </c:pt>
                <c:pt idx="6">
                  <c:v>2.3281923690570112E-10</c:v>
                </c:pt>
                <c:pt idx="7">
                  <c:v>7.924126921250988E-10</c:v>
                </c:pt>
                <c:pt idx="8">
                  <c:v>2.7038759589991286E-9</c:v>
                </c:pt>
                <c:pt idx="9">
                  <c:v>9.2171976662982408E-9</c:v>
                </c:pt>
                <c:pt idx="10">
                  <c:v>3.1260441715128194E-8</c:v>
                </c:pt>
                <c:pt idx="11">
                  <c:v>1.0497558833955727E-7</c:v>
                </c:pt>
                <c:pt idx="12">
                  <c:v>3.4711359592936662E-7</c:v>
                </c:pt>
                <c:pt idx="13">
                  <c:v>1.1230452810497271E-6</c:v>
                </c:pt>
                <c:pt idx="14">
                  <c:v>3.5299043993991357E-6</c:v>
                </c:pt>
                <c:pt idx="15">
                  <c:v>1.0693235587991045E-5</c:v>
                </c:pt>
                <c:pt idx="16">
                  <c:v>3.0947928638540136E-5</c:v>
                </c:pt>
                <c:pt idx="17">
                  <c:v>8.4764383932049513E-5</c:v>
                </c:pt>
                <c:pt idx="18">
                  <c:v>2.175109392840635E-4</c:v>
                </c:pt>
                <c:pt idx="19">
                  <c:v>5.1747327707974355E-4</c:v>
                </c:pt>
                <c:pt idx="20">
                  <c:v>1.1293441379157793E-3</c:v>
                </c:pt>
                <c:pt idx="21">
                  <c:v>2.2375265454993498E-3</c:v>
                </c:pt>
                <c:pt idx="22">
                  <c:v>3.985004548689366E-3</c:v>
                </c:pt>
                <c:pt idx="23">
                  <c:v>6.3233154562215869E-3</c:v>
                </c:pt>
                <c:pt idx="24">
                  <c:v>8.8726716943352008E-3</c:v>
                </c:pt>
                <c:pt idx="25">
                  <c:v>1.0946197462367099E-2</c:v>
                </c:pt>
                <c:pt idx="26">
                  <c:v>1.182988800647432E-2</c:v>
                </c:pt>
                <c:pt idx="27">
                  <c:v>1.1184321164542663E-2</c:v>
                </c:pt>
                <c:pt idx="28">
                  <c:v>9.2593851252147676E-3</c:v>
                </c:pt>
                <c:pt idx="29">
                  <c:v>6.7349379731869545E-3</c:v>
                </c:pt>
                <c:pt idx="30">
                  <c:v>4.327337889014099E-3</c:v>
                </c:pt>
                <c:pt idx="31">
                  <c:v>2.4739594486373859E-3</c:v>
                </c:pt>
                <c:pt idx="32">
                  <c:v>1.2694842707235969E-3</c:v>
                </c:pt>
                <c:pt idx="33">
                  <c:v>5.9041066187456989E-4</c:v>
                </c:pt>
                <c:pt idx="34">
                  <c:v>2.5146270719638634E-4</c:v>
                </c:pt>
                <c:pt idx="35">
                  <c:v>9.9126653565817648E-5</c:v>
                </c:pt>
                <c:pt idx="36">
                  <c:v>3.6548509326483736E-5</c:v>
                </c:pt>
              </c:numCache>
            </c:numRef>
          </c:val>
        </c:ser>
        <c:ser>
          <c:idx val="2"/>
          <c:order val="2"/>
          <c:tx>
            <c:strRef>
              <c:f>Sheet1!$O$65</c:f>
              <c:strCache>
                <c:ptCount val="1"/>
                <c:pt idx="0">
                  <c:v>1400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Sheet1!$P$65:$AZ$65</c:f>
              <c:numCache>
                <c:formatCode>0.00</c:formatCode>
                <c:ptCount val="37"/>
                <c:pt idx="0">
                  <c:v>3.1338532506780035E-13</c:v>
                </c:pt>
                <c:pt idx="1">
                  <c:v>1.1689380560547744E-12</c:v>
                </c:pt>
                <c:pt idx="2">
                  <c:v>4.4529414732105982E-12</c:v>
                </c:pt>
                <c:pt idx="3">
                  <c:v>1.7305487609184634E-11</c:v>
                </c:pt>
                <c:pt idx="4">
                  <c:v>6.8513009203148905E-11</c:v>
                </c:pt>
                <c:pt idx="5">
                  <c:v>2.7579346218733369E-10</c:v>
                </c:pt>
                <c:pt idx="6">
                  <c:v>1.1260177497913742E-9</c:v>
                </c:pt>
                <c:pt idx="7">
                  <c:v>4.6483636049548108E-9</c:v>
                </c:pt>
                <c:pt idx="8">
                  <c:v>1.9326639154916052E-8</c:v>
                </c:pt>
                <c:pt idx="9">
                  <c:v>8.0543676954386617E-8</c:v>
                </c:pt>
                <c:pt idx="10">
                  <c:v>3.3449851255260746E-7</c:v>
                </c:pt>
                <c:pt idx="11">
                  <c:v>1.3746910381973261E-6</c:v>
                </c:pt>
                <c:pt idx="12">
                  <c:v>5.5444668005761119E-6</c:v>
                </c:pt>
                <c:pt idx="13">
                  <c:v>2.1734047325527983E-5</c:v>
                </c:pt>
                <c:pt idx="14">
                  <c:v>8.1881278497176557E-5</c:v>
                </c:pt>
                <c:pt idx="15">
                  <c:v>2.9273707720875675E-4</c:v>
                </c:pt>
                <c:pt idx="16">
                  <c:v>9.7923532584230427E-4</c:v>
                </c:pt>
                <c:pt idx="17">
                  <c:v>3.0181727580703113E-3</c:v>
                </c:pt>
                <c:pt idx="18">
                  <c:v>8.43315803374034E-3</c:v>
                </c:pt>
                <c:pt idx="19">
                  <c:v>2.100838335772244E-2</c:v>
                </c:pt>
                <c:pt idx="20">
                  <c:v>4.5901816548624692E-2</c:v>
                </c:pt>
                <c:pt idx="21">
                  <c:v>8.662368038615563E-2</c:v>
                </c:pt>
                <c:pt idx="22">
                  <c:v>0.13931006642677038</c:v>
                </c:pt>
                <c:pt idx="23">
                  <c:v>0.18890680835084206</c:v>
                </c:pt>
                <c:pt idx="24">
                  <c:v>0.21446153758244632</c:v>
                </c:pt>
                <c:pt idx="25">
                  <c:v>0.2032239867373388</c:v>
                </c:pt>
                <c:pt idx="26">
                  <c:v>0.16094715827709472</c:v>
                </c:pt>
                <c:pt idx="27">
                  <c:v>0.10711780059270518</c:v>
                </c:pt>
                <c:pt idx="28">
                  <c:v>6.0470320195915028E-2</c:v>
                </c:pt>
                <c:pt idx="29">
                  <c:v>2.9316284303749773E-2</c:v>
                </c:pt>
                <c:pt idx="30">
                  <c:v>1.2386119033378889E-2</c:v>
                </c:pt>
                <c:pt idx="31">
                  <c:v>4.6344916487775925E-3</c:v>
                </c:pt>
                <c:pt idx="32">
                  <c:v>1.5614761780354492E-3</c:v>
                </c:pt>
                <c:pt idx="33">
                  <c:v>4.8160859407286958E-4</c:v>
                </c:pt>
                <c:pt idx="34">
                  <c:v>1.3814226766921576E-4</c:v>
                </c:pt>
                <c:pt idx="35">
                  <c:v>3.7393450674091666E-5</c:v>
                </c:pt>
                <c:pt idx="36">
                  <c:v>9.6799311943891927E-6</c:v>
                </c:pt>
              </c:numCache>
            </c:numRef>
          </c:val>
        </c:ser>
        <c:ser>
          <c:idx val="3"/>
          <c:order val="3"/>
          <c:tx>
            <c:strRef>
              <c:f>Sheet1!$O$66</c:f>
              <c:strCache>
                <c:ptCount val="1"/>
                <c:pt idx="0">
                  <c:v>1600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Sheet1!$P$66:$AZ$66</c:f>
              <c:numCache>
                <c:formatCode>0.00</c:formatCode>
                <c:ptCount val="37"/>
                <c:pt idx="0">
                  <c:v>4.7272491819669487E-13</c:v>
                </c:pt>
                <c:pt idx="1">
                  <c:v>1.9771698189157191E-12</c:v>
                </c:pt>
                <c:pt idx="2">
                  <c:v>8.485088126163971E-12</c:v>
                </c:pt>
                <c:pt idx="3">
                  <c:v>3.7317818352472258E-11</c:v>
                </c:pt>
                <c:pt idx="4">
                  <c:v>1.6790661219255038E-10</c:v>
                </c:pt>
                <c:pt idx="5">
                  <c:v>7.7104121019245781E-10</c:v>
                </c:pt>
                <c:pt idx="6">
                  <c:v>3.6022555810267719E-9</c:v>
                </c:pt>
                <c:pt idx="7">
                  <c:v>1.7052194139592176E-8</c:v>
                </c:pt>
                <c:pt idx="8">
                  <c:v>8.1363632188041422E-8</c:v>
                </c:pt>
                <c:pt idx="9">
                  <c:v>3.8876467992443723E-7</c:v>
                </c:pt>
                <c:pt idx="10">
                  <c:v>1.8452090388812276E-6</c:v>
                </c:pt>
                <c:pt idx="11">
                  <c:v>8.614755103225279E-6</c:v>
                </c:pt>
                <c:pt idx="12">
                  <c:v>3.9099379534401865E-5</c:v>
                </c:pt>
                <c:pt idx="13">
                  <c:v>1.701398972736429E-4</c:v>
                </c:pt>
                <c:pt idx="14">
                  <c:v>6.9853993613319015E-4</c:v>
                </c:pt>
                <c:pt idx="15">
                  <c:v>2.6573732134852336E-3</c:v>
                </c:pt>
                <c:pt idx="16">
                  <c:v>9.1815404154889525E-3</c:v>
                </c:pt>
                <c:pt idx="17">
                  <c:v>2.8204460877289814E-2</c:v>
                </c:pt>
                <c:pt idx="18">
                  <c:v>7.5360383792828792E-2</c:v>
                </c:pt>
                <c:pt idx="19">
                  <c:v>0.17142580141542377</c:v>
                </c:pt>
                <c:pt idx="20">
                  <c:v>0.32550357818874509</c:v>
                </c:pt>
                <c:pt idx="21">
                  <c:v>0.50742956349176027</c:v>
                </c:pt>
                <c:pt idx="22">
                  <c:v>0.64159328347118938</c:v>
                </c:pt>
                <c:pt idx="23">
                  <c:v>0.65361376176659547</c:v>
                </c:pt>
                <c:pt idx="24">
                  <c:v>0.53620211141608309</c:v>
                </c:pt>
                <c:pt idx="25">
                  <c:v>0.35622752087939585</c:v>
                </c:pt>
                <c:pt idx="26">
                  <c:v>0.19382704059839631</c:v>
                </c:pt>
                <c:pt idx="27">
                  <c:v>8.7761560533427485E-2</c:v>
                </c:pt>
                <c:pt idx="28">
                  <c:v>3.3710881782561375E-2</c:v>
                </c:pt>
                <c:pt idx="29">
                  <c:v>1.1221203980750355E-2</c:v>
                </c:pt>
                <c:pt idx="30">
                  <c:v>3.308488299918355E-3</c:v>
                </c:pt>
                <c:pt idx="31">
                  <c:v>8.8282254432741638E-4</c:v>
                </c:pt>
                <c:pt idx="32">
                  <c:v>2.1755255816120541E-4</c:v>
                </c:pt>
                <c:pt idx="33">
                  <c:v>5.0433818768042091E-5</c:v>
                </c:pt>
                <c:pt idx="34">
                  <c:v>1.1180641033040983E-5</c:v>
                </c:pt>
                <c:pt idx="35">
                  <c:v>2.404245415047371E-6</c:v>
                </c:pt>
                <c:pt idx="36">
                  <c:v>5.075968169680025E-7</c:v>
                </c:pt>
              </c:numCache>
            </c:numRef>
          </c:val>
        </c:ser>
        <c:ser>
          <c:idx val="4"/>
          <c:order val="4"/>
          <c:tx>
            <c:strRef>
              <c:f>Sheet1!$O$67</c:f>
              <c:strCache>
                <c:ptCount val="1"/>
                <c:pt idx="0">
                  <c:v>1800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Sheet1!$P$67:$AZ$67</c:f>
              <c:numCache>
                <c:formatCode>0.00</c:formatCode>
                <c:ptCount val="37"/>
                <c:pt idx="0">
                  <c:v>6.5021898994985881E-13</c:v>
                </c:pt>
                <c:pt idx="1">
                  <c:v>2.9704847374056251E-12</c:v>
                </c:pt>
                <c:pt idx="2">
                  <c:v>1.3969276930824634E-11</c:v>
                </c:pt>
                <c:pt idx="3">
                  <c:v>6.7522651168690705E-11</c:v>
                </c:pt>
                <c:pt idx="4">
                  <c:v>3.3474220273679908E-10</c:v>
                </c:pt>
                <c:pt idx="5">
                  <c:v>1.6968729147163794E-9</c:v>
                </c:pt>
                <c:pt idx="6">
                  <c:v>8.7601396749052694E-9</c:v>
                </c:pt>
                <c:pt idx="7">
                  <c:v>4.5813785061469495E-8</c:v>
                </c:pt>
                <c:pt idx="8">
                  <c:v>2.4107421006065428E-7</c:v>
                </c:pt>
                <c:pt idx="9">
                  <c:v>1.2654509648336092E-6</c:v>
                </c:pt>
                <c:pt idx="10">
                  <c:v>6.5561465053815293E-6</c:v>
                </c:pt>
                <c:pt idx="11">
                  <c:v>3.3090670410122758E-5</c:v>
                </c:pt>
                <c:pt idx="12">
                  <c:v>1.6018962320965135E-4</c:v>
                </c:pt>
                <c:pt idx="13">
                  <c:v>7.3024109619157865E-4</c:v>
                </c:pt>
                <c:pt idx="14">
                  <c:v>3.0694195640991791E-3</c:v>
                </c:pt>
                <c:pt idx="15">
                  <c:v>1.1619858486854361E-2</c:v>
                </c:pt>
                <c:pt idx="16">
                  <c:v>3.8627600950647933E-2</c:v>
                </c:pt>
                <c:pt idx="17">
                  <c:v>0.10984345468027665</c:v>
                </c:pt>
                <c:pt idx="18">
                  <c:v>0.26042830066088757</c:v>
                </c:pt>
                <c:pt idx="19">
                  <c:v>0.50288802007964573</c:v>
                </c:pt>
                <c:pt idx="20">
                  <c:v>0.77577829303522816</c:v>
                </c:pt>
                <c:pt idx="21">
                  <c:v>0.94328737458268186</c:v>
                </c:pt>
                <c:pt idx="22">
                  <c:v>0.89839865418009568</c:v>
                </c:pt>
                <c:pt idx="23">
                  <c:v>0.67126906379271034</c:v>
                </c:pt>
                <c:pt idx="24">
                  <c:v>0.39713996297568438</c:v>
                </c:pt>
                <c:pt idx="25">
                  <c:v>0.18903752416020428</c:v>
                </c:pt>
                <c:pt idx="26">
                  <c:v>7.3943892662940908E-2</c:v>
                </c:pt>
                <c:pt idx="27">
                  <c:v>2.4358917366521494E-2</c:v>
                </c:pt>
                <c:pt idx="28">
                  <c:v>6.936353553279909E-3</c:v>
                </c:pt>
                <c:pt idx="29">
                  <c:v>1.7523058644730288E-3</c:v>
                </c:pt>
                <c:pt idx="30">
                  <c:v>4.0254995879949264E-4</c:v>
                </c:pt>
                <c:pt idx="31">
                  <c:v>8.6013239025561081E-5</c:v>
                </c:pt>
                <c:pt idx="32">
                  <c:v>1.7439355761972287E-5</c:v>
                </c:pt>
                <c:pt idx="33">
                  <c:v>3.4135628118326593E-6</c:v>
                </c:pt>
                <c:pt idx="34">
                  <c:v>6.5451654225924377E-7</c:v>
                </c:pt>
                <c:pt idx="35">
                  <c:v>1.2442346149640401E-7</c:v>
                </c:pt>
                <c:pt idx="36">
                  <c:v>2.3681536019240401E-8</c:v>
                </c:pt>
              </c:numCache>
            </c:numRef>
          </c:val>
        </c:ser>
        <c:ser>
          <c:idx val="5"/>
          <c:order val="5"/>
          <c:tx>
            <c:strRef>
              <c:f>Sheet1!$O$68</c:f>
              <c:strCache>
                <c:ptCount val="1"/>
                <c:pt idx="0">
                  <c:v>2000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Sheet1!$P$68:$AZ$68</c:f>
              <c:numCache>
                <c:formatCode>0.00</c:formatCode>
                <c:ptCount val="37"/>
                <c:pt idx="0">
                  <c:v>8.3855732716518341E-13</c:v>
                </c:pt>
                <c:pt idx="1">
                  <c:v>4.1087794840819559E-12</c:v>
                </c:pt>
                <c:pt idx="2">
                  <c:v>2.0770726053850507E-11</c:v>
                </c:pt>
                <c:pt idx="3">
                  <c:v>1.081301570862283E-10</c:v>
                </c:pt>
                <c:pt idx="4">
                  <c:v>5.7813659262093867E-10</c:v>
                </c:pt>
                <c:pt idx="5">
                  <c:v>3.1628493618620784E-9</c:v>
                </c:pt>
                <c:pt idx="6">
                  <c:v>1.7615824930865688E-8</c:v>
                </c:pt>
                <c:pt idx="7">
                  <c:v>9.9226291179242787E-8</c:v>
                </c:pt>
                <c:pt idx="8">
                  <c:v>5.6045704550678257E-7</c:v>
                </c:pt>
                <c:pt idx="9">
                  <c:v>3.1402129942444985E-6</c:v>
                </c:pt>
                <c:pt idx="10">
                  <c:v>1.7220609248796826E-5</c:v>
                </c:pt>
                <c:pt idx="11">
                  <c:v>9.0929202125139511E-5</c:v>
                </c:pt>
                <c:pt idx="12">
                  <c:v>4.5335333255551728E-4</c:v>
                </c:pt>
                <c:pt idx="13">
                  <c:v>2.0862003432932643E-3</c:v>
                </c:pt>
                <c:pt idx="14">
                  <c:v>8.6348645531102528E-3</c:v>
                </c:pt>
                <c:pt idx="15">
                  <c:v>3.1252019332951228E-2</c:v>
                </c:pt>
                <c:pt idx="16">
                  <c:v>9.6024823653953206E-2</c:v>
                </c:pt>
                <c:pt idx="17">
                  <c:v>0.24324353056583334</c:v>
                </c:pt>
                <c:pt idx="18">
                  <c:v>0.49444354496620102</c:v>
                </c:pt>
                <c:pt idx="19">
                  <c:v>0.78860786993494181</c:v>
                </c:pt>
                <c:pt idx="20">
                  <c:v>0.97153723912487644</c:v>
                </c:pt>
                <c:pt idx="21">
                  <c:v>0.91782404754190516</c:v>
                </c:pt>
                <c:pt idx="22">
                  <c:v>0.66623454203937105</c:v>
                </c:pt>
                <c:pt idx="23">
                  <c:v>0.37570607302203651</c:v>
                </c:pt>
                <c:pt idx="24">
                  <c:v>0.16772478433218641</c:v>
                </c:pt>
                <c:pt idx="25">
                  <c:v>6.0756659101854009E-2</c:v>
                </c:pt>
                <c:pt idx="26">
                  <c:v>1.8370301786742285E-2</c:v>
                </c:pt>
                <c:pt idx="27">
                  <c:v>4.7757363676380156E-3</c:v>
                </c:pt>
                <c:pt idx="28">
                  <c:v>1.0990790649137586E-3</c:v>
                </c:pt>
                <c:pt idx="29">
                  <c:v>2.301094280251432E-4</c:v>
                </c:pt>
                <c:pt idx="30">
                  <c:v>4.4918203809306189E-5</c:v>
                </c:pt>
                <c:pt idx="31">
                  <c:v>8.3519565872908127E-6</c:v>
                </c:pt>
                <c:pt idx="32">
                  <c:v>1.5063322412246683E-6</c:v>
                </c:pt>
                <c:pt idx="33">
                  <c:v>2.6752565787275457E-7</c:v>
                </c:pt>
                <c:pt idx="34">
                  <c:v>4.7363743574030093E-8</c:v>
                </c:pt>
                <c:pt idx="35">
                  <c:v>8.4413887923457115E-9</c:v>
                </c:pt>
                <c:pt idx="36">
                  <c:v>1.5261723521598001E-9</c:v>
                </c:pt>
              </c:numCache>
            </c:numRef>
          </c:val>
        </c:ser>
        <c:ser>
          <c:idx val="6"/>
          <c:order val="6"/>
          <c:tx>
            <c:strRef>
              <c:f>Sheet1!$O$69</c:f>
              <c:strCache>
                <c:ptCount val="1"/>
                <c:pt idx="0">
                  <c:v>2200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Sheet1!$P$69:$AZ$69</c:f>
              <c:numCache>
                <c:formatCode>0.00</c:formatCode>
                <c:ptCount val="37"/>
                <c:pt idx="0">
                  <c:v>1.0320765799744306E-12</c:v>
                </c:pt>
                <c:pt idx="1">
                  <c:v>5.3528622080891114E-12</c:v>
                </c:pt>
                <c:pt idx="2">
                  <c:v>2.868870598137428E-11</c:v>
                </c:pt>
                <c:pt idx="3">
                  <c:v>1.5853110554769557E-10</c:v>
                </c:pt>
                <c:pt idx="4">
                  <c:v>9.0029669362230189E-10</c:v>
                </c:pt>
                <c:pt idx="5">
                  <c:v>5.2307412341662229E-9</c:v>
                </c:pt>
                <c:pt idx="6">
                  <c:v>3.0903219417389549E-8</c:v>
                </c:pt>
                <c:pt idx="7">
                  <c:v>1.8417411516801149E-7</c:v>
                </c:pt>
                <c:pt idx="8">
                  <c:v>1.0958565664259068E-6</c:v>
                </c:pt>
                <c:pt idx="9">
                  <c:v>6.4255254445829739E-6</c:v>
                </c:pt>
                <c:pt idx="10">
                  <c:v>3.6530918953525001E-5</c:v>
                </c:pt>
                <c:pt idx="11">
                  <c:v>1.9745492897923787E-4</c:v>
                </c:pt>
                <c:pt idx="12">
                  <c:v>9.9129016248014992E-4</c:v>
                </c:pt>
                <c:pt idx="13">
                  <c:v>4.499639873507235E-3</c:v>
                </c:pt>
                <c:pt idx="14">
                  <c:v>1.7921683943232663E-2</c:v>
                </c:pt>
                <c:pt idx="15">
                  <c:v>6.065819587630164E-2</c:v>
                </c:pt>
                <c:pt idx="16">
                  <c:v>0.16889287887651572</c:v>
                </c:pt>
                <c:pt idx="17">
                  <c:v>0.37516731105545004</c:v>
                </c:pt>
                <c:pt idx="18">
                  <c:v>0.64762104211617666</c:v>
                </c:pt>
                <c:pt idx="19">
                  <c:v>0.85219028612186998</c:v>
                </c:pt>
                <c:pt idx="20">
                  <c:v>0.8462272182575441</c:v>
                </c:pt>
                <c:pt idx="21">
                  <c:v>0.63428711474981714</c:v>
                </c:pt>
                <c:pt idx="22">
                  <c:v>0.36268683006199404</c:v>
                </c:pt>
                <c:pt idx="23">
                  <c:v>0.16134776911785775</c:v>
                </c:pt>
                <c:pt idx="24">
                  <c:v>5.7347065171697027E-2</c:v>
                </c:pt>
                <c:pt idx="25">
                  <c:v>1.6794237546588257E-2</c:v>
                </c:pt>
                <c:pt idx="26">
                  <c:v>4.1862040431034147E-3</c:v>
                </c:pt>
                <c:pt idx="27">
                  <c:v>9.1701433045690713E-4</c:v>
                </c:pt>
                <c:pt idx="28">
                  <c:v>1.8188190595992796E-4</c:v>
                </c:pt>
                <c:pt idx="29">
                  <c:v>3.3548119973761968E-5</c:v>
                </c:pt>
                <c:pt idx="30">
                  <c:v>5.8892921407334352E-6</c:v>
                </c:pt>
                <c:pt idx="31">
                  <c:v>1.0033174684325647E-6</c:v>
                </c:pt>
                <c:pt idx="32">
                  <c:v>1.6856034760272629E-7</c:v>
                </c:pt>
                <c:pt idx="33">
                  <c:v>2.8289258905153369E-8</c:v>
                </c:pt>
                <c:pt idx="34">
                  <c:v>4.7914488552523021E-9</c:v>
                </c:pt>
                <c:pt idx="35">
                  <c:v>8.2551411029663739E-10</c:v>
                </c:pt>
                <c:pt idx="36">
                  <c:v>1.455461542331675E-10</c:v>
                </c:pt>
              </c:numCache>
            </c:numRef>
          </c:val>
        </c:ser>
        <c:ser>
          <c:idx val="7"/>
          <c:order val="7"/>
          <c:tx>
            <c:strRef>
              <c:f>Sheet1!$O$70</c:f>
              <c:strCache>
                <c:ptCount val="1"/>
                <c:pt idx="0">
                  <c:v>2400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Sheet1!$P$70:$AZ$70</c:f>
              <c:numCache>
                <c:formatCode>0.00</c:formatCode>
                <c:ptCount val="37"/>
                <c:pt idx="0">
                  <c:v>1.226614615876175E-12</c:v>
                </c:pt>
                <c:pt idx="1">
                  <c:v>6.6683511963304986E-12</c:v>
                </c:pt>
                <c:pt idx="2">
                  <c:v>3.7503459215239749E-11</c:v>
                </c:pt>
                <c:pt idx="3">
                  <c:v>2.1762941877852705E-10</c:v>
                </c:pt>
                <c:pt idx="4">
                  <c:v>1.2980644732044289E-9</c:v>
                </c:pt>
                <c:pt idx="5">
                  <c:v>7.9159470231925405E-9</c:v>
                </c:pt>
                <c:pt idx="6">
                  <c:v>4.9004281154822138E-8</c:v>
                </c:pt>
                <c:pt idx="7">
                  <c:v>3.0507628454114309E-7</c:v>
                </c:pt>
                <c:pt idx="8">
                  <c:v>1.8869914844162666E-6</c:v>
                </c:pt>
                <c:pt idx="9">
                  <c:v>1.1420456448701123E-5</c:v>
                </c:pt>
                <c:pt idx="10">
                  <c:v>6.6366073927305664E-5</c:v>
                </c:pt>
                <c:pt idx="11">
                  <c:v>3.6194934130419956E-4</c:v>
                </c:pt>
                <c:pt idx="12">
                  <c:v>1.8035639723462192E-3</c:v>
                </c:pt>
                <c:pt idx="13">
                  <c:v>7.9637658845936581E-3</c:v>
                </c:pt>
                <c:pt idx="14">
                  <c:v>3.0134683507647735E-2</c:v>
                </c:pt>
                <c:pt idx="15">
                  <c:v>9.4367265279505577E-2</c:v>
                </c:pt>
                <c:pt idx="16">
                  <c:v>0.23635918433004671</c:v>
                </c:pt>
                <c:pt idx="17">
                  <c:v>0.45926103595525686</c:v>
                </c:pt>
                <c:pt idx="18">
                  <c:v>0.67588727520922565</c:v>
                </c:pt>
                <c:pt idx="19">
                  <c:v>0.74238217835590004</c:v>
                </c:pt>
                <c:pt idx="20">
                  <c:v>0.60635846068464139</c:v>
                </c:pt>
                <c:pt idx="21">
                  <c:v>0.3711849647138809</c:v>
                </c:pt>
                <c:pt idx="22">
                  <c:v>0.17345737847314907</c:v>
                </c:pt>
                <c:pt idx="23">
                  <c:v>6.3553813002460269E-2</c:v>
                </c:pt>
                <c:pt idx="24">
                  <c:v>1.8854601876770908E-2</c:v>
                </c:pt>
                <c:pt idx="25">
                  <c:v>4.6890629281487947E-3</c:v>
                </c:pt>
                <c:pt idx="26">
                  <c:v>1.0119813951359996E-3</c:v>
                </c:pt>
                <c:pt idx="27">
                  <c:v>1.9580050221321068E-4</c:v>
                </c:pt>
                <c:pt idx="28">
                  <c:v>3.497200639993263E-5</c:v>
                </c:pt>
                <c:pt idx="29">
                  <c:v>5.9144181169427592E-6</c:v>
                </c:pt>
                <c:pt idx="30">
                  <c:v>9.6751966916371933E-7</c:v>
                </c:pt>
                <c:pt idx="31">
                  <c:v>1.5580121320401698E-7</c:v>
                </c:pt>
                <c:pt idx="32">
                  <c:v>2.5046675234858964E-8</c:v>
                </c:pt>
                <c:pt idx="33">
                  <c:v>4.0644172116637089E-9</c:v>
                </c:pt>
                <c:pt idx="34">
                  <c:v>6.7145237338824325E-10</c:v>
                </c:pt>
                <c:pt idx="35">
                  <c:v>1.1365566001360923E-10</c:v>
                </c:pt>
                <c:pt idx="36">
                  <c:v>1.9805099732226274E-11</c:v>
                </c:pt>
              </c:numCache>
            </c:numRef>
          </c:val>
        </c:ser>
        <c:ser>
          <c:idx val="8"/>
          <c:order val="8"/>
          <c:tx>
            <c:strRef>
              <c:f>Sheet1!$O$71</c:f>
              <c:strCache>
                <c:ptCount val="1"/>
                <c:pt idx="0">
                  <c:v>2600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Sheet1!$P$71:$AZ$71</c:f>
              <c:numCache>
                <c:formatCode>0.00</c:formatCode>
                <c:ptCount val="37"/>
                <c:pt idx="0">
                  <c:v>1.4192262989859425E-12</c:v>
                </c:pt>
                <c:pt idx="1">
                  <c:v>8.0268588978414299E-12</c:v>
                </c:pt>
                <c:pt idx="2">
                  <c:v>4.7003713710725548E-11</c:v>
                </c:pt>
                <c:pt idx="3">
                  <c:v>2.8410844019398992E-10</c:v>
                </c:pt>
                <c:pt idx="4">
                  <c:v>1.7647828414827552E-9</c:v>
                </c:pt>
                <c:pt idx="5">
                  <c:v>1.1197197287932746E-8</c:v>
                </c:pt>
                <c:pt idx="6">
                  <c:v>7.1975075986355549E-8</c:v>
                </c:pt>
                <c:pt idx="7">
                  <c:v>4.6370161244004714E-7</c:v>
                </c:pt>
                <c:pt idx="8">
                  <c:v>2.9530597694019826E-6</c:v>
                </c:pt>
                <c:pt idx="9">
                  <c:v>1.8269187054142477E-5</c:v>
                </c:pt>
                <c:pt idx="10">
                  <c:v>1.0746434373095857E-4</c:v>
                </c:pt>
                <c:pt idx="11">
                  <c:v>5.857610130573709E-4</c:v>
                </c:pt>
                <c:pt idx="12">
                  <c:v>2.8710730907570013E-3</c:v>
                </c:pt>
                <c:pt idx="13">
                  <c:v>1.223396434006516E-2</c:v>
                </c:pt>
                <c:pt idx="14">
                  <c:v>4.37036213404789E-2</c:v>
                </c:pt>
                <c:pt idx="15">
                  <c:v>0.12614861643537933</c:v>
                </c:pt>
                <c:pt idx="16">
                  <c:v>0.28418304870355743</c:v>
                </c:pt>
                <c:pt idx="17">
                  <c:v>0.48523121589274903</c:v>
                </c:pt>
                <c:pt idx="18">
                  <c:v>0.61511822732065113</c:v>
                </c:pt>
                <c:pt idx="19">
                  <c:v>0.57344101399276559</c:v>
                </c:pt>
                <c:pt idx="20">
                  <c:v>0.39425203386440993</c:v>
                </c:pt>
                <c:pt idx="21">
                  <c:v>0.20288985834027856</c:v>
                </c:pt>
                <c:pt idx="22">
                  <c:v>8.0128460121116546E-2</c:v>
                </c:pt>
                <c:pt idx="23">
                  <c:v>2.5079420253908233E-2</c:v>
                </c:pt>
                <c:pt idx="24">
                  <c:v>6.4493090111290693E-3</c:v>
                </c:pt>
                <c:pt idx="25">
                  <c:v>1.4138586442958882E-3</c:v>
                </c:pt>
                <c:pt idx="26">
                  <c:v>2.7374830712747892E-4</c:v>
                </c:pt>
                <c:pt idx="27">
                  <c:v>4.8341900733991222E-5</c:v>
                </c:pt>
                <c:pt idx="28">
                  <c:v>8.0082005662262624E-6</c:v>
                </c:pt>
                <c:pt idx="29">
                  <c:v>1.2744189333649844E-6</c:v>
                </c:pt>
                <c:pt idx="30">
                  <c:v>1.9867936630796745E-7</c:v>
                </c:pt>
                <c:pt idx="31">
                  <c:v>3.0823707171237743E-8</c:v>
                </c:pt>
                <c:pt idx="32">
                  <c:v>4.8181371424068381E-9</c:v>
                </c:pt>
                <c:pt idx="33">
                  <c:v>7.6607732291605181E-10</c:v>
                </c:pt>
                <c:pt idx="34">
                  <c:v>1.2479077836933572E-10</c:v>
                </c:pt>
                <c:pt idx="35">
                  <c:v>2.0936230228232055E-11</c:v>
                </c:pt>
                <c:pt idx="36">
                  <c:v>3.631184132577242E-12</c:v>
                </c:pt>
              </c:numCache>
            </c:numRef>
          </c:val>
        </c:ser>
        <c:ser>
          <c:idx val="9"/>
          <c:order val="9"/>
          <c:tx>
            <c:strRef>
              <c:f>Sheet1!$O$72</c:f>
              <c:strCache>
                <c:ptCount val="1"/>
                <c:pt idx="0">
                  <c:v>2800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Sheet1!$P$72:$AZ$72</c:f>
              <c:numCache>
                <c:formatCode>0.00</c:formatCode>
                <c:ptCount val="37"/>
                <c:pt idx="0">
                  <c:v>1.6078979744403987E-12</c:v>
                </c:pt>
                <c:pt idx="1">
                  <c:v>9.4058355023304793E-12</c:v>
                </c:pt>
                <c:pt idx="2">
                  <c:v>5.7000272137202554E-11</c:v>
                </c:pt>
                <c:pt idx="3">
                  <c:v>3.5661111973912E-10</c:v>
                </c:pt>
                <c:pt idx="4">
                  <c:v>2.2919087653168738E-9</c:v>
                </c:pt>
                <c:pt idx="5">
                  <c:v>1.5028282770549572E-8</c:v>
                </c:pt>
                <c:pt idx="6">
                  <c:v>9.9617637254062218E-8</c:v>
                </c:pt>
                <c:pt idx="7">
                  <c:v>6.5953584503442618E-7</c:v>
                </c:pt>
                <c:pt idx="8">
                  <c:v>4.2942842748378249E-6</c:v>
                </c:pt>
                <c:pt idx="9">
                  <c:v>2.6967947807879518E-5</c:v>
                </c:pt>
                <c:pt idx="10">
                  <c:v>1.5949675326547473E-4</c:v>
                </c:pt>
                <c:pt idx="11">
                  <c:v>8.6345580257597351E-4</c:v>
                </c:pt>
                <c:pt idx="12">
                  <c:v>4.1402777802075292E-3</c:v>
                </c:pt>
                <c:pt idx="13">
                  <c:v>1.6953701965378563E-2</c:v>
                </c:pt>
                <c:pt idx="14">
                  <c:v>5.7043997661399122E-2</c:v>
                </c:pt>
                <c:pt idx="15">
                  <c:v>0.15181701294265385</c:v>
                </c:pt>
                <c:pt idx="16">
                  <c:v>0.30876913612725743</c:v>
                </c:pt>
                <c:pt idx="17">
                  <c:v>0.46699560905483717</c:v>
                </c:pt>
                <c:pt idx="18">
                  <c:v>0.51647677391701519</c:v>
                </c:pt>
                <c:pt idx="19">
                  <c:v>0.41593184244323872</c:v>
                </c:pt>
                <c:pt idx="20">
                  <c:v>0.24610975360246529</c:v>
                </c:pt>
                <c:pt idx="21">
                  <c:v>0.10926403072793592</c:v>
                </c:pt>
                <c:pt idx="22">
                  <c:v>3.7516843972172476E-2</c:v>
                </c:pt>
                <c:pt idx="23">
                  <c:v>1.0329851961899726E-2</c:v>
                </c:pt>
                <c:pt idx="24">
                  <c:v>2.3705141077294436E-3</c:v>
                </c:pt>
                <c:pt idx="25">
                  <c:v>4.7096548112187395E-4</c:v>
                </c:pt>
                <c:pt idx="26">
                  <c:v>8.3921687489000433E-5</c:v>
                </c:pt>
                <c:pt idx="27">
                  <c:v>1.3838926499572878E-5</c:v>
                </c:pt>
                <c:pt idx="28">
                  <c:v>2.1692057677333122E-6</c:v>
                </c:pt>
                <c:pt idx="29">
                  <c:v>3.3045281970870554E-7</c:v>
                </c:pt>
                <c:pt idx="30">
                  <c:v>4.9810227822027539E-8</c:v>
                </c:pt>
                <c:pt idx="31">
                  <c:v>7.534959082459135E-9</c:v>
                </c:pt>
                <c:pt idx="32">
                  <c:v>1.1565193401704414E-9</c:v>
                </c:pt>
                <c:pt idx="33">
                  <c:v>1.8160633317230247E-10</c:v>
                </c:pt>
                <c:pt idx="34">
                  <c:v>2.9354042788679059E-11</c:v>
                </c:pt>
                <c:pt idx="35">
                  <c:v>4.9052473903130991E-12</c:v>
                </c:pt>
                <c:pt idx="36">
                  <c:v>8.4998295400963813E-13</c:v>
                </c:pt>
              </c:numCache>
            </c:numRef>
          </c:val>
        </c:ser>
        <c:ser>
          <c:idx val="10"/>
          <c:order val="10"/>
          <c:tx>
            <c:strRef>
              <c:f>Sheet1!$O$73</c:f>
              <c:strCache>
                <c:ptCount val="1"/>
                <c:pt idx="0">
                  <c:v>3000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Sheet1!$P$73:$AZ$73</c:f>
              <c:numCache>
                <c:formatCode>0.00</c:formatCode>
                <c:ptCount val="37"/>
                <c:pt idx="0">
                  <c:v>1.7913062926426762E-12</c:v>
                </c:pt>
                <c:pt idx="1">
                  <c:v>1.0787858128988134E-11</c:v>
                </c:pt>
                <c:pt idx="2">
                  <c:v>6.7330998727099173E-11</c:v>
                </c:pt>
                <c:pt idx="3">
                  <c:v>4.338476444016173E-10</c:v>
                </c:pt>
                <c:pt idx="4">
                  <c:v>2.8702027617920311E-9</c:v>
                </c:pt>
                <c:pt idx="5">
                  <c:v>1.9348531705559876E-8</c:v>
                </c:pt>
                <c:pt idx="6">
                  <c:v>1.3156137154595177E-7</c:v>
                </c:pt>
                <c:pt idx="7">
                  <c:v>8.903722268807739E-7</c:v>
                </c:pt>
                <c:pt idx="8">
                  <c:v>5.8961817500276451E-6</c:v>
                </c:pt>
                <c:pt idx="9">
                  <c:v>3.739824086209362E-5</c:v>
                </c:pt>
                <c:pt idx="10">
                  <c:v>2.2135313801138548E-4</c:v>
                </c:pt>
                <c:pt idx="11">
                  <c:v>1.1853312952331098E-3</c:v>
                </c:pt>
                <c:pt idx="12">
                  <c:v>5.5428268953906052E-3</c:v>
                </c:pt>
                <c:pt idx="13">
                  <c:v>2.1772295720150471E-2</c:v>
                </c:pt>
                <c:pt idx="14">
                  <c:v>6.900665552432611E-2</c:v>
                </c:pt>
                <c:pt idx="15">
                  <c:v>0.16977617481748145</c:v>
                </c:pt>
                <c:pt idx="16">
                  <c:v>0.31351934720307911</c:v>
                </c:pt>
                <c:pt idx="17">
                  <c:v>0.42394062659425286</c:v>
                </c:pt>
                <c:pt idx="18">
                  <c:v>0.41443728706399807</c:v>
                </c:pt>
                <c:pt idx="19">
                  <c:v>0.29318916217112845</c:v>
                </c:pt>
                <c:pt idx="20">
                  <c:v>0.15229935316202961</c:v>
                </c:pt>
                <c:pt idx="21">
                  <c:v>5.9632661094703422E-2</c:v>
                </c:pt>
                <c:pt idx="22">
                  <c:v>1.8218431944628889E-2</c:v>
                </c:pt>
                <c:pt idx="23">
                  <c:v>4.516194994682656E-3</c:v>
                </c:pt>
                <c:pt idx="24">
                  <c:v>9.456246260838916E-4</c:v>
                </c:pt>
                <c:pt idx="25">
                  <c:v>1.7379721161254406E-4</c:v>
                </c:pt>
                <c:pt idx="26">
                  <c:v>2.9031965146772314E-5</c:v>
                </c:pt>
                <c:pt idx="27">
                  <c:v>4.5432332546725904E-6</c:v>
                </c:pt>
                <c:pt idx="28">
                  <c:v>6.8319269579945124E-7</c:v>
                </c:pt>
                <c:pt idx="29">
                  <c:v>1.0078905647892913E-7</c:v>
                </c:pt>
                <c:pt idx="30">
                  <c:v>1.4830003612183868E-8</c:v>
                </c:pt>
                <c:pt idx="31">
                  <c:v>2.2044672444652951E-9</c:v>
                </c:pt>
                <c:pt idx="32">
                  <c:v>3.343071281122146E-10</c:v>
                </c:pt>
                <c:pt idx="33">
                  <c:v>5.2098148684482092E-11</c:v>
                </c:pt>
                <c:pt idx="34">
                  <c:v>8.3871174812738003E-12</c:v>
                </c:pt>
                <c:pt idx="35">
                  <c:v>1.3999172366813945E-12</c:v>
                </c:pt>
                <c:pt idx="36">
                  <c:v>2.4284769341488745E-13</c:v>
                </c:pt>
              </c:numCache>
            </c:numRef>
          </c:val>
        </c:ser>
        <c:ser>
          <c:idx val="11"/>
          <c:order val="11"/>
          <c:tx>
            <c:strRef>
              <c:f>Sheet1!$O$74</c:f>
              <c:strCache>
                <c:ptCount val="1"/>
                <c:pt idx="0">
                  <c:v>3200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Sheet1!$P$74:$AZ$74</c:f>
              <c:numCache>
                <c:formatCode>0.00</c:formatCode>
                <c:ptCount val="37"/>
                <c:pt idx="0">
                  <c:v>1.968629177468226E-12</c:v>
                </c:pt>
                <c:pt idx="1">
                  <c:v>1.2159767763678868E-11</c:v>
                </c:pt>
                <c:pt idx="2">
                  <c:v>7.7861026499099883E-11</c:v>
                </c:pt>
                <c:pt idx="3">
                  <c:v>5.1465135013446668E-10</c:v>
                </c:pt>
                <c:pt idx="4">
                  <c:v>3.4905160195201832E-9</c:v>
                </c:pt>
                <c:pt idx="5">
                  <c:v>2.4090885185961415E-8</c:v>
                </c:pt>
                <c:pt idx="6">
                  <c:v>1.6733509117792782E-7</c:v>
                </c:pt>
                <c:pt idx="7">
                  <c:v>1.1529110442714449E-6</c:v>
                </c:pt>
                <c:pt idx="8">
                  <c:v>7.7344489440900122E-6</c:v>
                </c:pt>
                <c:pt idx="9">
                  <c:v>4.9367004158851767E-5</c:v>
                </c:pt>
                <c:pt idx="10">
                  <c:v>2.9147106931866188E-4</c:v>
                </c:pt>
                <c:pt idx="11">
                  <c:v>1.5399186707309314E-3</c:v>
                </c:pt>
                <c:pt idx="12">
                  <c:v>7.0112187152293719E-3</c:v>
                </c:pt>
                <c:pt idx="13">
                  <c:v>2.6411354880151023E-2</c:v>
                </c:pt>
                <c:pt idx="14">
                  <c:v>7.8973997669084209E-2</c:v>
                </c:pt>
                <c:pt idx="15">
                  <c:v>0.18030012189846104</c:v>
                </c:pt>
                <c:pt idx="16">
                  <c:v>0.30428431492830293</c:v>
                </c:pt>
                <c:pt idx="17">
                  <c:v>0.37135836003022854</c:v>
                </c:pt>
                <c:pt idx="18">
                  <c:v>0.32491443945535015</c:v>
                </c:pt>
                <c:pt idx="19">
                  <c:v>0.2049946578605262</c:v>
                </c:pt>
                <c:pt idx="20">
                  <c:v>9.510305840371315E-2</c:v>
                </c:pt>
                <c:pt idx="21">
                  <c:v>3.3450759183700253E-2</c:v>
                </c:pt>
                <c:pt idx="22">
                  <c:v>9.2647578700192617E-3</c:v>
                </c:pt>
                <c:pt idx="23">
                  <c:v>2.1056521707991539E-3</c:v>
                </c:pt>
                <c:pt idx="24">
                  <c:v>4.0917884256014389E-4</c:v>
                </c:pt>
                <c:pt idx="25">
                  <c:v>7.0646384053118369E-5</c:v>
                </c:pt>
                <c:pt idx="26">
                  <c:v>1.1213418914188541E-5</c:v>
                </c:pt>
                <c:pt idx="27">
                  <c:v>1.6846814199045937E-6</c:v>
                </c:pt>
                <c:pt idx="28">
                  <c:v>2.4541430115488491E-7</c:v>
                </c:pt>
                <c:pt idx="29">
                  <c:v>3.5343675908088122E-8</c:v>
                </c:pt>
                <c:pt idx="30">
                  <c:v>5.1094638641447879E-9</c:v>
                </c:pt>
                <c:pt idx="31">
                  <c:v>7.5020111417544709E-10</c:v>
                </c:pt>
                <c:pt idx="32">
                  <c:v>1.1285922622510428E-10</c:v>
                </c:pt>
                <c:pt idx="33">
                  <c:v>1.7508347310253274E-11</c:v>
                </c:pt>
                <c:pt idx="34">
                  <c:v>2.8136946937387559E-12</c:v>
                </c:pt>
                <c:pt idx="35">
                  <c:v>4.6985792162407548E-13</c:v>
                </c:pt>
                <c:pt idx="36">
                  <c:v>8.1686589942081251E-14</c:v>
                </c:pt>
              </c:numCache>
            </c:numRef>
          </c:val>
        </c:ser>
        <c:ser>
          <c:idx val="12"/>
          <c:order val="12"/>
          <c:tx>
            <c:strRef>
              <c:f>Sheet1!$O$75</c:f>
              <c:strCache>
                <c:ptCount val="1"/>
                <c:pt idx="0">
                  <c:v>3400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Sheet1!$P$75:$AZ$75</c:f>
              <c:numCache>
                <c:formatCode>0.00</c:formatCode>
                <c:ptCount val="37"/>
                <c:pt idx="0">
                  <c:v>2.1394032158336625E-12</c:v>
                </c:pt>
                <c:pt idx="1">
                  <c:v>1.3511839196459971E-11</c:v>
                </c:pt>
                <c:pt idx="2">
                  <c:v>8.8480597008475541E-11</c:v>
                </c:pt>
                <c:pt idx="3">
                  <c:v>5.9800122825255242E-10</c:v>
                </c:pt>
                <c:pt idx="4">
                  <c:v>4.1442613441217191E-9</c:v>
                </c:pt>
                <c:pt idx="5">
                  <c:v>2.9187534237828409E-8</c:v>
                </c:pt>
                <c:pt idx="6">
                  <c:v>2.0642292906952886E-7</c:v>
                </c:pt>
                <c:pt idx="7">
                  <c:v>1.4432650387856906E-6</c:v>
                </c:pt>
                <c:pt idx="8">
                  <c:v>9.7793070756692078E-6</c:v>
                </c:pt>
                <c:pt idx="9">
                  <c:v>6.2642549104308871E-5</c:v>
                </c:pt>
                <c:pt idx="10">
                  <c:v>3.6811384729257366E-4</c:v>
                </c:pt>
                <c:pt idx="11">
                  <c:v>1.9158348057303548E-3</c:v>
                </c:pt>
                <c:pt idx="12">
                  <c:v>8.4878286436462103E-3</c:v>
                </c:pt>
                <c:pt idx="13">
                  <c:v>3.0684075099226538E-2</c:v>
                </c:pt>
                <c:pt idx="14">
                  <c:v>8.6761044954653505E-2</c:v>
                </c:pt>
                <c:pt idx="15">
                  <c:v>0.18460743705068758</c:v>
                </c:pt>
                <c:pt idx="16">
                  <c:v>0.28662532649364225</c:v>
                </c:pt>
                <c:pt idx="17">
                  <c:v>0.31859552029307631</c:v>
                </c:pt>
                <c:pt idx="18">
                  <c:v>0.25233531441470536</c:v>
                </c:pt>
                <c:pt idx="19">
                  <c:v>0.14388413089888072</c:v>
                </c:pt>
                <c:pt idx="20">
                  <c:v>6.0494699647084579E-2</c:v>
                </c:pt>
                <c:pt idx="21">
                  <c:v>1.9407193444238042E-2</c:v>
                </c:pt>
                <c:pt idx="22">
                  <c:v>4.9470084536275436E-3</c:v>
                </c:pt>
                <c:pt idx="23">
                  <c:v>1.0457035949962409E-3</c:v>
                </c:pt>
                <c:pt idx="24">
                  <c:v>1.9107900419428921E-4</c:v>
                </c:pt>
                <c:pt idx="25">
                  <c:v>3.1354287944886276E-5</c:v>
                </c:pt>
                <c:pt idx="26">
                  <c:v>4.7766552353870677E-6</c:v>
                </c:pt>
                <c:pt idx="27">
                  <c:v>6.9482577134387218E-7</c:v>
                </c:pt>
                <c:pt idx="28">
                  <c:v>9.8742194484498214E-8</c:v>
                </c:pt>
                <c:pt idx="29">
                  <c:v>1.3961119768295818E-8</c:v>
                </c:pt>
                <c:pt idx="30">
                  <c:v>1.991950227225048E-9</c:v>
                </c:pt>
                <c:pt idx="31">
                  <c:v>2.8989919615581992E-10</c:v>
                </c:pt>
                <c:pt idx="32">
                  <c:v>4.3379573971595183E-11</c:v>
                </c:pt>
                <c:pt idx="33">
                  <c:v>6.7124787664340954E-12</c:v>
                </c:pt>
                <c:pt idx="34">
                  <c:v>1.0783614183217067E-12</c:v>
                </c:pt>
                <c:pt idx="35">
                  <c:v>1.8032582441260717E-13</c:v>
                </c:pt>
                <c:pt idx="36">
                  <c:v>3.1436427159488707E-14</c:v>
                </c:pt>
              </c:numCache>
            </c:numRef>
          </c:val>
        </c:ser>
        <c:ser>
          <c:idx val="13"/>
          <c:order val="13"/>
          <c:tx>
            <c:strRef>
              <c:f>Sheet1!$O$76</c:f>
              <c:strCache>
                <c:ptCount val="1"/>
                <c:pt idx="0">
                  <c:v>3600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Sheet1!$P$76:$AZ$76</c:f>
              <c:numCache>
                <c:formatCode>0.00</c:formatCode>
                <c:ptCount val="37"/>
                <c:pt idx="0">
                  <c:v>2.3034183202887829E-12</c:v>
                </c:pt>
                <c:pt idx="1">
                  <c:v>1.4837056375696455E-11</c:v>
                </c:pt>
                <c:pt idx="2">
                  <c:v>9.9101937203054331E-11</c:v>
                </c:pt>
                <c:pt idx="3">
                  <c:v>6.8302447987466992E-10</c:v>
                </c:pt>
                <c:pt idx="4">
                  <c:v>4.8236597850131348E-9</c:v>
                </c:pt>
                <c:pt idx="5">
                  <c:v>3.4573528807631255E-8</c:v>
                </c:pt>
                <c:pt idx="6">
                  <c:v>2.4830394701505018E-7</c:v>
                </c:pt>
                <c:pt idx="7">
                  <c:v>1.7573402370965637E-6</c:v>
                </c:pt>
                <c:pt idx="8">
                  <c:v>1.1998866701455121E-5</c:v>
                </c:pt>
                <c:pt idx="9">
                  <c:v>7.6981952141730016E-5</c:v>
                </c:pt>
                <c:pt idx="10">
                  <c:v>4.4956698020053005E-4</c:v>
                </c:pt>
                <c:pt idx="11">
                  <c:v>2.3028860632802912E-3</c:v>
                </c:pt>
                <c:pt idx="12">
                  <c:v>9.9283478788687665E-3</c:v>
                </c:pt>
                <c:pt idx="13">
                  <c:v>3.4486793922206653E-2</c:v>
                </c:pt>
                <c:pt idx="14">
                  <c:v>9.2463458605372084E-2</c:v>
                </c:pt>
                <c:pt idx="15">
                  <c:v>0.18418747827746063</c:v>
                </c:pt>
                <c:pt idx="16">
                  <c:v>0.26479200366248096</c:v>
                </c:pt>
                <c:pt idx="17">
                  <c:v>0.27032867758567636</c:v>
                </c:pt>
                <c:pt idx="18">
                  <c:v>0.19580069679240125</c:v>
                </c:pt>
                <c:pt idx="19">
                  <c:v>0.10207703989641564</c:v>
                </c:pt>
                <c:pt idx="20">
                  <c:v>3.9378379307458286E-2</c:v>
                </c:pt>
                <c:pt idx="21">
                  <c:v>1.1668042142702022E-2</c:v>
                </c:pt>
                <c:pt idx="22">
                  <c:v>2.7709514369730253E-3</c:v>
                </c:pt>
                <c:pt idx="23">
                  <c:v>5.5099345280403065E-4</c:v>
                </c:pt>
                <c:pt idx="24">
                  <c:v>9.5647133910779263E-5</c:v>
                </c:pt>
                <c:pt idx="25">
                  <c:v>1.5050206262724601E-5</c:v>
                </c:pt>
                <c:pt idx="26">
                  <c:v>2.2174203648842337E-6</c:v>
                </c:pt>
                <c:pt idx="27">
                  <c:v>3.1427911933342797E-7</c:v>
                </c:pt>
                <c:pt idx="28">
                  <c:v>4.3794590027549519E-8</c:v>
                </c:pt>
                <c:pt idx="29">
                  <c:v>6.1041547775961623E-9</c:v>
                </c:pt>
                <c:pt idx="30">
                  <c:v>8.6232483604003466E-10</c:v>
                </c:pt>
                <c:pt idx="31">
                  <c:v>1.2470057687578072E-10</c:v>
                </c:pt>
                <c:pt idx="32">
                  <c:v>1.8594034550703868E-11</c:v>
                </c:pt>
                <c:pt idx="33">
                  <c:v>2.873572998849914E-12</c:v>
                </c:pt>
                <c:pt idx="34">
                  <c:v>4.6188049275222654E-13</c:v>
                </c:pt>
                <c:pt idx="35">
                  <c:v>7.7384447550764062E-14</c:v>
                </c:pt>
                <c:pt idx="36">
                  <c:v>1.3530875170742814E-14</c:v>
                </c:pt>
              </c:numCache>
            </c:numRef>
          </c:val>
        </c:ser>
        <c:ser>
          <c:idx val="14"/>
          <c:order val="14"/>
          <c:tx>
            <c:strRef>
              <c:f>Sheet1!$O$77</c:f>
              <c:strCache>
                <c:ptCount val="1"/>
                <c:pt idx="0">
                  <c:v>3800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Sheet1!$P$77:$AZ$77</c:f>
              <c:numCache>
                <c:formatCode>0.00</c:formatCode>
                <c:ptCount val="37"/>
                <c:pt idx="0">
                  <c:v>2.4606408806055675E-12</c:v>
                </c:pt>
                <c:pt idx="1">
                  <c:v>1.6130510851580338E-11</c:v>
                </c:pt>
                <c:pt idx="2">
                  <c:v>1.0965593678806503E-10</c:v>
                </c:pt>
                <c:pt idx="3">
                  <c:v>7.6898812940478491E-10</c:v>
                </c:pt>
                <c:pt idx="4">
                  <c:v>5.5218390358126487E-9</c:v>
                </c:pt>
                <c:pt idx="5">
                  <c:v>4.0188866740603238E-8</c:v>
                </c:pt>
                <c:pt idx="6">
                  <c:v>2.9247800197957109E-7</c:v>
                </c:pt>
                <c:pt idx="7">
                  <c:v>2.0910991069061098E-6</c:v>
                </c:pt>
                <c:pt idx="8">
                  <c:v>1.4361485368232187E-5</c:v>
                </c:pt>
                <c:pt idx="9">
                  <c:v>9.2149594747196548E-5</c:v>
                </c:pt>
                <c:pt idx="10">
                  <c:v>5.3425747087246179E-4</c:v>
                </c:pt>
                <c:pt idx="11">
                  <c:v>2.6925708340386776E-3</c:v>
                </c:pt>
                <c:pt idx="12">
                  <c:v>1.1301694864147739E-2</c:v>
                </c:pt>
                <c:pt idx="13">
                  <c:v>3.777966159089733E-2</c:v>
                </c:pt>
                <c:pt idx="14">
                  <c:v>9.6324830169257886E-2</c:v>
                </c:pt>
                <c:pt idx="15">
                  <c:v>0.18043309412028888</c:v>
                </c:pt>
                <c:pt idx="16">
                  <c:v>0.24164222288530443</c:v>
                </c:pt>
                <c:pt idx="17">
                  <c:v>0.22832002305906907</c:v>
                </c:pt>
                <c:pt idx="18">
                  <c:v>0.15260271489050575</c:v>
                </c:pt>
                <c:pt idx="19">
                  <c:v>7.3466340206299136E-2</c:v>
                </c:pt>
                <c:pt idx="20">
                  <c:v>2.6277457228444382E-2</c:v>
                </c:pt>
                <c:pt idx="21">
                  <c:v>7.266781504169365E-3</c:v>
                </c:pt>
                <c:pt idx="22">
                  <c:v>1.6238133956178247E-3</c:v>
                </c:pt>
                <c:pt idx="23">
                  <c:v>3.0651998233855766E-4</c:v>
                </c:pt>
                <c:pt idx="24">
                  <c:v>5.0957772572922547E-5</c:v>
                </c:pt>
                <c:pt idx="25">
                  <c:v>7.7425800000621194E-6</c:v>
                </c:pt>
                <c:pt idx="26">
                  <c:v>1.1096957716837707E-6</c:v>
                </c:pt>
                <c:pt idx="27">
                  <c:v>1.5398079907944427E-7</c:v>
                </c:pt>
                <c:pt idx="28">
                  <c:v>2.1121286925737683E-8</c:v>
                </c:pt>
                <c:pt idx="29">
                  <c:v>2.9108980835980658E-9</c:v>
                </c:pt>
                <c:pt idx="30">
                  <c:v>4.081023705250447E-10</c:v>
                </c:pt>
                <c:pt idx="31">
                  <c:v>5.8742215345153119E-11</c:v>
                </c:pt>
                <c:pt idx="32">
                  <c:v>8.7390887118142016E-12</c:v>
                </c:pt>
                <c:pt idx="33">
                  <c:v>1.3500101739776556E-12</c:v>
                </c:pt>
                <c:pt idx="34">
                  <c:v>2.1722109022820115E-13</c:v>
                </c:pt>
                <c:pt idx="35">
                  <c:v>3.6473358272123813E-14</c:v>
                </c:pt>
                <c:pt idx="36">
                  <c:v>6.3969713711721582E-15</c:v>
                </c:pt>
              </c:numCache>
            </c:numRef>
          </c:val>
        </c:ser>
        <c:ser>
          <c:idx val="15"/>
          <c:order val="15"/>
          <c:tx>
            <c:strRef>
              <c:f>Sheet1!$O$78</c:f>
              <c:strCache>
                <c:ptCount val="1"/>
                <c:pt idx="0">
                  <c:v>4000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Sheet1!$P$78:$AZ$78</c:f>
              <c:numCache>
                <c:formatCode>0.00</c:formatCode>
                <c:ptCount val="37"/>
                <c:pt idx="0">
                  <c:v>2.6111581323854709E-12</c:v>
                </c:pt>
                <c:pt idx="1">
                  <c:v>1.738891671170095E-11</c:v>
                </c:pt>
                <c:pt idx="2">
                  <c:v>1.2008900770678434E-10</c:v>
                </c:pt>
                <c:pt idx="3">
                  <c:v>8.5528537302883214E-10</c:v>
                </c:pt>
                <c:pt idx="4">
                  <c:v>6.2328398624734309E-9</c:v>
                </c:pt>
                <c:pt idx="5">
                  <c:v>4.5979519786894085E-8</c:v>
                </c:pt>
                <c:pt idx="6">
                  <c:v>3.3848112006290557E-7</c:v>
                </c:pt>
                <c:pt idx="7">
                  <c:v>2.4407275618800415E-6</c:v>
                </c:pt>
                <c:pt idx="8">
                  <c:v>1.6837271775775301E-5</c:v>
                </c:pt>
                <c:pt idx="9">
                  <c:v>1.0792831221753438E-4</c:v>
                </c:pt>
                <c:pt idx="10">
                  <c:v>6.2081348183201928E-4</c:v>
                </c:pt>
                <c:pt idx="11">
                  <c:v>3.0781829686568857E-3</c:v>
                </c:pt>
                <c:pt idx="12">
                  <c:v>1.2588182805571373E-2</c:v>
                </c:pt>
                <c:pt idx="13">
                  <c:v>4.0566352920155369E-2</c:v>
                </c:pt>
                <c:pt idx="14">
                  <c:v>9.8644282399053651E-2</c:v>
                </c:pt>
                <c:pt idx="15">
                  <c:v>0.17449227958124675</c:v>
                </c:pt>
                <c:pt idx="16">
                  <c:v>0.21891673355254751</c:v>
                </c:pt>
                <c:pt idx="17">
                  <c:v>0.19276358964137202</c:v>
                </c:pt>
                <c:pt idx="18">
                  <c:v>0.11983465823218388</c:v>
                </c:pt>
                <c:pt idx="19">
                  <c:v>5.3734987959921217E-2</c:v>
                </c:pt>
                <c:pt idx="20">
                  <c:v>1.7978754989734613E-2</c:v>
                </c:pt>
                <c:pt idx="21">
                  <c:v>4.680603194790944E-3</c:v>
                </c:pt>
                <c:pt idx="22">
                  <c:v>9.9218557741690121E-4</c:v>
                </c:pt>
                <c:pt idx="23">
                  <c:v>1.7910839288474167E-4</c:v>
                </c:pt>
                <c:pt idx="24">
                  <c:v>2.8700550404521232E-5</c:v>
                </c:pt>
                <c:pt idx="25">
                  <c:v>4.2339887843059352E-6</c:v>
                </c:pt>
                <c:pt idx="26">
                  <c:v>5.9300082184648321E-7</c:v>
                </c:pt>
                <c:pt idx="27">
                  <c:v>8.0856510179390994E-8</c:v>
                </c:pt>
                <c:pt idx="28">
                  <c:v>1.0949364165432683E-8</c:v>
                </c:pt>
                <c:pt idx="29">
                  <c:v>1.4954883890030815E-9</c:v>
                </c:pt>
                <c:pt idx="30">
                  <c:v>2.0843322442870535E-10</c:v>
                </c:pt>
                <c:pt idx="31">
                  <c:v>2.9900369979950688E-11</c:v>
                </c:pt>
                <c:pt idx="32">
                  <c:v>4.4420505468210083E-12</c:v>
                </c:pt>
                <c:pt idx="33">
                  <c:v>6.8631528154675736E-13</c:v>
                </c:pt>
                <c:pt idx="34">
                  <c:v>1.1058232256889523E-13</c:v>
                </c:pt>
                <c:pt idx="35">
                  <c:v>1.8610706422330309E-14</c:v>
                </c:pt>
                <c:pt idx="36">
                  <c:v>3.2739618026570059E-15</c:v>
                </c:pt>
              </c:numCache>
            </c:numRef>
          </c:val>
        </c:ser>
        <c:ser>
          <c:idx val="16"/>
          <c:order val="16"/>
          <c:tx>
            <c:strRef>
              <c:f>Sheet1!$O$79</c:f>
              <c:strCache>
                <c:ptCount val="1"/>
                <c:pt idx="0">
                  <c:v>4200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Sheet1!$P$79:$AZ$79</c:f>
              <c:numCache>
                <c:formatCode>0.00</c:formatCode>
                <c:ptCount val="37"/>
                <c:pt idx="0">
                  <c:v>2.7551381041051867E-12</c:v>
                </c:pt>
                <c:pt idx="1">
                  <c:v>1.8610226355687013E-11</c:v>
                </c:pt>
                <c:pt idx="2">
                  <c:v>1.3036029098442315E-10</c:v>
                </c:pt>
                <c:pt idx="3">
                  <c:v>9.4142005681011145E-10</c:v>
                </c:pt>
                <c:pt idx="4">
                  <c:v>6.9515694354376979E-9</c:v>
                </c:pt>
                <c:pt idx="5">
                  <c:v>5.1897757026016959E-8</c:v>
                </c:pt>
                <c:pt idx="6">
                  <c:v>3.8589337497734048E-7</c:v>
                </c:pt>
                <c:pt idx="7">
                  <c:v>2.8027298821896368E-6</c:v>
                </c:pt>
                <c:pt idx="8">
                  <c:v>1.9398939655937735E-5</c:v>
                </c:pt>
                <c:pt idx="9">
                  <c:v>1.2412506372463548E-4</c:v>
                </c:pt>
                <c:pt idx="10">
                  <c:v>7.080834389753452E-4</c:v>
                </c:pt>
                <c:pt idx="11">
                  <c:v>3.4546887549238925E-3</c:v>
                </c:pt>
                <c:pt idx="12">
                  <c:v>1.3777114004429688E-2</c:v>
                </c:pt>
                <c:pt idx="13">
                  <c:v>4.2877145411103844E-2</c:v>
                </c:pt>
                <c:pt idx="14">
                  <c:v>9.9721267053772544E-2</c:v>
                </c:pt>
                <c:pt idx="15">
                  <c:v>0.16724220521230218</c:v>
                </c:pt>
                <c:pt idx="16">
                  <c:v>0.19757063129305727</c:v>
                </c:pt>
                <c:pt idx="17">
                  <c:v>0.16312519132241168</c:v>
                </c:pt>
                <c:pt idx="18">
                  <c:v>9.4981956352304234E-2</c:v>
                </c:pt>
                <c:pt idx="19">
                  <c:v>3.9965789720388521E-2</c:v>
                </c:pt>
                <c:pt idx="20">
                  <c:v>1.2602634820618634E-2</c:v>
                </c:pt>
                <c:pt idx="21">
                  <c:v>3.1112708113073847E-3</c:v>
                </c:pt>
                <c:pt idx="22">
                  <c:v>6.2986064775280223E-4</c:v>
                </c:pt>
                <c:pt idx="23">
                  <c:v>1.0938926151700683E-4</c:v>
                </c:pt>
                <c:pt idx="24">
                  <c:v>1.6983518598126397E-5</c:v>
                </c:pt>
                <c:pt idx="25">
                  <c:v>2.443265415857526E-6</c:v>
                </c:pt>
                <c:pt idx="26">
                  <c:v>3.3560123121615077E-7</c:v>
                </c:pt>
                <c:pt idx="27">
                  <c:v>4.5095411993649225E-8</c:v>
                </c:pt>
                <c:pt idx="28">
                  <c:v>6.0423870295954806E-9</c:v>
                </c:pt>
                <c:pt idx="29">
                  <c:v>8.1929785372156322E-10</c:v>
                </c:pt>
                <c:pt idx="30">
                  <c:v>1.1366478971721853E-10</c:v>
                </c:pt>
                <c:pt idx="31">
                  <c:v>1.6265335665232337E-11</c:v>
                </c:pt>
                <c:pt idx="32">
                  <c:v>2.4145163678557392E-12</c:v>
                </c:pt>
                <c:pt idx="33">
                  <c:v>3.7325339192268143E-13</c:v>
                </c:pt>
                <c:pt idx="34">
                  <c:v>6.0234189041880394E-14</c:v>
                </c:pt>
                <c:pt idx="35">
                  <c:v>1.0161015240322477E-14</c:v>
                </c:pt>
                <c:pt idx="36">
                  <c:v>1.792754946513806E-15</c:v>
                </c:pt>
              </c:numCache>
            </c:numRef>
          </c:val>
        </c:ser>
        <c:ser>
          <c:idx val="17"/>
          <c:order val="17"/>
          <c:tx>
            <c:strRef>
              <c:f>Sheet1!$O$80</c:f>
              <c:strCache>
                <c:ptCount val="1"/>
                <c:pt idx="0">
                  <c:v>4400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Sheet1!$P$80:$AZ$80</c:f>
              <c:numCache>
                <c:formatCode>0.00</c:formatCode>
                <c:ptCount val="37"/>
                <c:pt idx="0">
                  <c:v>2.8928009140124251E-12</c:v>
                </c:pt>
                <c:pt idx="1">
                  <c:v>1.9793329579263816E-11</c:v>
                </c:pt>
                <c:pt idx="2">
                  <c:v>1.4043925945045679E-10</c:v>
                </c:pt>
                <c:pt idx="3">
                  <c:v>1.0269912027103991E-9</c:v>
                </c:pt>
                <c:pt idx="4">
                  <c:v>7.6737271624475938E-9</c:v>
                </c:pt>
                <c:pt idx="5">
                  <c:v>5.7902029611315368E-8</c:v>
                </c:pt>
                <c:pt idx="6">
                  <c:v>4.3434169350931923E-7</c:v>
                </c:pt>
                <c:pt idx="7">
                  <c:v>3.1739728626752865E-6</c:v>
                </c:pt>
                <c:pt idx="8">
                  <c:v>2.2022201435823713E-5</c:v>
                </c:pt>
                <c:pt idx="9">
                  <c:v>1.4057287474796403E-4</c:v>
                </c:pt>
                <c:pt idx="10">
                  <c:v>7.9513033592841021E-4</c:v>
                </c:pt>
                <c:pt idx="11">
                  <c:v>3.8184986397166564E-3</c:v>
                </c:pt>
                <c:pt idx="12">
                  <c:v>1.486443745230966E-2</c:v>
                </c:pt>
                <c:pt idx="13">
                  <c:v>4.4756437740460751E-2</c:v>
                </c:pt>
                <c:pt idx="14">
                  <c:v>9.9827282430917555E-2</c:v>
                </c:pt>
                <c:pt idx="15">
                  <c:v>0.15931868756159004</c:v>
                </c:pt>
                <c:pt idx="16">
                  <c:v>0.17805045678623407</c:v>
                </c:pt>
                <c:pt idx="17">
                  <c:v>0.13860698113483969</c:v>
                </c:pt>
                <c:pt idx="18">
                  <c:v>7.6054116054284956E-2</c:v>
                </c:pt>
                <c:pt idx="19">
                  <c:v>3.0222530799531546E-2</c:v>
                </c:pt>
                <c:pt idx="20">
                  <c:v>9.0397641001448738E-3</c:v>
                </c:pt>
                <c:pt idx="21">
                  <c:v>2.1292216186350847E-3</c:v>
                </c:pt>
                <c:pt idx="22">
                  <c:v>4.1397302838721591E-4</c:v>
                </c:pt>
                <c:pt idx="23">
                  <c:v>6.9511376488476265E-5</c:v>
                </c:pt>
                <c:pt idx="24">
                  <c:v>1.0500905651853558E-5</c:v>
                </c:pt>
                <c:pt idx="25">
                  <c:v>1.4783829161075139E-6</c:v>
                </c:pt>
                <c:pt idx="26">
                  <c:v>1.9972617935764242E-7</c:v>
                </c:pt>
                <c:pt idx="27">
                  <c:v>2.6508470247503367E-8</c:v>
                </c:pt>
                <c:pt idx="28">
                  <c:v>3.5207290126023768E-9</c:v>
                </c:pt>
                <c:pt idx="29">
                  <c:v>4.7455457610170458E-10</c:v>
                </c:pt>
                <c:pt idx="30">
                  <c:v>6.559866761862797E-11</c:v>
                </c:pt>
                <c:pt idx="31">
                  <c:v>9.3703442373755379E-12</c:v>
                </c:pt>
                <c:pt idx="32">
                  <c:v>1.3905117570917642E-12</c:v>
                </c:pt>
                <c:pt idx="33">
                  <c:v>2.1512449314168236E-13</c:v>
                </c:pt>
                <c:pt idx="34">
                  <c:v>3.4773466035365594E-14</c:v>
                </c:pt>
                <c:pt idx="35">
                  <c:v>5.8796011753323519E-15</c:v>
                </c:pt>
                <c:pt idx="36">
                  <c:v>1.0402855869183912E-15</c:v>
                </c:pt>
              </c:numCache>
            </c:numRef>
          </c:val>
        </c:ser>
        <c:ser>
          <c:idx val="18"/>
          <c:order val="18"/>
          <c:tx>
            <c:strRef>
              <c:f>Sheet1!$O$81</c:f>
              <c:strCache>
                <c:ptCount val="1"/>
                <c:pt idx="0">
                  <c:v>4600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Sheet1!$P$81:$AZ$81</c:f>
              <c:numCache>
                <c:formatCode>0.00</c:formatCode>
                <c:ptCount val="37"/>
                <c:pt idx="0">
                  <c:v>3.0243983019922505E-12</c:v>
                </c:pt>
                <c:pt idx="1">
                  <c:v>2.0937819658949284E-11</c:v>
                </c:pt>
                <c:pt idx="2">
                  <c:v>1.5030370581697385E-10</c:v>
                </c:pt>
                <c:pt idx="3">
                  <c:v>1.111678583279826E-9</c:v>
                </c:pt>
                <c:pt idx="4">
                  <c:v>8.3957191786761137E-9</c:v>
                </c:pt>
                <c:pt idx="5">
                  <c:v>6.3956600672052351E-8</c:v>
                </c:pt>
                <c:pt idx="6">
                  <c:v>4.8349940577790243E-7</c:v>
                </c:pt>
                <c:pt idx="7">
                  <c:v>3.5516960936317853E-6</c:v>
                </c:pt>
                <c:pt idx="8">
                  <c:v>2.4685855909103712E-5</c:v>
                </c:pt>
                <c:pt idx="9">
                  <c:v>1.571304331209152E-4</c:v>
                </c:pt>
                <c:pt idx="10">
                  <c:v>8.8121263275834358E-4</c:v>
                </c:pt>
                <c:pt idx="11">
                  <c:v>4.1672084779611537E-3</c:v>
                </c:pt>
                <c:pt idx="12">
                  <c:v>1.5850748949224575E-2</c:v>
                </c:pt>
                <c:pt idx="13">
                  <c:v>4.6254297997107362E-2</c:v>
                </c:pt>
                <c:pt idx="14">
                  <c:v>9.9194572613093487E-2</c:v>
                </c:pt>
                <c:pt idx="15">
                  <c:v>0.15116349000761273</c:v>
                </c:pt>
                <c:pt idx="16">
                  <c:v>0.16049433903083327</c:v>
                </c:pt>
                <c:pt idx="17">
                  <c:v>0.11837987010735268</c:v>
                </c:pt>
                <c:pt idx="18">
                  <c:v>6.1541381849291782E-2</c:v>
                </c:pt>
                <c:pt idx="19">
                  <c:v>2.3224963849967032E-2</c:v>
                </c:pt>
                <c:pt idx="20">
                  <c:v>6.6255092779529696E-3</c:v>
                </c:pt>
                <c:pt idx="21">
                  <c:v>1.4966431786169868E-3</c:v>
                </c:pt>
                <c:pt idx="22">
                  <c:v>2.8077009724572499E-4</c:v>
                </c:pt>
                <c:pt idx="23">
                  <c:v>4.5768982380388733E-5</c:v>
                </c:pt>
                <c:pt idx="24">
                  <c:v>6.7510944761487605E-6</c:v>
                </c:pt>
                <c:pt idx="25">
                  <c:v>9.3283200621985857E-7</c:v>
                </c:pt>
                <c:pt idx="26">
                  <c:v>1.2423856922329798E-7</c:v>
                </c:pt>
                <c:pt idx="27">
                  <c:v>1.6317068763595472E-8</c:v>
                </c:pt>
                <c:pt idx="28">
                  <c:v>2.1511581577724811E-9</c:v>
                </c:pt>
                <c:pt idx="29">
                  <c:v>2.8853689530497119E-10</c:v>
                </c:pt>
                <c:pt idx="30">
                  <c:v>3.9770552035242732E-11</c:v>
                </c:pt>
                <c:pt idx="31">
                  <c:v>5.6737148037997652E-12</c:v>
                </c:pt>
                <c:pt idx="32">
                  <c:v>8.419300004602912E-13</c:v>
                </c:pt>
                <c:pt idx="33">
                  <c:v>1.3037747907931498E-13</c:v>
                </c:pt>
                <c:pt idx="34">
                  <c:v>2.1110368552277965E-14</c:v>
                </c:pt>
                <c:pt idx="35">
                  <c:v>3.5774685310064575E-15</c:v>
                </c:pt>
                <c:pt idx="36">
                  <c:v>6.3466271165152325E-16</c:v>
                </c:pt>
              </c:numCache>
            </c:numRef>
          </c:val>
        </c:ser>
        <c:ser>
          <c:idx val="19"/>
          <c:order val="19"/>
          <c:tx>
            <c:strRef>
              <c:f>Sheet1!$O$82</c:f>
              <c:strCache>
                <c:ptCount val="1"/>
                <c:pt idx="0">
                  <c:v>4800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Sheet1!$P$82:$AZ$82</c:f>
              <c:numCache>
                <c:formatCode>0.00</c:formatCode>
                <c:ptCount val="37"/>
                <c:pt idx="0">
                  <c:v>3.1501991237638504E-12</c:v>
                </c:pt>
                <c:pt idx="1">
                  <c:v>2.2043812451258081E-11</c:v>
                </c:pt>
                <c:pt idx="2">
                  <c:v>1.5993807885797772E-10</c:v>
                </c:pt>
                <c:pt idx="3">
                  <c:v>1.1952297954575808E-9</c:v>
                </c:pt>
                <c:pt idx="4">
                  <c:v>9.1145712413501416E-9</c:v>
                </c:pt>
                <c:pt idx="5">
                  <c:v>7.0031043473728452E-8</c:v>
                </c:pt>
                <c:pt idx="6">
                  <c:v>5.3308383785021499E-7</c:v>
                </c:pt>
                <c:pt idx="7">
                  <c:v>3.933500920439946E-6</c:v>
                </c:pt>
                <c:pt idx="8">
                  <c:v>2.7371685285717623E-5</c:v>
                </c:pt>
                <c:pt idx="9">
                  <c:v>1.7368033666569991E-4</c:v>
                </c:pt>
                <c:pt idx="10">
                  <c:v>9.6575927077964822E-4</c:v>
                </c:pt>
                <c:pt idx="11">
                  <c:v>4.4993512736783738E-3</c:v>
                </c:pt>
                <c:pt idx="12">
                  <c:v>1.6739709710372776E-2</c:v>
                </c:pt>
                <c:pt idx="13">
                  <c:v>4.7421151230055927E-2</c:v>
                </c:pt>
                <c:pt idx="14">
                  <c:v>9.8014434872758197E-2</c:v>
                </c:pt>
                <c:pt idx="15">
                  <c:v>0.14307148853018772</c:v>
                </c:pt>
                <c:pt idx="16">
                  <c:v>0.14486531948568254</c:v>
                </c:pt>
                <c:pt idx="17">
                  <c:v>0.10168620746724377</c:v>
                </c:pt>
                <c:pt idx="18">
                  <c:v>5.032221753080092E-2</c:v>
                </c:pt>
                <c:pt idx="19">
                  <c:v>1.8123132659218236E-2</c:v>
                </c:pt>
                <c:pt idx="20">
                  <c:v>4.9543765761274391E-3</c:v>
                </c:pt>
                <c:pt idx="21">
                  <c:v>1.0780520684296128E-3</c:v>
                </c:pt>
                <c:pt idx="22">
                  <c:v>1.9591800195598656E-4</c:v>
                </c:pt>
                <c:pt idx="23">
                  <c:v>3.1111763556094641E-5</c:v>
                </c:pt>
                <c:pt idx="24">
                  <c:v>4.4938408861840352E-6</c:v>
                </c:pt>
                <c:pt idx="25">
                  <c:v>6.1086894412774871E-7</c:v>
                </c:pt>
                <c:pt idx="26">
                  <c:v>8.0358499526270445E-8</c:v>
                </c:pt>
                <c:pt idx="27">
                  <c:v>1.0459194629643419E-8</c:v>
                </c:pt>
                <c:pt idx="28">
                  <c:v>1.3702527883102101E-9</c:v>
                </c:pt>
                <c:pt idx="29">
                  <c:v>1.830483368110608E-10</c:v>
                </c:pt>
                <c:pt idx="30">
                  <c:v>2.5172810584388141E-11</c:v>
                </c:pt>
                <c:pt idx="31">
                  <c:v>3.5879866651731618E-12</c:v>
                </c:pt>
                <c:pt idx="32">
                  <c:v>5.3253380158094887E-13</c:v>
                </c:pt>
                <c:pt idx="33">
                  <c:v>8.2552171288735214E-14</c:v>
                </c:pt>
                <c:pt idx="34">
                  <c:v>1.3389262673782016E-14</c:v>
                </c:pt>
                <c:pt idx="35">
                  <c:v>2.273958781285451E-15</c:v>
                </c:pt>
                <c:pt idx="36">
                  <c:v>4.04437743403194E-16</c:v>
                </c:pt>
              </c:numCache>
            </c:numRef>
          </c:val>
        </c:ser>
        <c:ser>
          <c:idx val="20"/>
          <c:order val="20"/>
          <c:tx>
            <c:strRef>
              <c:f>Sheet1!$O$83</c:f>
              <c:strCache>
                <c:ptCount val="1"/>
                <c:pt idx="0">
                  <c:v>5000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Sheet1!$P$83:$AZ$83</c:f>
              <c:numCache>
                <c:formatCode>0.00</c:formatCode>
                <c:ptCount val="37"/>
                <c:pt idx="0">
                  <c:v>3.2704791571770786E-12</c:v>
                </c:pt>
                <c:pt idx="1">
                  <c:v>2.3111807019633569E-11</c:v>
                </c:pt>
                <c:pt idx="2">
                  <c:v>1.6933212112628362E-10</c:v>
                </c:pt>
                <c:pt idx="3">
                  <c:v>1.2774489666739307E-9</c:v>
                </c:pt>
                <c:pt idx="4">
                  <c:v>9.8278455692573304E-9</c:v>
                </c:pt>
                <c:pt idx="5">
                  <c:v>7.6099687262286534E-8</c:v>
                </c:pt>
                <c:pt idx="6">
                  <c:v>5.8285283750357144E-7</c:v>
                </c:pt>
                <c:pt idx="7">
                  <c:v>4.3173269638576029E-6</c:v>
                </c:pt>
                <c:pt idx="8">
                  <c:v>3.0064243222186598E-5</c:v>
                </c:pt>
                <c:pt idx="9">
                  <c:v>1.9012666912512566E-4</c:v>
                </c:pt>
                <c:pt idx="10">
                  <c:v>1.048343396576599E-3</c:v>
                </c:pt>
                <c:pt idx="11">
                  <c:v>4.81417855274826E-3</c:v>
                </c:pt>
                <c:pt idx="12">
                  <c:v>1.7536859732518725E-2</c:v>
                </c:pt>
                <c:pt idx="13">
                  <c:v>4.8304705734001883E-2</c:v>
                </c:pt>
                <c:pt idx="14">
                  <c:v>9.6440343669945708E-2</c:v>
                </c:pt>
                <c:pt idx="15">
                  <c:v>0.13523073936356708</c:v>
                </c:pt>
                <c:pt idx="16">
                  <c:v>0.13103546668228824</c:v>
                </c:pt>
                <c:pt idx="17">
                  <c:v>8.7875259719789892E-2</c:v>
                </c:pt>
                <c:pt idx="18">
                  <c:v>4.1570889866242113E-2</c:v>
                </c:pt>
                <c:pt idx="19">
                  <c:v>1.4347927094891149E-2</c:v>
                </c:pt>
                <c:pt idx="20">
                  <c:v>3.7741028739844422E-3</c:v>
                </c:pt>
                <c:pt idx="21">
                  <c:v>7.9407212368589773E-4</c:v>
                </c:pt>
                <c:pt idx="22">
                  <c:v>1.402685100559164E-4</c:v>
                </c:pt>
                <c:pt idx="23">
                  <c:v>2.176210388798197E-5</c:v>
                </c:pt>
                <c:pt idx="24">
                  <c:v>3.0855906147135971E-6</c:v>
                </c:pt>
                <c:pt idx="25">
                  <c:v>4.1345513456047834E-7</c:v>
                </c:pt>
                <c:pt idx="26">
                  <c:v>5.3805281782967575E-8</c:v>
                </c:pt>
                <c:pt idx="27">
                  <c:v>6.948644481768179E-9</c:v>
                </c:pt>
                <c:pt idx="28">
                  <c:v>9.0546608915768543E-10</c:v>
                </c:pt>
                <c:pt idx="29">
                  <c:v>1.2054858721119457E-10</c:v>
                </c:pt>
                <c:pt idx="30">
                  <c:v>1.6547543719179221E-11</c:v>
                </c:pt>
                <c:pt idx="31">
                  <c:v>2.3571858957645077E-12</c:v>
                </c:pt>
                <c:pt idx="32">
                  <c:v>3.4998427296541886E-13</c:v>
                </c:pt>
                <c:pt idx="33">
                  <c:v>5.4313711895729986E-14</c:v>
                </c:pt>
                <c:pt idx="34">
                  <c:v>8.8239229162274316E-15</c:v>
                </c:pt>
                <c:pt idx="35">
                  <c:v>1.501740386012599E-15</c:v>
                </c:pt>
                <c:pt idx="36">
                  <c:v>2.6773538415723779E-16</c:v>
                </c:pt>
              </c:numCache>
            </c:numRef>
          </c:val>
        </c:ser>
        <c:ser>
          <c:idx val="21"/>
          <c:order val="21"/>
          <c:tx>
            <c:strRef>
              <c:f>Sheet1!$O$84</c:f>
              <c:strCache>
                <c:ptCount val="1"/>
                <c:pt idx="0">
                  <c:v>5200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Sheet1!$P$84:$AZ$84</c:f>
              <c:numCache>
                <c:formatCode>0.00</c:formatCode>
                <c:ptCount val="37"/>
                <c:pt idx="0">
                  <c:v>3.3855140246517453E-12</c:v>
                </c:pt>
                <c:pt idx="1">
                  <c:v>2.4142578588668649E-11</c:v>
                </c:pt>
                <c:pt idx="2">
                  <c:v>1.7847976125875398E-10</c:v>
                </c:pt>
                <c:pt idx="3">
                  <c:v>1.3581870530714096E-9</c:v>
                </c:pt>
                <c:pt idx="4">
                  <c:v>1.0533564486610241E-8</c:v>
                </c:pt>
                <c:pt idx="5">
                  <c:v>8.2141059944957417E-8</c:v>
                </c:pt>
                <c:pt idx="6">
                  <c:v>6.3260082335934061E-7</c:v>
                </c:pt>
                <c:pt idx="7">
                  <c:v>4.7014222490153831E-6</c:v>
                </c:pt>
                <c:pt idx="8">
                  <c:v>3.275058899314802E-5</c:v>
                </c:pt>
                <c:pt idx="9">
                  <c:v>2.063923384849994E-4</c:v>
                </c:pt>
                <c:pt idx="10">
                  <c:v>1.1286573672074981E-3</c:v>
                </c:pt>
                <c:pt idx="11">
                  <c:v>5.1114776704381856E-3</c:v>
                </c:pt>
                <c:pt idx="12">
                  <c:v>1.824876293754862E-2</c:v>
                </c:pt>
                <c:pt idx="13">
                  <c:v>4.8948378818276905E-2</c:v>
                </c:pt>
                <c:pt idx="14">
                  <c:v>9.4593048873703067E-2</c:v>
                </c:pt>
                <c:pt idx="15">
                  <c:v>0.12775388810079022</c:v>
                </c:pt>
                <c:pt idx="16">
                  <c:v>0.11883665285647066</c:v>
                </c:pt>
                <c:pt idx="17">
                  <c:v>7.6406531563712396E-2</c:v>
                </c:pt>
                <c:pt idx="18">
                  <c:v>3.4680672058980143E-2</c:v>
                </c:pt>
                <c:pt idx="19">
                  <c:v>1.1514067295204265E-2</c:v>
                </c:pt>
                <c:pt idx="20">
                  <c:v>2.9246097860628098E-3</c:v>
                </c:pt>
                <c:pt idx="21">
                  <c:v>5.9693588001435039E-4</c:v>
                </c:pt>
                <c:pt idx="22">
                  <c:v>1.0278902305480238E-4</c:v>
                </c:pt>
                <c:pt idx="23">
                  <c:v>1.5618871239196681E-5</c:v>
                </c:pt>
                <c:pt idx="24">
                  <c:v>2.1783209629138774E-6</c:v>
                </c:pt>
                <c:pt idx="25">
                  <c:v>2.8819876562290953E-7</c:v>
                </c:pt>
                <c:pt idx="26">
                  <c:v>3.7150924652829437E-8</c:v>
                </c:pt>
                <c:pt idx="27">
                  <c:v>4.765298373914416E-9</c:v>
                </c:pt>
                <c:pt idx="28">
                  <c:v>6.1809787073539457E-10</c:v>
                </c:pt>
                <c:pt idx="29">
                  <c:v>8.2055077589954655E-11</c:v>
                </c:pt>
                <c:pt idx="30">
                  <c:v>1.1247107262686495E-11</c:v>
                </c:pt>
                <c:pt idx="31">
                  <c:v>1.6015497412900132E-12</c:v>
                </c:pt>
                <c:pt idx="32">
                  <c:v>2.3790495091187419E-13</c:v>
                </c:pt>
                <c:pt idx="33">
                  <c:v>3.6962055768586981E-14</c:v>
                </c:pt>
                <c:pt idx="34">
                  <c:v>6.0147108477552349E-15</c:v>
                </c:pt>
                <c:pt idx="35">
                  <c:v>1.0256861572548175E-15</c:v>
                </c:pt>
                <c:pt idx="36">
                  <c:v>1.8327742558184503E-16</c:v>
                </c:pt>
              </c:numCache>
            </c:numRef>
          </c:val>
        </c:ser>
        <c:ser>
          <c:idx val="22"/>
          <c:order val="22"/>
          <c:tx>
            <c:strRef>
              <c:f>Sheet1!$O$85</c:f>
              <c:strCache>
                <c:ptCount val="1"/>
                <c:pt idx="0">
                  <c:v>5400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Sheet1!$P$85:$AZ$85</c:f>
              <c:numCache>
                <c:formatCode>0.00</c:formatCode>
                <c:ptCount val="37"/>
                <c:pt idx="0">
                  <c:v>3.4955743652584481E-12</c:v>
                </c:pt>
                <c:pt idx="1">
                  <c:v>2.513709656741429E-11</c:v>
                </c:pt>
                <c:pt idx="2">
                  <c:v>1.8737821771615509E-10</c:v>
                </c:pt>
                <c:pt idx="3">
                  <c:v>1.4373336028921336E-9</c:v>
                </c:pt>
                <c:pt idx="4">
                  <c:v>1.1230142073478094E-8</c:v>
                </c:pt>
                <c:pt idx="5">
                  <c:v>8.813735637162673E-8</c:v>
                </c:pt>
                <c:pt idx="6">
                  <c:v>6.8215473387077085E-7</c:v>
                </c:pt>
                <c:pt idx="7">
                  <c:v>5.084310910429924E-6</c:v>
                </c:pt>
                <c:pt idx="8">
                  <c:v>3.5420003511346937E-5</c:v>
                </c:pt>
                <c:pt idx="9">
                  <c:v>2.2241644010698831E-4</c:v>
                </c:pt>
                <c:pt idx="10">
                  <c:v>1.2064903030012074E-3</c:v>
                </c:pt>
                <c:pt idx="11">
                  <c:v>5.3914244904233397E-3</c:v>
                </c:pt>
                <c:pt idx="12">
                  <c:v>1.8882413230596726E-2</c:v>
                </c:pt>
                <c:pt idx="13">
                  <c:v>4.9390674595896071E-2</c:v>
                </c:pt>
                <c:pt idx="14">
                  <c:v>9.2566095649094002E-2</c:v>
                </c:pt>
                <c:pt idx="15">
                  <c:v>0.12070164896525185</c:v>
                </c:pt>
                <c:pt idx="16">
                  <c:v>0.10808986931651898</c:v>
                </c:pt>
                <c:pt idx="17">
                  <c:v>6.6839409066894409E-2</c:v>
                </c:pt>
                <c:pt idx="18">
                  <c:v>2.9204782474435104E-2</c:v>
                </c:pt>
                <c:pt idx="19">
                  <c:v>9.3574905535932108E-3</c:v>
                </c:pt>
                <c:pt idx="20">
                  <c:v>2.3023108782582297E-3</c:v>
                </c:pt>
                <c:pt idx="21">
                  <c:v>4.5715907341946219E-4</c:v>
                </c:pt>
                <c:pt idx="22">
                  <c:v>7.6928084855094515E-5</c:v>
                </c:pt>
                <c:pt idx="23">
                  <c:v>1.1472751681504595E-5</c:v>
                </c:pt>
                <c:pt idx="24">
                  <c:v>1.5766389597155313E-6</c:v>
                </c:pt>
                <c:pt idx="25">
                  <c:v>2.0624901466326834E-7</c:v>
                </c:pt>
                <c:pt idx="26">
                  <c:v>2.6364999625906855E-8</c:v>
                </c:pt>
                <c:pt idx="27">
                  <c:v>3.3616889083506107E-9</c:v>
                </c:pt>
                <c:pt idx="28">
                  <c:v>4.3429869102617995E-10</c:v>
                </c:pt>
                <c:pt idx="29">
                  <c:v>5.7515562974146654E-11</c:v>
                </c:pt>
                <c:pt idx="30">
                  <c:v>7.8742897334489276E-12</c:v>
                </c:pt>
                <c:pt idx="31">
                  <c:v>1.1210522585094526E-12</c:v>
                </c:pt>
                <c:pt idx="32">
                  <c:v>1.66621966039406E-13</c:v>
                </c:pt>
                <c:pt idx="33">
                  <c:v>2.5916696903614955E-14</c:v>
                </c:pt>
                <c:pt idx="34">
                  <c:v>4.2239901998154982E-15</c:v>
                </c:pt>
                <c:pt idx="35">
                  <c:v>7.2168594749747795E-16</c:v>
                </c:pt>
                <c:pt idx="36">
                  <c:v>1.2923219141280302E-16</c:v>
                </c:pt>
              </c:numCache>
            </c:numRef>
          </c:val>
        </c:ser>
        <c:ser>
          <c:idx val="23"/>
          <c:order val="23"/>
          <c:tx>
            <c:strRef>
              <c:f>Sheet1!$O$86</c:f>
              <c:strCache>
                <c:ptCount val="1"/>
                <c:pt idx="0">
                  <c:v>5600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Sheet1!$P$86:$AZ$86</c:f>
              <c:numCache>
                <c:formatCode>0.00</c:formatCode>
                <c:ptCount val="37"/>
                <c:pt idx="0">
                  <c:v>3.6009226282204277E-12</c:v>
                </c:pt>
                <c:pt idx="1">
                  <c:v>2.6096461968752046E-11</c:v>
                </c:pt>
                <c:pt idx="2">
                  <c:v>1.9602727621680181E-10</c:v>
                </c:pt>
                <c:pt idx="3">
                  <c:v>1.5148098219720347E-9</c:v>
                </c:pt>
                <c:pt idx="4">
                  <c:v>1.1916324038043126E-8</c:v>
                </c:pt>
                <c:pt idx="5">
                  <c:v>9.4073947600415829E-8</c:v>
                </c:pt>
                <c:pt idx="6">
                  <c:v>7.3137010503682357E-7</c:v>
                </c:pt>
                <c:pt idx="7">
                  <c:v>5.4647609674959261E-6</c:v>
                </c:pt>
                <c:pt idx="8">
                  <c:v>3.8063709197610155E-5</c:v>
                </c:pt>
                <c:pt idx="9">
                  <c:v>2.3815179129392722E-4</c:v>
                </c:pt>
                <c:pt idx="10">
                  <c:v>1.2817086590052472E-3</c:v>
                </c:pt>
                <c:pt idx="11">
                  <c:v>5.6544676583593261E-3</c:v>
                </c:pt>
                <c:pt idx="12">
                  <c:v>1.9444836909890323E-2</c:v>
                </c:pt>
                <c:pt idx="13">
                  <c:v>4.9665133449385106E-2</c:v>
                </c:pt>
                <c:pt idx="14">
                  <c:v>9.0430999250387334E-2</c:v>
                </c:pt>
                <c:pt idx="15">
                  <c:v>0.11409981980311135</c:v>
                </c:pt>
                <c:pt idx="16">
                  <c:v>9.8621218807155839E-2</c:v>
                </c:pt>
                <c:pt idx="17">
                  <c:v>5.8818336448139885E-2</c:v>
                </c:pt>
                <c:pt idx="18">
                  <c:v>2.4812648360296532E-2</c:v>
                </c:pt>
                <c:pt idx="19">
                  <c:v>7.6948629546287565E-3</c:v>
                </c:pt>
                <c:pt idx="20">
                  <c:v>1.8388941589743909E-3</c:v>
                </c:pt>
                <c:pt idx="21">
                  <c:v>3.561036107880778E-4</c:v>
                </c:pt>
                <c:pt idx="22">
                  <c:v>5.8685139303586114E-5</c:v>
                </c:pt>
                <c:pt idx="23">
                  <c:v>8.605598737162988E-6</c:v>
                </c:pt>
                <c:pt idx="24">
                  <c:v>1.1670440092157584E-6</c:v>
                </c:pt>
                <c:pt idx="25">
                  <c:v>1.5113155935304595E-7</c:v>
                </c:pt>
                <c:pt idx="26">
                  <c:v>1.9175802032259953E-8</c:v>
                </c:pt>
                <c:pt idx="27">
                  <c:v>2.4321954679329259E-9</c:v>
                </c:pt>
                <c:pt idx="28">
                  <c:v>3.131245820090241E-10</c:v>
                </c:pt>
                <c:pt idx="29">
                  <c:v>4.13827304404321E-11</c:v>
                </c:pt>
                <c:pt idx="30">
                  <c:v>5.6602781856203217E-12</c:v>
                </c:pt>
                <c:pt idx="31">
                  <c:v>8.0579674360419255E-13</c:v>
                </c:pt>
                <c:pt idx="32">
                  <c:v>1.1983926601718274E-13</c:v>
                </c:pt>
                <c:pt idx="33">
                  <c:v>1.8661138104456944E-14</c:v>
                </c:pt>
                <c:pt idx="34">
                  <c:v>3.0460836456348158E-15</c:v>
                </c:pt>
                <c:pt idx="35">
                  <c:v>5.2137772777158668E-16</c:v>
                </c:pt>
                <c:pt idx="36">
                  <c:v>9.3551418957925655E-17</c:v>
                </c:pt>
              </c:numCache>
            </c:numRef>
          </c:val>
        </c:ser>
        <c:ser>
          <c:idx val="24"/>
          <c:order val="24"/>
          <c:tx>
            <c:strRef>
              <c:f>Sheet1!$O$87</c:f>
              <c:strCache>
                <c:ptCount val="1"/>
                <c:pt idx="0">
                  <c:v>5800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Sheet1!$P$87:$AZ$87</c:f>
              <c:numCache>
                <c:formatCode>0.00</c:formatCode>
                <c:ptCount val="37"/>
                <c:pt idx="0">
                  <c:v>3.7018110318729736E-12</c:v>
                </c:pt>
                <c:pt idx="1">
                  <c:v>2.7021859815593258E-11</c:v>
                </c:pt>
                <c:pt idx="2">
                  <c:v>2.0442870882259443E-10</c:v>
                </c:pt>
                <c:pt idx="3">
                  <c:v>1.5905627707174169E-9</c:v>
                </c:pt>
                <c:pt idx="4">
                  <c:v>1.2591135468745548E-8</c:v>
                </c:pt>
                <c:pt idx="5">
                  <c:v>9.993893798538473E-8</c:v>
                </c:pt>
                <c:pt idx="6">
                  <c:v>7.8012740633417731E-7</c:v>
                </c:pt>
                <c:pt idx="7">
                  <c:v>5.8417536523908512E-6</c:v>
                </c:pt>
                <c:pt idx="8">
                  <c:v>4.0674606371451955E-5</c:v>
                </c:pt>
                <c:pt idx="9">
                  <c:v>2.535627089567075E-4</c:v>
                </c:pt>
                <c:pt idx="10">
                  <c:v>1.3542398317934038E-3</c:v>
                </c:pt>
                <c:pt idx="11">
                  <c:v>5.9012395609030089E-3</c:v>
                </c:pt>
                <c:pt idx="12">
                  <c:v>1.994283812141626E-2</c:v>
                </c:pt>
                <c:pt idx="13">
                  <c:v>4.9800600948962125E-2</c:v>
                </c:pt>
                <c:pt idx="14">
                  <c:v>8.8241756309099778E-2</c:v>
                </c:pt>
                <c:pt idx="15">
                  <c:v>0.10795134328539058</c:v>
                </c:pt>
                <c:pt idx="16">
                  <c:v>9.026988605049148E-2</c:v>
                </c:pt>
                <c:pt idx="17">
                  <c:v>5.2057802395047197E-2</c:v>
                </c:pt>
                <c:pt idx="18">
                  <c:v>2.1258122754161845E-2</c:v>
                </c:pt>
                <c:pt idx="19">
                  <c:v>6.3972289160988214E-3</c:v>
                </c:pt>
                <c:pt idx="20">
                  <c:v>1.488485716171299E-3</c:v>
                </c:pt>
                <c:pt idx="21">
                  <c:v>2.8172188355133748E-4</c:v>
                </c:pt>
                <c:pt idx="22">
                  <c:v>4.5553507261647193E-5</c:v>
                </c:pt>
                <c:pt idx="23">
                  <c:v>6.5785496865065213E-6</c:v>
                </c:pt>
                <c:pt idx="24">
                  <c:v>8.8153049508702028E-7</c:v>
                </c:pt>
                <c:pt idx="25">
                  <c:v>1.1312498706623817E-7</c:v>
                </c:pt>
                <c:pt idx="26">
                  <c:v>1.4258173500444591E-8</c:v>
                </c:pt>
                <c:pt idx="27">
                  <c:v>1.8000434293052749E-9</c:v>
                </c:pt>
                <c:pt idx="28">
                  <c:v>2.3103466603861315E-10</c:v>
                </c:pt>
                <c:pt idx="29">
                  <c:v>3.0479920312588704E-11</c:v>
                </c:pt>
                <c:pt idx="30">
                  <c:v>4.1658890678470966E-12</c:v>
                </c:pt>
                <c:pt idx="31">
                  <c:v>5.9308082189359592E-13</c:v>
                </c:pt>
                <c:pt idx="32">
                  <c:v>8.8261312806654387E-14</c:v>
                </c:pt>
                <c:pt idx="33">
                  <c:v>1.3759209950061769E-14</c:v>
                </c:pt>
                <c:pt idx="34">
                  <c:v>2.2492219081813206E-15</c:v>
                </c:pt>
                <c:pt idx="35">
                  <c:v>3.8564637038612511E-16</c:v>
                </c:pt>
                <c:pt idx="36">
                  <c:v>6.9328733912031478E-17</c:v>
                </c:pt>
              </c:numCache>
            </c:numRef>
          </c:val>
        </c:ser>
        <c:ser>
          <c:idx val="25"/>
          <c:order val="25"/>
          <c:tx>
            <c:strRef>
              <c:f>Sheet1!$O$88</c:f>
              <c:strCache>
                <c:ptCount val="1"/>
                <c:pt idx="0">
                  <c:v>6000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Sheet1!$P$88:$AZ$88</c:f>
              <c:numCache>
                <c:formatCode>0.00</c:formatCode>
                <c:ptCount val="37"/>
                <c:pt idx="0">
                  <c:v>3.7984803567450682E-12</c:v>
                </c:pt>
                <c:pt idx="1">
                  <c:v>2.7914523117930882E-11</c:v>
                </c:pt>
                <c:pt idx="2">
                  <c:v>2.1258580798251298E-10</c:v>
                </c:pt>
                <c:pt idx="3">
                  <c:v>1.6645605295519741E-9</c:v>
                </c:pt>
                <c:pt idx="4">
                  <c:v>1.3253835836936223E-8</c:v>
                </c:pt>
                <c:pt idx="5">
                  <c:v>1.0572277164313697E-7</c:v>
                </c:pt>
                <c:pt idx="6">
                  <c:v>8.2832869912174987E-7</c:v>
                </c:pt>
                <c:pt idx="7">
                  <c:v>6.2144550944565901E-6</c:v>
                </c:pt>
                <c:pt idx="8">
                  <c:v>4.3247032675333869E-5</c:v>
                </c:pt>
                <c:pt idx="9">
                  <c:v>2.6862305553124752E-4</c:v>
                </c:pt>
                <c:pt idx="10">
                  <c:v>1.424058580919166E-3</c:v>
                </c:pt>
                <c:pt idx="11">
                  <c:v>6.1324890248080667E-3</c:v>
                </c:pt>
                <c:pt idx="12">
                  <c:v>2.0382845788743654E-2</c:v>
                </c:pt>
                <c:pt idx="13">
                  <c:v>4.9821655457159268E-2</c:v>
                </c:pt>
                <c:pt idx="14">
                  <c:v>8.6038613560416907E-2</c:v>
                </c:pt>
                <c:pt idx="15">
                  <c:v>0.10224471049382688</c:v>
                </c:pt>
                <c:pt idx="16">
                  <c:v>8.2891427022571185E-2</c:v>
                </c:pt>
                <c:pt idx="17">
                  <c:v>4.632889387510241E-2</c:v>
                </c:pt>
                <c:pt idx="18">
                  <c:v>1.8356583035039137E-2</c:v>
                </c:pt>
                <c:pt idx="19">
                  <c:v>5.372706063919824E-3</c:v>
                </c:pt>
                <c:pt idx="20">
                  <c:v>1.2197440154399393E-3</c:v>
                </c:pt>
                <c:pt idx="21">
                  <c:v>2.2606249160490342E-4</c:v>
                </c:pt>
                <c:pt idx="22">
                  <c:v>3.5924710515273146E-5</c:v>
                </c:pt>
                <c:pt idx="23">
                  <c:v>5.1162771035437512E-6</c:v>
                </c:pt>
                <c:pt idx="24">
                  <c:v>6.7818399994888019E-7</c:v>
                </c:pt>
                <c:pt idx="25">
                  <c:v>8.6318911175943899E-8</c:v>
                </c:pt>
                <c:pt idx="26">
                  <c:v>1.0814684802077651E-8</c:v>
                </c:pt>
                <c:pt idx="27">
                  <c:v>1.3596521471208327E-9</c:v>
                </c:pt>
                <c:pt idx="28">
                  <c:v>1.7404280879144216E-10</c:v>
                </c:pt>
                <c:pt idx="29">
                  <c:v>2.2926379635475918E-11</c:v>
                </c:pt>
                <c:pt idx="30">
                  <c:v>3.131640572114679E-12</c:v>
                </c:pt>
                <c:pt idx="31">
                  <c:v>4.4589386036891853E-13</c:v>
                </c:pt>
                <c:pt idx="32">
                  <c:v>6.6401875383539789E-14</c:v>
                </c:pt>
                <c:pt idx="33">
                  <c:v>1.0362802361086258E-14</c:v>
                </c:pt>
                <c:pt idx="34">
                  <c:v>1.6963889931837303E-15</c:v>
                </c:pt>
                <c:pt idx="35">
                  <c:v>2.9133410201244141E-16</c:v>
                </c:pt>
                <c:pt idx="36">
                  <c:v>5.2468099899667988E-17</c:v>
                </c:pt>
              </c:numCache>
            </c:numRef>
          </c:val>
        </c:ser>
        <c:ser>
          <c:idx val="26"/>
          <c:order val="26"/>
          <c:tx>
            <c:strRef>
              <c:f>Sheet1!$O$89</c:f>
              <c:strCache>
                <c:ptCount val="1"/>
                <c:pt idx="0">
                  <c:v>6200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Sheet1!$P$89:$AZ$89</c:f>
              <c:numCache>
                <c:formatCode>0.00</c:formatCode>
                <c:ptCount val="37"/>
                <c:pt idx="0">
                  <c:v>3.8911593317574494E-12</c:v>
                </c:pt>
                <c:pt idx="1">
                  <c:v>2.8775705778660019E-11</c:v>
                </c:pt>
                <c:pt idx="2">
                  <c:v>2.2050301356490507E-10</c:v>
                </c:pt>
                <c:pt idx="3">
                  <c:v>1.7367881846974455E-9</c:v>
                </c:pt>
                <c:pt idx="4">
                  <c:v>1.3903880498291349E-8</c:v>
                </c:pt>
                <c:pt idx="5">
                  <c:v>1.1141788673694268E-7</c:v>
                </c:pt>
                <c:pt idx="6">
                  <c:v>8.7589464016699772E-7</c:v>
                </c:pt>
                <c:pt idx="7">
                  <c:v>6.5821907236464223E-6</c:v>
                </c:pt>
                <c:pt idx="8">
                  <c:v>4.5776548112936328E-5</c:v>
                </c:pt>
                <c:pt idx="9">
                  <c:v>2.8331455085273122E-4</c:v>
                </c:pt>
                <c:pt idx="10">
                  <c:v>1.4911759387996304E-3</c:v>
                </c:pt>
                <c:pt idx="11">
                  <c:v>6.3490312880365119E-3</c:v>
                </c:pt>
                <c:pt idx="12">
                  <c:v>2.0770830792246914E-2</c:v>
                </c:pt>
                <c:pt idx="13">
                  <c:v>4.9749095959396812E-2</c:v>
                </c:pt>
                <c:pt idx="14">
                  <c:v>8.3851131992612349E-2</c:v>
                </c:pt>
                <c:pt idx="15">
                  <c:v>9.6959728550949725E-2</c:v>
                </c:pt>
                <c:pt idx="16">
                  <c:v>7.6358430675499064E-2</c:v>
                </c:pt>
                <c:pt idx="17">
                  <c:v>4.1447951087939465E-2</c:v>
                </c:pt>
                <c:pt idx="18">
                  <c:v>1.5968468569834957E-2</c:v>
                </c:pt>
                <c:pt idx="19">
                  <c:v>4.5550001223389194E-3</c:v>
                </c:pt>
                <c:pt idx="20">
                  <c:v>1.0109041363615403E-3</c:v>
                </c:pt>
                <c:pt idx="21">
                  <c:v>1.8377465664336606E-4</c:v>
                </c:pt>
                <c:pt idx="22">
                  <c:v>2.8743677675863026E-5</c:v>
                </c:pt>
                <c:pt idx="23">
                  <c:v>4.0418349418335435E-6</c:v>
                </c:pt>
                <c:pt idx="24">
                  <c:v>5.3049524999467573E-7</c:v>
                </c:pt>
                <c:pt idx="25">
                  <c:v>6.7020910733357069E-8</c:v>
                </c:pt>
                <c:pt idx="26">
                  <c:v>8.3517204280978012E-9</c:v>
                </c:pt>
                <c:pt idx="27">
                  <c:v>1.0461019976906395E-9</c:v>
                </c:pt>
                <c:pt idx="28">
                  <c:v>1.3358917120044721E-10</c:v>
                </c:pt>
                <c:pt idx="29">
                  <c:v>1.7574540447123169E-11</c:v>
                </c:pt>
                <c:pt idx="30">
                  <c:v>2.3994852816396669E-12</c:v>
                </c:pt>
                <c:pt idx="31">
                  <c:v>3.4171028838358574E-13</c:v>
                </c:pt>
                <c:pt idx="32">
                  <c:v>5.0921846769052521E-14</c:v>
                </c:pt>
                <c:pt idx="33">
                  <c:v>7.9554085145161465E-15</c:v>
                </c:pt>
                <c:pt idx="34">
                  <c:v>1.3040512166562126E-15</c:v>
                </c:pt>
                <c:pt idx="35">
                  <c:v>2.2430241105924587E-16</c:v>
                </c:pt>
                <c:pt idx="36">
                  <c:v>4.0464569993282873E-17</c:v>
                </c:pt>
              </c:numCache>
            </c:numRef>
          </c:val>
        </c:ser>
        <c:ser>
          <c:idx val="27"/>
          <c:order val="27"/>
          <c:tx>
            <c:strRef>
              <c:f>Sheet1!$O$90</c:f>
              <c:strCache>
                <c:ptCount val="1"/>
                <c:pt idx="0">
                  <c:v>6400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Sheet1!$P$90:$AZ$90</c:f>
              <c:numCache>
                <c:formatCode>0.00</c:formatCode>
                <c:ptCount val="37"/>
                <c:pt idx="0">
                  <c:v>3.9800644381292494E-12</c:v>
                </c:pt>
                <c:pt idx="1">
                  <c:v>2.9606662385882748E-11</c:v>
                </c:pt>
                <c:pt idx="2">
                  <c:v>2.2818561494645445E-10</c:v>
                </c:pt>
                <c:pt idx="3">
                  <c:v>1.8072445037376775E-9</c:v>
                </c:pt>
                <c:pt idx="4">
                  <c:v>1.4540887916640503E-8</c:v>
                </c:pt>
                <c:pt idx="5">
                  <c:v>1.1701841430581188E-7</c:v>
                </c:pt>
                <c:pt idx="6">
                  <c:v>9.2276182738495011E-7</c:v>
                </c:pt>
                <c:pt idx="7">
                  <c:v>6.9444224773630943E-6</c:v>
                </c:pt>
                <c:pt idx="8">
                  <c:v>4.8259745868333371E-5</c:v>
                </c:pt>
                <c:pt idx="9">
                  <c:v>2.9762533266112275E-4</c:v>
                </c:pt>
                <c:pt idx="10">
                  <c:v>1.5556302536737226E-3</c:v>
                </c:pt>
                <c:pt idx="11">
                  <c:v>6.5517114407741281E-3</c:v>
                </c:pt>
                <c:pt idx="12">
                  <c:v>2.1112270563641997E-2</c:v>
                </c:pt>
                <c:pt idx="13">
                  <c:v>4.96004326464487E-2</c:v>
                </c:pt>
                <c:pt idx="14">
                  <c:v>8.170063338922956E-2</c:v>
                </c:pt>
                <c:pt idx="15">
                  <c:v>9.2071420279153923E-2</c:v>
                </c:pt>
                <c:pt idx="16">
                  <c:v>7.0559788776269394E-2</c:v>
                </c:pt>
                <c:pt idx="17">
                  <c:v>3.7267302322157574E-2</c:v>
                </c:pt>
                <c:pt idx="18">
                  <c:v>1.3987430785032767E-2</c:v>
                </c:pt>
                <c:pt idx="19">
                  <c:v>3.8956957192256363E-3</c:v>
                </c:pt>
                <c:pt idx="20">
                  <c:v>8.4661727023405879E-4</c:v>
                </c:pt>
                <c:pt idx="21">
                  <c:v>1.5119192782785774E-4</c:v>
                </c:pt>
                <c:pt idx="22">
                  <c:v>2.3304126085225301E-5</c:v>
                </c:pt>
                <c:pt idx="23">
                  <c:v>3.2389549223040996E-6</c:v>
                </c:pt>
                <c:pt idx="24">
                  <c:v>4.2129678976101611E-7</c:v>
                </c:pt>
                <c:pt idx="25">
                  <c:v>5.2866202009837993E-8</c:v>
                </c:pt>
                <c:pt idx="26">
                  <c:v>6.5557582708928278E-9</c:v>
                </c:pt>
                <c:pt idx="27">
                  <c:v>8.1840527628761458E-10</c:v>
                </c:pt>
                <c:pt idx="28">
                  <c:v>1.0429173921668468E-10</c:v>
                </c:pt>
                <c:pt idx="29">
                  <c:v>1.37047903886242E-11</c:v>
                </c:pt>
                <c:pt idx="30">
                  <c:v>1.8704647580022107E-12</c:v>
                </c:pt>
                <c:pt idx="31">
                  <c:v>2.664345912693291E-13</c:v>
                </c:pt>
                <c:pt idx="32">
                  <c:v>3.9731539835900339E-14</c:v>
                </c:pt>
                <c:pt idx="33">
                  <c:v>6.213577597488266E-15</c:v>
                </c:pt>
                <c:pt idx="34">
                  <c:v>1.0198419824303955E-15</c:v>
                </c:pt>
                <c:pt idx="35">
                  <c:v>1.75675820411729E-16</c:v>
                </c:pt>
                <c:pt idx="36">
                  <c:v>3.1743140818432873E-17</c:v>
                </c:pt>
              </c:numCache>
            </c:numRef>
          </c:val>
        </c:ser>
        <c:ser>
          <c:idx val="28"/>
          <c:order val="28"/>
          <c:tx>
            <c:strRef>
              <c:f>Sheet1!$O$91</c:f>
              <c:strCache>
                <c:ptCount val="1"/>
                <c:pt idx="0">
                  <c:v>6600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Sheet1!$P$91:$AZ$91</c:f>
              <c:numCache>
                <c:formatCode>0.00</c:formatCode>
                <c:ptCount val="37"/>
                <c:pt idx="0">
                  <c:v>4.0654000033400422E-12</c:v>
                </c:pt>
                <c:pt idx="1">
                  <c:v>3.04086333129686E-11</c:v>
                </c:pt>
                <c:pt idx="2">
                  <c:v>2.3563951359980975E-10</c:v>
                </c:pt>
                <c:pt idx="3">
                  <c:v>1.8759391881945194E-9</c:v>
                </c:pt>
                <c:pt idx="4">
                  <c:v>1.5164611864263476E-8</c:v>
                </c:pt>
                <c:pt idx="5">
                  <c:v>1.2251991754976587E-7</c:v>
                </c:pt>
                <c:pt idx="6">
                  <c:v>9.6888047002708879E-7</c:v>
                </c:pt>
                <c:pt idx="7">
                  <c:v>7.3007287272672211E-6</c:v>
                </c:pt>
                <c:pt idx="8">
                  <c:v>5.0694087672850973E-5</c:v>
                </c:pt>
                <c:pt idx="9">
                  <c:v>3.1154874119980182E-4</c:v>
                </c:pt>
                <c:pt idx="10">
                  <c:v>1.6174800225252806E-3</c:v>
                </c:pt>
                <c:pt idx="11">
                  <c:v>6.741378219558402E-3</c:v>
                </c:pt>
                <c:pt idx="12">
                  <c:v>2.1412144744975953E-2</c:v>
                </c:pt>
                <c:pt idx="13">
                  <c:v>4.9390348942235623E-2</c:v>
                </c:pt>
                <c:pt idx="14">
                  <c:v>7.9602129429549473E-2</c:v>
                </c:pt>
                <c:pt idx="15">
                  <c:v>8.7552616620582183E-2</c:v>
                </c:pt>
                <c:pt idx="16">
                  <c:v>6.539930080895226E-2</c:v>
                </c:pt>
                <c:pt idx="17">
                  <c:v>3.3667837188958202E-2</c:v>
                </c:pt>
                <c:pt idx="18">
                  <c:v>1.2331771380771499E-2</c:v>
                </c:pt>
                <c:pt idx="19">
                  <c:v>3.3590210893811303E-3</c:v>
                </c:pt>
                <c:pt idx="20">
                  <c:v>7.1590138513996833E-4</c:v>
                </c:pt>
                <c:pt idx="21">
                  <c:v>1.2575928042246284E-4</c:v>
                </c:pt>
                <c:pt idx="22">
                  <c:v>1.9124275835187755E-5</c:v>
                </c:pt>
                <c:pt idx="23">
                  <c:v>2.6296625221638977E-6</c:v>
                </c:pt>
                <c:pt idx="24">
                  <c:v>3.3922684062197298E-7</c:v>
                </c:pt>
                <c:pt idx="25">
                  <c:v>4.2305442808611317E-8</c:v>
                </c:pt>
                <c:pt idx="26">
                  <c:v>5.2229219558005054E-9</c:v>
                </c:pt>
                <c:pt idx="27">
                  <c:v>6.5005189158148639E-10</c:v>
                </c:pt>
                <c:pt idx="28">
                  <c:v>8.2682372413640924E-11</c:v>
                </c:pt>
                <c:pt idx="29">
                  <c:v>1.0854504686493712E-11</c:v>
                </c:pt>
                <c:pt idx="30">
                  <c:v>1.4810427551654088E-12</c:v>
                </c:pt>
                <c:pt idx="31">
                  <c:v>2.1102096082535457E-13</c:v>
                </c:pt>
                <c:pt idx="32">
                  <c:v>3.1489661388854883E-14</c:v>
                </c:pt>
                <c:pt idx="33">
                  <c:v>4.9295599254565615E-15</c:v>
                </c:pt>
                <c:pt idx="34">
                  <c:v>8.1009165187965025E-16</c:v>
                </c:pt>
                <c:pt idx="35">
                  <c:v>1.3974020839859283E-16</c:v>
                </c:pt>
                <c:pt idx="36">
                  <c:v>2.5288259459536919E-17</c:v>
                </c:pt>
              </c:numCache>
            </c:numRef>
          </c:val>
        </c:ser>
        <c:ser>
          <c:idx val="29"/>
          <c:order val="29"/>
          <c:tx>
            <c:strRef>
              <c:f>Sheet1!$O$92</c:f>
              <c:strCache>
                <c:ptCount val="1"/>
                <c:pt idx="0">
                  <c:v>6800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Sheet1!$P$92:$AZ$92</c:f>
              <c:numCache>
                <c:formatCode>0.00</c:formatCode>
                <c:ptCount val="37"/>
                <c:pt idx="0">
                  <c:v>4.147358492332317E-12</c:v>
                </c:pt>
                <c:pt idx="1">
                  <c:v>3.1182833905382716E-11</c:v>
                </c:pt>
                <c:pt idx="2">
                  <c:v>2.4287103440214768E-10</c:v>
                </c:pt>
                <c:pt idx="3">
                  <c:v>1.9428906070131076E-9</c:v>
                </c:pt>
                <c:pt idx="4">
                  <c:v>1.5774917911515326E-8</c:v>
                </c:pt>
                <c:pt idx="5">
                  <c:v>1.2791916722144617E-7</c:v>
                </c:pt>
                <c:pt idx="6">
                  <c:v>1.0142123577079495E-6</c:v>
                </c:pt>
                <c:pt idx="7">
                  <c:v>7.6507867482514361E-6</c:v>
                </c:pt>
                <c:pt idx="8">
                  <c:v>5.3077761746469206E-5</c:v>
                </c:pt>
                <c:pt idx="9">
                  <c:v>3.2508230091580164E-4</c:v>
                </c:pt>
                <c:pt idx="10">
                  <c:v>1.6767982032378083E-3</c:v>
                </c:pt>
                <c:pt idx="11">
                  <c:v>6.9188656629280715E-3</c:v>
                </c:pt>
                <c:pt idx="12">
                  <c:v>2.1674950412232927E-2</c:v>
                </c:pt>
                <c:pt idx="13">
                  <c:v>4.9131119888664379E-2</c:v>
                </c:pt>
                <c:pt idx="14">
                  <c:v>7.7565829322637128E-2</c:v>
                </c:pt>
                <c:pt idx="15">
                  <c:v>8.3375643534951846E-2</c:v>
                </c:pt>
                <c:pt idx="16">
                  <c:v>6.0794029857640715E-2</c:v>
                </c:pt>
                <c:pt idx="17">
                  <c:v>3.0553116195065011E-2</c:v>
                </c:pt>
                <c:pt idx="18">
                  <c:v>1.0938223744033151E-2</c:v>
                </c:pt>
                <c:pt idx="19">
                  <c:v>2.9182509825899723E-3</c:v>
                </c:pt>
                <c:pt idx="20">
                  <c:v>6.1079108020940126E-4</c:v>
                </c:pt>
                <c:pt idx="21">
                  <c:v>1.0566800369321515E-4</c:v>
                </c:pt>
                <c:pt idx="22">
                  <c:v>1.5869705207361931E-5</c:v>
                </c:pt>
                <c:pt idx="23">
                  <c:v>2.1606693792216252E-6</c:v>
                </c:pt>
                <c:pt idx="24">
                  <c:v>2.7661415296772711E-7</c:v>
                </c:pt>
                <c:pt idx="25">
                  <c:v>3.4302132719681902E-8</c:v>
                </c:pt>
                <c:pt idx="26">
                  <c:v>4.2177454285128669E-9</c:v>
                </c:pt>
                <c:pt idx="27">
                  <c:v>5.2351276220615953E-10</c:v>
                </c:pt>
                <c:pt idx="28">
                  <c:v>6.6475448679963526E-11</c:v>
                </c:pt>
                <c:pt idx="29">
                  <c:v>8.7194321604545582E-12</c:v>
                </c:pt>
                <c:pt idx="30">
                  <c:v>1.1894802918192949E-12</c:v>
                </c:pt>
                <c:pt idx="31">
                  <c:v>1.6952903266046033E-13</c:v>
                </c:pt>
                <c:pt idx="32">
                  <c:v>2.5315185071897031E-14</c:v>
                </c:pt>
                <c:pt idx="33">
                  <c:v>3.9668029832742752E-15</c:v>
                </c:pt>
                <c:pt idx="34">
                  <c:v>6.5264686961152795E-16</c:v>
                </c:pt>
                <c:pt idx="35">
                  <c:v>1.1273111568510983E-16</c:v>
                </c:pt>
                <c:pt idx="36">
                  <c:v>2.0429904420593802E-17</c:v>
                </c:pt>
              </c:numCache>
            </c:numRef>
          </c:val>
        </c:ser>
        <c:ser>
          <c:idx val="30"/>
          <c:order val="30"/>
          <c:tx>
            <c:strRef>
              <c:f>Sheet1!$O$93</c:f>
              <c:strCache>
                <c:ptCount val="1"/>
                <c:pt idx="0">
                  <c:v>7000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Sheet1!$P$93:$AZ$93</c:f>
              <c:numCache>
                <c:formatCode>0.00</c:formatCode>
                <c:ptCount val="37"/>
                <c:pt idx="0">
                  <c:v>4.226120928610117E-12</c:v>
                </c:pt>
                <c:pt idx="1">
                  <c:v>3.1930446809338985E-11</c:v>
                </c:pt>
                <c:pt idx="2">
                  <c:v>2.4988677615766223E-10</c:v>
                </c:pt>
                <c:pt idx="3">
                  <c:v>2.0081239298265673E-9</c:v>
                </c:pt>
                <c:pt idx="4">
                  <c:v>1.6371763589664031E-8</c:v>
                </c:pt>
                <c:pt idx="5">
                  <c:v>1.3321394884308894E-7</c:v>
                </c:pt>
                <c:pt idx="6">
                  <c:v>1.0587290992854587E-6</c:v>
                </c:pt>
                <c:pt idx="7">
                  <c:v>7.9943575050948876E-6</c:v>
                </c:pt>
                <c:pt idx="8">
                  <c:v>5.5409561019818042E-5</c:v>
                </c:pt>
                <c:pt idx="9">
                  <c:v>3.3822687257697596E-4</c:v>
                </c:pt>
                <c:pt idx="10">
                  <c:v>1.7336677353419034E-3</c:v>
                </c:pt>
                <c:pt idx="11">
                  <c:v>7.0849806720778398E-3</c:v>
                </c:pt>
                <c:pt idx="12">
                  <c:v>2.1904728912203394E-2</c:v>
                </c:pt>
                <c:pt idx="13">
                  <c:v>4.8832981513143671E-2</c:v>
                </c:pt>
                <c:pt idx="14">
                  <c:v>7.5598310446037043E-2</c:v>
                </c:pt>
                <c:pt idx="15">
                  <c:v>7.9513387466353058E-2</c:v>
                </c:pt>
                <c:pt idx="16">
                  <c:v>5.6672638126564909E-2</c:v>
                </c:pt>
                <c:pt idx="17">
                  <c:v>2.7844724966173594E-2</c:v>
                </c:pt>
                <c:pt idx="18">
                  <c:v>9.7574082210107188E-3</c:v>
                </c:pt>
                <c:pt idx="19">
                  <c:v>2.5532064429832236E-3</c:v>
                </c:pt>
                <c:pt idx="20">
                  <c:v>5.2543447194212012E-4</c:v>
                </c:pt>
                <c:pt idx="21">
                  <c:v>8.9618794331606182E-5</c:v>
                </c:pt>
                <c:pt idx="22">
                  <c:v>1.3304490336111932E-5</c:v>
                </c:pt>
                <c:pt idx="23">
                  <c:v>1.794917311206374E-6</c:v>
                </c:pt>
                <c:pt idx="24">
                  <c:v>2.2818290380428938E-7</c:v>
                </c:pt>
                <c:pt idx="25">
                  <c:v>2.8149408886144247E-8</c:v>
                </c:pt>
                <c:pt idx="26">
                  <c:v>3.4484168775187387E-9</c:v>
                </c:pt>
                <c:pt idx="27">
                  <c:v>4.2695998655817126E-10</c:v>
                </c:pt>
                <c:pt idx="28">
                  <c:v>5.4133323285618244E-11</c:v>
                </c:pt>
                <c:pt idx="29">
                  <c:v>7.0952673380648662E-12</c:v>
                </c:pt>
                <c:pt idx="30">
                  <c:v>9.6777640977244008E-13</c:v>
                </c:pt>
                <c:pt idx="31">
                  <c:v>1.3797471870565364E-13</c:v>
                </c:pt>
                <c:pt idx="32">
                  <c:v>2.0617063464918829E-14</c:v>
                </c:pt>
                <c:pt idx="33">
                  <c:v>3.2336364427099349E-15</c:v>
                </c:pt>
                <c:pt idx="34">
                  <c:v>5.3262091758724082E-16</c:v>
                </c:pt>
                <c:pt idx="35">
                  <c:v>9.2115789035907252E-17</c:v>
                </c:pt>
                <c:pt idx="36">
                  <c:v>1.6716653094289083E-17</c:v>
                </c:pt>
              </c:numCache>
            </c:numRef>
          </c:val>
        </c:ser>
        <c:ser>
          <c:idx val="31"/>
          <c:order val="31"/>
          <c:tx>
            <c:strRef>
              <c:f>Sheet1!$O$94</c:f>
              <c:strCache>
                <c:ptCount val="1"/>
                <c:pt idx="0">
                  <c:v>7200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Sheet1!$P$94:$AZ$94</c:f>
              <c:numCache>
                <c:formatCode>0.00</c:formatCode>
                <c:ptCount val="37"/>
                <c:pt idx="0">
                  <c:v>4.3018573965416323E-12</c:v>
                </c:pt>
                <c:pt idx="1">
                  <c:v>3.2652616710400639E-11</c:v>
                </c:pt>
                <c:pt idx="2">
                  <c:v>2.5669349366923207E-10</c:v>
                </c:pt>
                <c:pt idx="3">
                  <c:v>2.0716695919563196E-9</c:v>
                </c:pt>
                <c:pt idx="4">
                  <c:v>1.6955181684422388E-8</c:v>
                </c:pt>
                <c:pt idx="5">
                  <c:v>1.3840289772241992E-7</c:v>
                </c:pt>
                <c:pt idx="6">
                  <c:v>1.1024106020205115E-6</c:v>
                </c:pt>
                <c:pt idx="7">
                  <c:v>8.3312725157953543E-6</c:v>
                </c:pt>
                <c:pt idx="8">
                  <c:v>5.7688779279055558E-5</c:v>
                </c:pt>
                <c:pt idx="9">
                  <c:v>3.5098595091712792E-4</c:v>
                </c:pt>
                <c:pt idx="10">
                  <c:v>1.7881780396176781E-3</c:v>
                </c:pt>
                <c:pt idx="11">
                  <c:v>7.2404949604683057E-3</c:v>
                </c:pt>
                <c:pt idx="12">
                  <c:v>2.2105098912678756E-2</c:v>
                </c:pt>
                <c:pt idx="13">
                  <c:v>4.8504451362235038E-2</c:v>
                </c:pt>
                <c:pt idx="14">
                  <c:v>7.3703422885541839E-2</c:v>
                </c:pt>
                <c:pt idx="15">
                  <c:v>7.5939938423496112E-2</c:v>
                </c:pt>
                <c:pt idx="16">
                  <c:v>5.2973819846873778E-2</c:v>
                </c:pt>
                <c:pt idx="17">
                  <c:v>2.5478618814629168E-2</c:v>
                </c:pt>
                <c:pt idx="18">
                  <c:v>8.7504881597015288E-3</c:v>
                </c:pt>
                <c:pt idx="19">
                  <c:v>2.2484972553815938E-3</c:v>
                </c:pt>
                <c:pt idx="20">
                  <c:v>4.5548031079638491E-4</c:v>
                </c:pt>
                <c:pt idx="21">
                  <c:v>7.6665419178588933E-5</c:v>
                </c:pt>
                <c:pt idx="22">
                  <c:v>1.1259670530945897E-5</c:v>
                </c:pt>
                <c:pt idx="23">
                  <c:v>1.5062153590433912E-6</c:v>
                </c:pt>
                <c:pt idx="24">
                  <c:v>1.9024236556288999E-7</c:v>
                </c:pt>
                <c:pt idx="25">
                  <c:v>2.3356592259127659E-8</c:v>
                </c:pt>
                <c:pt idx="26">
                  <c:v>2.8515650244735024E-9</c:v>
                </c:pt>
                <c:pt idx="27">
                  <c:v>3.5226238470084988E-10</c:v>
                </c:pt>
                <c:pt idx="28">
                  <c:v>4.4601780704674996E-11</c:v>
                </c:pt>
                <c:pt idx="29">
                  <c:v>5.8421686684709899E-12</c:v>
                </c:pt>
                <c:pt idx="30">
                  <c:v>7.9678110165051753E-13</c:v>
                </c:pt>
                <c:pt idx="31">
                  <c:v>1.1363379752547208E-13</c:v>
                </c:pt>
                <c:pt idx="32">
                  <c:v>1.6991030524980492E-14</c:v>
                </c:pt>
                <c:pt idx="33">
                  <c:v>2.6673168171722996E-15</c:v>
                </c:pt>
                <c:pt idx="34">
                  <c:v>4.3981480600102368E-16</c:v>
                </c:pt>
                <c:pt idx="35">
                  <c:v>7.6156982910344158E-17</c:v>
                </c:pt>
                <c:pt idx="36">
                  <c:v>1.3838457656772569E-17</c:v>
                </c:pt>
              </c:numCache>
            </c:numRef>
          </c:val>
        </c:ser>
        <c:ser>
          <c:idx val="32"/>
          <c:order val="32"/>
          <c:tx>
            <c:strRef>
              <c:f>Sheet1!$O$95</c:f>
              <c:strCache>
                <c:ptCount val="1"/>
                <c:pt idx="0">
                  <c:v>7400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Sheet1!$P$95:$AZ$95</c:f>
              <c:numCache>
                <c:formatCode>0.00</c:formatCode>
                <c:ptCount val="37"/>
                <c:pt idx="0">
                  <c:v>4.3747275898526641E-12</c:v>
                </c:pt>
                <c:pt idx="1">
                  <c:v>3.3350446914763664E-11</c:v>
                </c:pt>
                <c:pt idx="2">
                  <c:v>2.63298005183731E-10</c:v>
                </c:pt>
                <c:pt idx="3">
                  <c:v>2.1335620343438405E-9</c:v>
                </c:pt>
                <c:pt idx="4">
                  <c:v>1.7525266188528535E-8</c:v>
                </c:pt>
                <c:pt idx="5">
                  <c:v>1.4348535808811474E-7</c:v>
                </c:pt>
                <c:pt idx="6">
                  <c:v>1.1452437624972221E-6</c:v>
                </c:pt>
                <c:pt idx="7">
                  <c:v>8.6614225525137486E-6</c:v>
                </c:pt>
                <c:pt idx="8">
                  <c:v>5.9915122962338382E-5</c:v>
                </c:pt>
                <c:pt idx="9">
                  <c:v>3.6336508541611932E-4</c:v>
                </c:pt>
                <c:pt idx="10">
                  <c:v>1.8404223049835748E-3</c:v>
                </c:pt>
                <c:pt idx="11">
                  <c:v>7.386140229758649E-3</c:v>
                </c:pt>
                <c:pt idx="12">
                  <c:v>2.2279292075010157E-2</c:v>
                </c:pt>
                <c:pt idx="13">
                  <c:v>4.8152603346414621E-2</c:v>
                </c:pt>
                <c:pt idx="14">
                  <c:v>7.1882985663653476E-2</c:v>
                </c:pt>
                <c:pt idx="15">
                  <c:v>7.263094913463318E-2</c:v>
                </c:pt>
                <c:pt idx="16">
                  <c:v>4.9644884964549801E-2</c:v>
                </c:pt>
                <c:pt idx="17">
                  <c:v>2.3402247144298286E-2</c:v>
                </c:pt>
                <c:pt idx="18">
                  <c:v>7.8866919847679316E-3</c:v>
                </c:pt>
                <c:pt idx="19">
                  <c:v>1.9922728457689469E-3</c:v>
                </c:pt>
                <c:pt idx="20">
                  <c:v>3.9765631273441907E-4</c:v>
                </c:pt>
                <c:pt idx="21">
                  <c:v>6.6109895936778543E-5</c:v>
                </c:pt>
                <c:pt idx="22">
                  <c:v>9.6125344205647717E-6</c:v>
                </c:pt>
                <c:pt idx="23">
                  <c:v>1.2757733552411589E-6</c:v>
                </c:pt>
                <c:pt idx="24">
                  <c:v>1.60169618108071E-7</c:v>
                </c:pt>
                <c:pt idx="25">
                  <c:v>1.9577443891806969E-8</c:v>
                </c:pt>
                <c:pt idx="26">
                  <c:v>2.3827057859739713E-9</c:v>
                </c:pt>
                <c:pt idx="27">
                  <c:v>2.9373315096663587E-10</c:v>
                </c:pt>
                <c:pt idx="28">
                  <c:v>3.7145324549200232E-11</c:v>
                </c:pt>
                <c:pt idx="29">
                  <c:v>4.8627167839623584E-12</c:v>
                </c:pt>
                <c:pt idx="30">
                  <c:v>6.6316326286692714E-13</c:v>
                </c:pt>
                <c:pt idx="31">
                  <c:v>9.461006915808955E-14</c:v>
                </c:pt>
                <c:pt idx="32">
                  <c:v>1.415560403560795E-14</c:v>
                </c:pt>
                <c:pt idx="33">
                  <c:v>2.2241276593829153E-15</c:v>
                </c:pt>
                <c:pt idx="34">
                  <c:v>3.6711575573855378E-16</c:v>
                </c:pt>
                <c:pt idx="35">
                  <c:v>6.3641773557298844E-17</c:v>
                </c:pt>
                <c:pt idx="36">
                  <c:v>1.1578571513109335E-17</c:v>
                </c:pt>
              </c:numCache>
            </c:numRef>
          </c:val>
        </c:ser>
        <c:ser>
          <c:idx val="33"/>
          <c:order val="33"/>
          <c:tx>
            <c:strRef>
              <c:f>Sheet1!$O$96</c:f>
              <c:strCache>
                <c:ptCount val="1"/>
                <c:pt idx="0">
                  <c:v>7600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Sheet1!$P$96:$AZ$96</c:f>
              <c:numCache>
                <c:formatCode>0.00</c:formatCode>
                <c:ptCount val="37"/>
                <c:pt idx="0">
                  <c:v>4.4448813813379466E-12</c:v>
                </c:pt>
                <c:pt idx="1">
                  <c:v>3.402499733328226E-11</c:v>
                </c:pt>
                <c:pt idx="2">
                  <c:v>2.6970712023583145E-10</c:v>
                </c:pt>
                <c:pt idx="3">
                  <c:v>2.1938386711430127E-9</c:v>
                </c:pt>
                <c:pt idx="4">
                  <c:v>1.8082160507017211E-8</c:v>
                </c:pt>
                <c:pt idx="5">
                  <c:v>1.4846126304799347E-7</c:v>
                </c:pt>
                <c:pt idx="6">
                  <c:v>1.1872213427528827E-6</c:v>
                </c:pt>
                <c:pt idx="7">
                  <c:v>8.9847479536291646E-6</c:v>
                </c:pt>
                <c:pt idx="8">
                  <c:v>6.2088636504344476E-5</c:v>
                </c:pt>
                <c:pt idx="9">
                  <c:v>3.7537140454346659E-4</c:v>
                </c:pt>
                <c:pt idx="10">
                  <c:v>1.8904954049592324E-3</c:v>
                </c:pt>
                <c:pt idx="11">
                  <c:v>7.5226056880231982E-3</c:v>
                </c:pt>
                <c:pt idx="12">
                  <c:v>2.2430189024677728E-2</c:v>
                </c:pt>
                <c:pt idx="13">
                  <c:v>4.7783301421004114E-2</c:v>
                </c:pt>
                <c:pt idx="14">
                  <c:v>7.0137320872204548E-2</c:v>
                </c:pt>
                <c:pt idx="15">
                  <c:v>6.9563806012007456E-2</c:v>
                </c:pt>
                <c:pt idx="16">
                  <c:v>4.6640510719653361E-2</c:v>
                </c:pt>
                <c:pt idx="17">
                  <c:v>2.1572288459747103E-2</c:v>
                </c:pt>
                <c:pt idx="18">
                  <c:v>7.1414637054856827E-3</c:v>
                </c:pt>
                <c:pt idx="19">
                  <c:v>1.7753251015998103E-3</c:v>
                </c:pt>
                <c:pt idx="20">
                  <c:v>3.4947524825322757E-4</c:v>
                </c:pt>
                <c:pt idx="21">
                  <c:v>5.7431158493334288E-5</c:v>
                </c:pt>
                <c:pt idx="22">
                  <c:v>8.27278818448061E-6</c:v>
                </c:pt>
                <c:pt idx="23">
                  <c:v>1.089921398104875E-6</c:v>
                </c:pt>
                <c:pt idx="24">
                  <c:v>1.3607311829669834E-7</c:v>
                </c:pt>
                <c:pt idx="25">
                  <c:v>1.6563908861620697E-8</c:v>
                </c:pt>
                <c:pt idx="26">
                  <c:v>2.0101223462870997E-9</c:v>
                </c:pt>
                <c:pt idx="27">
                  <c:v>2.473312843556355E-10</c:v>
                </c:pt>
                <c:pt idx="28">
                  <c:v>3.1242480499728601E-11</c:v>
                </c:pt>
                <c:pt idx="29">
                  <c:v>4.0879320294795068E-12</c:v>
                </c:pt>
                <c:pt idx="30">
                  <c:v>5.5748942449520117E-13</c:v>
                </c:pt>
                <c:pt idx="31">
                  <c:v>7.9561830123260024E-14</c:v>
                </c:pt>
                <c:pt idx="32">
                  <c:v>1.1911545543688664E-14</c:v>
                </c:pt>
                <c:pt idx="33">
                  <c:v>1.8731050509233E-15</c:v>
                </c:pt>
                <c:pt idx="34">
                  <c:v>3.0948129090454407E-16</c:v>
                </c:pt>
                <c:pt idx="35">
                  <c:v>5.3709347804916959E-17</c:v>
                </c:pt>
                <c:pt idx="36">
                  <c:v>9.7829826215202626E-18</c:v>
                </c:pt>
              </c:numCache>
            </c:numRef>
          </c:val>
        </c:ser>
        <c:ser>
          <c:idx val="34"/>
          <c:order val="34"/>
          <c:tx>
            <c:strRef>
              <c:f>Sheet1!$O$97</c:f>
              <c:strCache>
                <c:ptCount val="1"/>
                <c:pt idx="0">
                  <c:v>7800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Sheet1!$P$97:$AZ$97</c:f>
              <c:numCache>
                <c:formatCode>0.00</c:formatCode>
                <c:ptCount val="37"/>
                <c:pt idx="0">
                  <c:v>4.5124593961815651E-12</c:v>
                </c:pt>
                <c:pt idx="1">
                  <c:v>3.4677283526974892E-11</c:v>
                </c:pt>
                <c:pt idx="2">
                  <c:v>2.7592758388177019E-10</c:v>
                </c:pt>
                <c:pt idx="3">
                  <c:v>2.2525390457201401E-9</c:v>
                </c:pt>
                <c:pt idx="4">
                  <c:v>1.8626047567374808E-8</c:v>
                </c:pt>
                <c:pt idx="5">
                  <c:v>1.5333103245630406E-7</c:v>
                </c:pt>
                <c:pt idx="6">
                  <c:v>1.2283410074694245E-6</c:v>
                </c:pt>
                <c:pt idx="7">
                  <c:v>9.3012303385711532E-6</c:v>
                </c:pt>
                <c:pt idx="8">
                  <c:v>6.4209639330148536E-5</c:v>
                </c:pt>
                <c:pt idx="9">
                  <c:v>3.8701322647160657E-4</c:v>
                </c:pt>
                <c:pt idx="10">
                  <c:v>1.9384923150863593E-3</c:v>
                </c:pt>
                <c:pt idx="11">
                  <c:v>7.6505372429947248E-3</c:v>
                </c:pt>
                <c:pt idx="12">
                  <c:v>2.256035417163086E-2</c:v>
                </c:pt>
                <c:pt idx="13">
                  <c:v>4.7401397075844523E-2</c:v>
                </c:pt>
                <c:pt idx="14">
                  <c:v>6.8465662201840485E-2</c:v>
                </c:pt>
                <c:pt idx="15">
                  <c:v>6.6717677736443076E-2</c:v>
                </c:pt>
                <c:pt idx="16">
                  <c:v>4.3921658665704459E-2</c:v>
                </c:pt>
                <c:pt idx="17">
                  <c:v>1.9952862245517285E-2</c:v>
                </c:pt>
                <c:pt idx="18">
                  <c:v>6.4950724392961769E-3</c:v>
                </c:pt>
                <c:pt idx="19">
                  <c:v>1.5904373710677634E-3</c:v>
                </c:pt>
                <c:pt idx="20">
                  <c:v>3.0902753795065084E-4</c:v>
                </c:pt>
                <c:pt idx="21">
                  <c:v>5.0235823864397001E-5</c:v>
                </c:pt>
                <c:pt idx="22">
                  <c:v>7.1731759906471575E-6</c:v>
                </c:pt>
                <c:pt idx="23">
                  <c:v>9.3858457930684443E-7</c:v>
                </c:pt>
                <c:pt idx="24">
                  <c:v>1.165700662842076E-7</c:v>
                </c:pt>
                <c:pt idx="25">
                  <c:v>1.4135751036910478E-8</c:v>
                </c:pt>
                <c:pt idx="26">
                  <c:v>1.7108713943183802E-9</c:v>
                </c:pt>
                <c:pt idx="27">
                  <c:v>2.1014265431743147E-10</c:v>
                </c:pt>
                <c:pt idx="28">
                  <c:v>2.6517956848700717E-11</c:v>
                </c:pt>
                <c:pt idx="29">
                  <c:v>3.468230860671021E-12</c:v>
                </c:pt>
                <c:pt idx="30">
                  <c:v>4.729823399820042E-13</c:v>
                </c:pt>
                <c:pt idx="31">
                  <c:v>6.7525197276631183E-14</c:v>
                </c:pt>
                <c:pt idx="32">
                  <c:v>1.0115670405522961E-14</c:v>
                </c:pt>
                <c:pt idx="33">
                  <c:v>1.5919819012969537E-15</c:v>
                </c:pt>
                <c:pt idx="34">
                  <c:v>2.6328203183712663E-16</c:v>
                </c:pt>
                <c:pt idx="35">
                  <c:v>4.5739479694647856E-17</c:v>
                </c:pt>
                <c:pt idx="36">
                  <c:v>8.3405946344096914E-18</c:v>
                </c:pt>
              </c:numCache>
            </c:numRef>
          </c:val>
        </c:ser>
        <c:ser>
          <c:idx val="35"/>
          <c:order val="35"/>
          <c:tx>
            <c:strRef>
              <c:f>Sheet1!$O$98</c:f>
              <c:strCache>
                <c:ptCount val="1"/>
                <c:pt idx="0">
                  <c:v>8000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Sheet1!$P$98:$AZ$98</c:f>
              <c:numCache>
                <c:formatCode>0.00</c:formatCode>
                <c:ptCount val="37"/>
                <c:pt idx="0">
                  <c:v>4.5775935766837848E-12</c:v>
                </c:pt>
                <c:pt idx="1">
                  <c:v>3.5308276549181021E-11</c:v>
                </c:pt>
                <c:pt idx="2">
                  <c:v>2.8196603409198164E-10</c:v>
                </c:pt>
                <c:pt idx="3">
                  <c:v>2.3097041425144324E-9</c:v>
                </c:pt>
                <c:pt idx="4">
                  <c:v>1.9157141538308234E-8</c:v>
                </c:pt>
                <c:pt idx="5">
                  <c:v>1.5809548614066819E-7</c:v>
                </c:pt>
                <c:pt idx="6">
                  <c:v>1.2686045006182153E-6</c:v>
                </c:pt>
                <c:pt idx="7">
                  <c:v>9.6108855376309719E-6</c:v>
                </c:pt>
                <c:pt idx="8">
                  <c:v>6.627867281524833E-5</c:v>
                </c:pt>
                <c:pt idx="9">
                  <c:v>3.9829974175214876E-4</c:v>
                </c:pt>
                <c:pt idx="10">
                  <c:v>1.9845069271618829E-3</c:v>
                </c:pt>
                <c:pt idx="11">
                  <c:v>7.7705378701732764E-3</c:v>
                </c:pt>
                <c:pt idx="12">
                  <c:v>2.2672068530234613E-2</c:v>
                </c:pt>
                <c:pt idx="13">
                  <c:v>4.7010895528858392E-2</c:v>
                </c:pt>
                <c:pt idx="14">
                  <c:v>6.6866466435407626E-2</c:v>
                </c:pt>
                <c:pt idx="15">
                  <c:v>6.4073486420844164E-2</c:v>
                </c:pt>
                <c:pt idx="16">
                  <c:v>4.1454644927689674E-2</c:v>
                </c:pt>
                <c:pt idx="17">
                  <c:v>1.8514113094054738E-2</c:v>
                </c:pt>
                <c:pt idx="18">
                  <c:v>5.9315594912707189E-3</c:v>
                </c:pt>
                <c:pt idx="19">
                  <c:v>1.4319074558976522E-3</c:v>
                </c:pt>
                <c:pt idx="20">
                  <c:v>2.7483317196069253E-4</c:v>
                </c:pt>
                <c:pt idx="21">
                  <c:v>4.4223760993311043E-5</c:v>
                </c:pt>
                <c:pt idx="22">
                  <c:v>6.263027073194396E-6</c:v>
                </c:pt>
                <c:pt idx="23">
                  <c:v>8.1424700464763537E-7</c:v>
                </c:pt>
                <c:pt idx="24">
                  <c:v>1.0063667495832621E-7</c:v>
                </c:pt>
                <c:pt idx="25">
                  <c:v>1.2160282463254427E-8</c:v>
                </c:pt>
                <c:pt idx="26">
                  <c:v>1.4681315839097335E-9</c:v>
                </c:pt>
                <c:pt idx="27">
                  <c:v>1.8003680711623199E-10</c:v>
                </c:pt>
                <c:pt idx="28">
                  <c:v>2.2697897389982698E-11</c:v>
                </c:pt>
                <c:pt idx="29">
                  <c:v>2.9674704693785702E-12</c:v>
                </c:pt>
                <c:pt idx="30">
                  <c:v>4.0470420540764098E-13</c:v>
                </c:pt>
                <c:pt idx="31">
                  <c:v>5.7797896484141864E-14</c:v>
                </c:pt>
                <c:pt idx="32">
                  <c:v>8.6636176540417176E-15</c:v>
                </c:pt>
                <c:pt idx="33">
                  <c:v>1.3645182801056707E-15</c:v>
                </c:pt>
                <c:pt idx="34">
                  <c:v>2.2586873532330443E-16</c:v>
                </c:pt>
                <c:pt idx="35">
                  <c:v>3.9278985585933745E-17</c:v>
                </c:pt>
                <c:pt idx="36">
                  <c:v>7.1701419926075871E-18</c:v>
                </c:pt>
              </c:numCache>
            </c:numRef>
          </c:val>
        </c:ser>
        <c:bandFmts/>
        <c:axId val="160949376"/>
        <c:axId val="160950912"/>
        <c:axId val="163996992"/>
      </c:surface3DChart>
      <c:catAx>
        <c:axId val="160949376"/>
        <c:scaling>
          <c:orientation val="minMax"/>
        </c:scaling>
        <c:axPos val="b"/>
        <c:numFmt formatCode="General" sourceLinked="1"/>
        <c:tickLblPos val="nextTo"/>
        <c:crossAx val="160950912"/>
        <c:crosses val="autoZero"/>
        <c:auto val="1"/>
        <c:lblAlgn val="ctr"/>
        <c:lblOffset val="100"/>
      </c:catAx>
      <c:valAx>
        <c:axId val="160950912"/>
        <c:scaling>
          <c:orientation val="minMax"/>
        </c:scaling>
        <c:axPos val="l"/>
        <c:majorGridlines/>
        <c:numFmt formatCode="0.00" sourceLinked="1"/>
        <c:tickLblPos val="nextTo"/>
        <c:crossAx val="160949376"/>
        <c:crosses val="autoZero"/>
        <c:crossBetween val="midCat"/>
      </c:valAx>
      <c:serAx>
        <c:axId val="163996992"/>
        <c:scaling>
          <c:orientation val="minMax"/>
        </c:scaling>
        <c:axPos val="b"/>
        <c:tickLblPos val="nextTo"/>
        <c:crossAx val="160950912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90"/>
      <c:rotY val="0"/>
      <c:perspective val="0"/>
    </c:view3D>
    <c:plotArea>
      <c:layout>
        <c:manualLayout>
          <c:layoutTarget val="inner"/>
          <c:xMode val="edge"/>
          <c:yMode val="edge"/>
          <c:x val="7.4999999999999997E-2"/>
          <c:y val="4.6296296296296294E-2"/>
          <c:w val="0.68591579177602802"/>
          <c:h val="0.77309784193642461"/>
        </c:manualLayout>
      </c:layout>
      <c:surfaceChart>
        <c:ser>
          <c:idx val="0"/>
          <c:order val="0"/>
          <c:tx>
            <c:strRef>
              <c:f>Sheet1!$O$63</c:f>
              <c:strCache>
                <c:ptCount val="1"/>
                <c:pt idx="0">
                  <c:v>1000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Sheet1!$P$63:$AZ$63</c:f>
              <c:numCache>
                <c:formatCode>0.00</c:formatCode>
                <c:ptCount val="37"/>
                <c:pt idx="0">
                  <c:v>8.3524474138370983E-14</c:v>
                </c:pt>
                <c:pt idx="1">
                  <c:v>2.1489117611110612E-13</c:v>
                </c:pt>
                <c:pt idx="2">
                  <c:v>5.5498904439286524E-13</c:v>
                </c:pt>
                <c:pt idx="3">
                  <c:v>1.4369919859607676E-12</c:v>
                </c:pt>
                <c:pt idx="4">
                  <c:v>3.7246926236619124E-12</c:v>
                </c:pt>
                <c:pt idx="5">
                  <c:v>9.6486345870179388E-12</c:v>
                </c:pt>
                <c:pt idx="6">
                  <c:v>2.4931991677641609E-11</c:v>
                </c:pt>
                <c:pt idx="7">
                  <c:v>6.4126200485313011E-11</c:v>
                </c:pt>
                <c:pt idx="8">
                  <c:v>1.6378008181691041E-10</c:v>
                </c:pt>
                <c:pt idx="9">
                  <c:v>4.1426138925610517E-10</c:v>
                </c:pt>
                <c:pt idx="10">
                  <c:v>1.0346463429159099E-9</c:v>
                </c:pt>
                <c:pt idx="11">
                  <c:v>2.5433223577280393E-9</c:v>
                </c:pt>
                <c:pt idx="12">
                  <c:v>6.1314163629184899E-9</c:v>
                </c:pt>
                <c:pt idx="13">
                  <c:v>1.4441070062840659E-8</c:v>
                </c:pt>
                <c:pt idx="14">
                  <c:v>3.3091982869270133E-8</c:v>
                </c:pt>
                <c:pt idx="15">
                  <c:v>7.3455236221771027E-8</c:v>
                </c:pt>
                <c:pt idx="16">
                  <c:v>1.5721422089468408E-7</c:v>
                </c:pt>
                <c:pt idx="17">
                  <c:v>3.2288216734706118E-7</c:v>
                </c:pt>
                <c:pt idx="18">
                  <c:v>6.332015857276921E-7</c:v>
                </c:pt>
                <c:pt idx="19">
                  <c:v>1.1798587020078707E-6</c:v>
                </c:pt>
                <c:pt idx="20">
                  <c:v>2.0786135937111074E-6</c:v>
                </c:pt>
                <c:pt idx="21">
                  <c:v>3.4459194375832521E-6</c:v>
                </c:pt>
                <c:pt idx="22">
                  <c:v>5.351443339293612E-6</c:v>
                </c:pt>
                <c:pt idx="23">
                  <c:v>7.753255950768189E-6</c:v>
                </c:pt>
                <c:pt idx="24">
                  <c:v>1.0441779295461375E-5</c:v>
                </c:pt>
                <c:pt idx="25">
                  <c:v>1.3032770124571117E-5</c:v>
                </c:pt>
                <c:pt idx="26">
                  <c:v>1.5040850853746119E-5</c:v>
                </c:pt>
                <c:pt idx="27">
                  <c:v>1.6025948538730461E-5</c:v>
                </c:pt>
                <c:pt idx="28">
                  <c:v>1.5754202938285512E-5</c:v>
                </c:pt>
                <c:pt idx="29">
                  <c:v>1.4291243267621487E-5</c:v>
                </c:pt>
                <c:pt idx="30">
                  <c:v>1.1975538058295633E-5</c:v>
                </c:pt>
                <c:pt idx="31">
                  <c:v>9.2870391913695246E-6</c:v>
                </c:pt>
                <c:pt idx="32">
                  <c:v>6.682670566003913E-6</c:v>
                </c:pt>
                <c:pt idx="33">
                  <c:v>4.4764798846402058E-6</c:v>
                </c:pt>
                <c:pt idx="34">
                  <c:v>2.8022400512918119E-6</c:v>
                </c:pt>
                <c:pt idx="35">
                  <c:v>1.6463416686313108E-6</c:v>
                </c:pt>
                <c:pt idx="36">
                  <c:v>9.1198699318448944E-7</c:v>
                </c:pt>
              </c:numCache>
            </c:numRef>
          </c:val>
        </c:ser>
        <c:ser>
          <c:idx val="1"/>
          <c:order val="1"/>
          <c:tx>
            <c:strRef>
              <c:f>Sheet1!$O$64</c:f>
              <c:strCache>
                <c:ptCount val="1"/>
                <c:pt idx="0">
                  <c:v>1200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Sheet1!$P$64:$AZ$64</c:f>
              <c:numCache>
                <c:formatCode>0.00</c:formatCode>
                <c:ptCount val="37"/>
                <c:pt idx="0">
                  <c:v>1.808299519070053E-13</c:v>
                </c:pt>
                <c:pt idx="1">
                  <c:v>5.7821112787743183E-13</c:v>
                </c:pt>
                <c:pt idx="2">
                  <c:v>1.8751930805233349E-12</c:v>
                </c:pt>
                <c:pt idx="3">
                  <c:v>6.1614115748265023E-12</c:v>
                </c:pt>
                <c:pt idx="4">
                  <c:v>2.0483303779766917E-11</c:v>
                </c:pt>
                <c:pt idx="5">
                  <c:v>6.8782252291754992E-11</c:v>
                </c:pt>
                <c:pt idx="6">
                  <c:v>2.3281923690570112E-10</c:v>
                </c:pt>
                <c:pt idx="7">
                  <c:v>7.924126921250988E-10</c:v>
                </c:pt>
                <c:pt idx="8">
                  <c:v>2.7038759589991286E-9</c:v>
                </c:pt>
                <c:pt idx="9">
                  <c:v>9.2171976662982408E-9</c:v>
                </c:pt>
                <c:pt idx="10">
                  <c:v>3.1260441715128194E-8</c:v>
                </c:pt>
                <c:pt idx="11">
                  <c:v>1.0497558833955727E-7</c:v>
                </c:pt>
                <c:pt idx="12">
                  <c:v>3.4711359592936662E-7</c:v>
                </c:pt>
                <c:pt idx="13">
                  <c:v>1.1230452810497271E-6</c:v>
                </c:pt>
                <c:pt idx="14">
                  <c:v>3.5299043993991357E-6</c:v>
                </c:pt>
                <c:pt idx="15">
                  <c:v>1.0693235587991045E-5</c:v>
                </c:pt>
                <c:pt idx="16">
                  <c:v>3.0947928638540136E-5</c:v>
                </c:pt>
                <c:pt idx="17">
                  <c:v>8.4764383932049513E-5</c:v>
                </c:pt>
                <c:pt idx="18">
                  <c:v>2.175109392840635E-4</c:v>
                </c:pt>
                <c:pt idx="19">
                  <c:v>5.1747327707974355E-4</c:v>
                </c:pt>
                <c:pt idx="20">
                  <c:v>1.1293441379157793E-3</c:v>
                </c:pt>
                <c:pt idx="21">
                  <c:v>2.2375265454993498E-3</c:v>
                </c:pt>
                <c:pt idx="22">
                  <c:v>3.985004548689366E-3</c:v>
                </c:pt>
                <c:pt idx="23">
                  <c:v>6.3233154562215869E-3</c:v>
                </c:pt>
                <c:pt idx="24">
                  <c:v>8.8726716943352008E-3</c:v>
                </c:pt>
                <c:pt idx="25">
                  <c:v>1.0946197462367099E-2</c:v>
                </c:pt>
                <c:pt idx="26">
                  <c:v>1.182988800647432E-2</c:v>
                </c:pt>
                <c:pt idx="27">
                  <c:v>1.1184321164542663E-2</c:v>
                </c:pt>
                <c:pt idx="28">
                  <c:v>9.2593851252147676E-3</c:v>
                </c:pt>
                <c:pt idx="29">
                  <c:v>6.7349379731869545E-3</c:v>
                </c:pt>
                <c:pt idx="30">
                  <c:v>4.327337889014099E-3</c:v>
                </c:pt>
                <c:pt idx="31">
                  <c:v>2.4739594486373859E-3</c:v>
                </c:pt>
                <c:pt idx="32">
                  <c:v>1.2694842707235969E-3</c:v>
                </c:pt>
                <c:pt idx="33">
                  <c:v>5.9041066187456989E-4</c:v>
                </c:pt>
                <c:pt idx="34">
                  <c:v>2.5146270719638634E-4</c:v>
                </c:pt>
                <c:pt idx="35">
                  <c:v>9.9126653565817648E-5</c:v>
                </c:pt>
                <c:pt idx="36">
                  <c:v>3.6548509326483736E-5</c:v>
                </c:pt>
              </c:numCache>
            </c:numRef>
          </c:val>
        </c:ser>
        <c:ser>
          <c:idx val="2"/>
          <c:order val="2"/>
          <c:tx>
            <c:strRef>
              <c:f>Sheet1!$O$65</c:f>
              <c:strCache>
                <c:ptCount val="1"/>
                <c:pt idx="0">
                  <c:v>1400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Sheet1!$P$65:$AZ$65</c:f>
              <c:numCache>
                <c:formatCode>0.00</c:formatCode>
                <c:ptCount val="37"/>
                <c:pt idx="0">
                  <c:v>3.1338532506780035E-13</c:v>
                </c:pt>
                <c:pt idx="1">
                  <c:v>1.1689380560547744E-12</c:v>
                </c:pt>
                <c:pt idx="2">
                  <c:v>4.4529414732105982E-12</c:v>
                </c:pt>
                <c:pt idx="3">
                  <c:v>1.7305487609184634E-11</c:v>
                </c:pt>
                <c:pt idx="4">
                  <c:v>6.8513009203148905E-11</c:v>
                </c:pt>
                <c:pt idx="5">
                  <c:v>2.7579346218733369E-10</c:v>
                </c:pt>
                <c:pt idx="6">
                  <c:v>1.1260177497913742E-9</c:v>
                </c:pt>
                <c:pt idx="7">
                  <c:v>4.6483636049548108E-9</c:v>
                </c:pt>
                <c:pt idx="8">
                  <c:v>1.9326639154916052E-8</c:v>
                </c:pt>
                <c:pt idx="9">
                  <c:v>8.0543676954386617E-8</c:v>
                </c:pt>
                <c:pt idx="10">
                  <c:v>3.3449851255260746E-7</c:v>
                </c:pt>
                <c:pt idx="11">
                  <c:v>1.3746910381973261E-6</c:v>
                </c:pt>
                <c:pt idx="12">
                  <c:v>5.5444668005761119E-6</c:v>
                </c:pt>
                <c:pt idx="13">
                  <c:v>2.1734047325527983E-5</c:v>
                </c:pt>
                <c:pt idx="14">
                  <c:v>8.1881278497176557E-5</c:v>
                </c:pt>
                <c:pt idx="15">
                  <c:v>2.9273707720875675E-4</c:v>
                </c:pt>
                <c:pt idx="16">
                  <c:v>9.7923532584230427E-4</c:v>
                </c:pt>
                <c:pt idx="17">
                  <c:v>3.0181727580703113E-3</c:v>
                </c:pt>
                <c:pt idx="18">
                  <c:v>8.43315803374034E-3</c:v>
                </c:pt>
                <c:pt idx="19">
                  <c:v>2.100838335772244E-2</c:v>
                </c:pt>
                <c:pt idx="20">
                  <c:v>4.5901816548624692E-2</c:v>
                </c:pt>
                <c:pt idx="21">
                  <c:v>8.662368038615563E-2</c:v>
                </c:pt>
                <c:pt idx="22">
                  <c:v>0.13931006642677038</c:v>
                </c:pt>
                <c:pt idx="23">
                  <c:v>0.18890680835084206</c:v>
                </c:pt>
                <c:pt idx="24">
                  <c:v>0.21446153758244632</c:v>
                </c:pt>
                <c:pt idx="25">
                  <c:v>0.2032239867373388</c:v>
                </c:pt>
                <c:pt idx="26">
                  <c:v>0.16094715827709472</c:v>
                </c:pt>
                <c:pt idx="27">
                  <c:v>0.10711780059270518</c:v>
                </c:pt>
                <c:pt idx="28">
                  <c:v>6.0470320195915028E-2</c:v>
                </c:pt>
                <c:pt idx="29">
                  <c:v>2.9316284303749773E-2</c:v>
                </c:pt>
                <c:pt idx="30">
                  <c:v>1.2386119033378889E-2</c:v>
                </c:pt>
                <c:pt idx="31">
                  <c:v>4.6344916487775925E-3</c:v>
                </c:pt>
                <c:pt idx="32">
                  <c:v>1.5614761780354492E-3</c:v>
                </c:pt>
                <c:pt idx="33">
                  <c:v>4.8160859407286958E-4</c:v>
                </c:pt>
                <c:pt idx="34">
                  <c:v>1.3814226766921576E-4</c:v>
                </c:pt>
                <c:pt idx="35">
                  <c:v>3.7393450674091666E-5</c:v>
                </c:pt>
                <c:pt idx="36">
                  <c:v>9.6799311943891927E-6</c:v>
                </c:pt>
              </c:numCache>
            </c:numRef>
          </c:val>
        </c:ser>
        <c:ser>
          <c:idx val="3"/>
          <c:order val="3"/>
          <c:tx>
            <c:strRef>
              <c:f>Sheet1!$O$66</c:f>
              <c:strCache>
                <c:ptCount val="1"/>
                <c:pt idx="0">
                  <c:v>1600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Sheet1!$P$66:$AZ$66</c:f>
              <c:numCache>
                <c:formatCode>0.00</c:formatCode>
                <c:ptCount val="37"/>
                <c:pt idx="0">
                  <c:v>4.7272491819669487E-13</c:v>
                </c:pt>
                <c:pt idx="1">
                  <c:v>1.9771698189157191E-12</c:v>
                </c:pt>
                <c:pt idx="2">
                  <c:v>8.485088126163971E-12</c:v>
                </c:pt>
                <c:pt idx="3">
                  <c:v>3.7317818352472258E-11</c:v>
                </c:pt>
                <c:pt idx="4">
                  <c:v>1.6790661219255038E-10</c:v>
                </c:pt>
                <c:pt idx="5">
                  <c:v>7.7104121019245781E-10</c:v>
                </c:pt>
                <c:pt idx="6">
                  <c:v>3.6022555810267719E-9</c:v>
                </c:pt>
                <c:pt idx="7">
                  <c:v>1.7052194139592176E-8</c:v>
                </c:pt>
                <c:pt idx="8">
                  <c:v>8.1363632188041422E-8</c:v>
                </c:pt>
                <c:pt idx="9">
                  <c:v>3.8876467992443723E-7</c:v>
                </c:pt>
                <c:pt idx="10">
                  <c:v>1.8452090388812276E-6</c:v>
                </c:pt>
                <c:pt idx="11">
                  <c:v>8.614755103225279E-6</c:v>
                </c:pt>
                <c:pt idx="12">
                  <c:v>3.9099379534401865E-5</c:v>
                </c:pt>
                <c:pt idx="13">
                  <c:v>1.701398972736429E-4</c:v>
                </c:pt>
                <c:pt idx="14">
                  <c:v>6.9853993613319015E-4</c:v>
                </c:pt>
                <c:pt idx="15">
                  <c:v>2.6573732134852336E-3</c:v>
                </c:pt>
                <c:pt idx="16">
                  <c:v>9.1815404154889525E-3</c:v>
                </c:pt>
                <c:pt idx="17">
                  <c:v>2.8204460877289814E-2</c:v>
                </c:pt>
                <c:pt idx="18">
                  <c:v>7.5360383792828792E-2</c:v>
                </c:pt>
                <c:pt idx="19">
                  <c:v>0.17142580141542377</c:v>
                </c:pt>
                <c:pt idx="20">
                  <c:v>0.32550357818874509</c:v>
                </c:pt>
                <c:pt idx="21">
                  <c:v>0.50742956349176027</c:v>
                </c:pt>
                <c:pt idx="22">
                  <c:v>0.64159328347118938</c:v>
                </c:pt>
                <c:pt idx="23">
                  <c:v>0.65361376176659547</c:v>
                </c:pt>
                <c:pt idx="24">
                  <c:v>0.53620211141608309</c:v>
                </c:pt>
                <c:pt idx="25">
                  <c:v>0.35622752087939585</c:v>
                </c:pt>
                <c:pt idx="26">
                  <c:v>0.19382704059839631</c:v>
                </c:pt>
                <c:pt idx="27">
                  <c:v>8.7761560533427485E-2</c:v>
                </c:pt>
                <c:pt idx="28">
                  <c:v>3.3710881782561375E-2</c:v>
                </c:pt>
                <c:pt idx="29">
                  <c:v>1.1221203980750355E-2</c:v>
                </c:pt>
                <c:pt idx="30">
                  <c:v>3.308488299918355E-3</c:v>
                </c:pt>
                <c:pt idx="31">
                  <c:v>8.8282254432741638E-4</c:v>
                </c:pt>
                <c:pt idx="32">
                  <c:v>2.1755255816120541E-4</c:v>
                </c:pt>
                <c:pt idx="33">
                  <c:v>5.0433818768042091E-5</c:v>
                </c:pt>
                <c:pt idx="34">
                  <c:v>1.1180641033040983E-5</c:v>
                </c:pt>
                <c:pt idx="35">
                  <c:v>2.404245415047371E-6</c:v>
                </c:pt>
                <c:pt idx="36">
                  <c:v>5.075968169680025E-7</c:v>
                </c:pt>
              </c:numCache>
            </c:numRef>
          </c:val>
        </c:ser>
        <c:ser>
          <c:idx val="4"/>
          <c:order val="4"/>
          <c:tx>
            <c:strRef>
              <c:f>Sheet1!$O$67</c:f>
              <c:strCache>
                <c:ptCount val="1"/>
                <c:pt idx="0">
                  <c:v>1800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Sheet1!$P$67:$AZ$67</c:f>
              <c:numCache>
                <c:formatCode>0.00</c:formatCode>
                <c:ptCount val="37"/>
                <c:pt idx="0">
                  <c:v>6.5021898994985881E-13</c:v>
                </c:pt>
                <c:pt idx="1">
                  <c:v>2.9704847374056251E-12</c:v>
                </c:pt>
                <c:pt idx="2">
                  <c:v>1.3969276930824634E-11</c:v>
                </c:pt>
                <c:pt idx="3">
                  <c:v>6.7522651168690705E-11</c:v>
                </c:pt>
                <c:pt idx="4">
                  <c:v>3.3474220273679908E-10</c:v>
                </c:pt>
                <c:pt idx="5">
                  <c:v>1.6968729147163794E-9</c:v>
                </c:pt>
                <c:pt idx="6">
                  <c:v>8.7601396749052694E-9</c:v>
                </c:pt>
                <c:pt idx="7">
                  <c:v>4.5813785061469495E-8</c:v>
                </c:pt>
                <c:pt idx="8">
                  <c:v>2.4107421006065428E-7</c:v>
                </c:pt>
                <c:pt idx="9">
                  <c:v>1.2654509648336092E-6</c:v>
                </c:pt>
                <c:pt idx="10">
                  <c:v>6.5561465053815293E-6</c:v>
                </c:pt>
                <c:pt idx="11">
                  <c:v>3.3090670410122758E-5</c:v>
                </c:pt>
                <c:pt idx="12">
                  <c:v>1.6018962320965135E-4</c:v>
                </c:pt>
                <c:pt idx="13">
                  <c:v>7.3024109619157865E-4</c:v>
                </c:pt>
                <c:pt idx="14">
                  <c:v>3.0694195640991791E-3</c:v>
                </c:pt>
                <c:pt idx="15">
                  <c:v>1.1619858486854361E-2</c:v>
                </c:pt>
                <c:pt idx="16">
                  <c:v>3.8627600950647933E-2</c:v>
                </c:pt>
                <c:pt idx="17">
                  <c:v>0.10984345468027665</c:v>
                </c:pt>
                <c:pt idx="18">
                  <c:v>0.26042830066088757</c:v>
                </c:pt>
                <c:pt idx="19">
                  <c:v>0.50288802007964573</c:v>
                </c:pt>
                <c:pt idx="20">
                  <c:v>0.77577829303522816</c:v>
                </c:pt>
                <c:pt idx="21">
                  <c:v>0.94328737458268186</c:v>
                </c:pt>
                <c:pt idx="22">
                  <c:v>0.89839865418009568</c:v>
                </c:pt>
                <c:pt idx="23">
                  <c:v>0.67126906379271034</c:v>
                </c:pt>
                <c:pt idx="24">
                  <c:v>0.39713996297568438</c:v>
                </c:pt>
                <c:pt idx="25">
                  <c:v>0.18903752416020428</c:v>
                </c:pt>
                <c:pt idx="26">
                  <c:v>7.3943892662940908E-2</c:v>
                </c:pt>
                <c:pt idx="27">
                  <c:v>2.4358917366521494E-2</c:v>
                </c:pt>
                <c:pt idx="28">
                  <c:v>6.936353553279909E-3</c:v>
                </c:pt>
                <c:pt idx="29">
                  <c:v>1.7523058644730288E-3</c:v>
                </c:pt>
                <c:pt idx="30">
                  <c:v>4.0254995879949264E-4</c:v>
                </c:pt>
                <c:pt idx="31">
                  <c:v>8.6013239025561081E-5</c:v>
                </c:pt>
                <c:pt idx="32">
                  <c:v>1.7439355761972287E-5</c:v>
                </c:pt>
                <c:pt idx="33">
                  <c:v>3.4135628118326593E-6</c:v>
                </c:pt>
                <c:pt idx="34">
                  <c:v>6.5451654225924377E-7</c:v>
                </c:pt>
                <c:pt idx="35">
                  <c:v>1.2442346149640401E-7</c:v>
                </c:pt>
                <c:pt idx="36">
                  <c:v>2.3681536019240401E-8</c:v>
                </c:pt>
              </c:numCache>
            </c:numRef>
          </c:val>
        </c:ser>
        <c:ser>
          <c:idx val="5"/>
          <c:order val="5"/>
          <c:tx>
            <c:strRef>
              <c:f>Sheet1!$O$68</c:f>
              <c:strCache>
                <c:ptCount val="1"/>
                <c:pt idx="0">
                  <c:v>2000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Sheet1!$P$68:$AZ$68</c:f>
              <c:numCache>
                <c:formatCode>0.00</c:formatCode>
                <c:ptCount val="37"/>
                <c:pt idx="0">
                  <c:v>8.3855732716518341E-13</c:v>
                </c:pt>
                <c:pt idx="1">
                  <c:v>4.1087794840819559E-12</c:v>
                </c:pt>
                <c:pt idx="2">
                  <c:v>2.0770726053850507E-11</c:v>
                </c:pt>
                <c:pt idx="3">
                  <c:v>1.081301570862283E-10</c:v>
                </c:pt>
                <c:pt idx="4">
                  <c:v>5.7813659262093867E-10</c:v>
                </c:pt>
                <c:pt idx="5">
                  <c:v>3.1628493618620784E-9</c:v>
                </c:pt>
                <c:pt idx="6">
                  <c:v>1.7615824930865688E-8</c:v>
                </c:pt>
                <c:pt idx="7">
                  <c:v>9.9226291179242787E-8</c:v>
                </c:pt>
                <c:pt idx="8">
                  <c:v>5.6045704550678257E-7</c:v>
                </c:pt>
                <c:pt idx="9">
                  <c:v>3.1402129942444985E-6</c:v>
                </c:pt>
                <c:pt idx="10">
                  <c:v>1.7220609248796826E-5</c:v>
                </c:pt>
                <c:pt idx="11">
                  <c:v>9.0929202125139511E-5</c:v>
                </c:pt>
                <c:pt idx="12">
                  <c:v>4.5335333255551728E-4</c:v>
                </c:pt>
                <c:pt idx="13">
                  <c:v>2.0862003432932643E-3</c:v>
                </c:pt>
                <c:pt idx="14">
                  <c:v>8.6348645531102528E-3</c:v>
                </c:pt>
                <c:pt idx="15">
                  <c:v>3.1252019332951228E-2</c:v>
                </c:pt>
                <c:pt idx="16">
                  <c:v>9.6024823653953206E-2</c:v>
                </c:pt>
                <c:pt idx="17">
                  <c:v>0.24324353056583334</c:v>
                </c:pt>
                <c:pt idx="18">
                  <c:v>0.49444354496620102</c:v>
                </c:pt>
                <c:pt idx="19">
                  <c:v>0.78860786993494181</c:v>
                </c:pt>
                <c:pt idx="20">
                  <c:v>0.97153723912487644</c:v>
                </c:pt>
                <c:pt idx="21">
                  <c:v>0.91782404754190516</c:v>
                </c:pt>
                <c:pt idx="22">
                  <c:v>0.66623454203937105</c:v>
                </c:pt>
                <c:pt idx="23">
                  <c:v>0.37570607302203651</c:v>
                </c:pt>
                <c:pt idx="24">
                  <c:v>0.16772478433218641</c:v>
                </c:pt>
                <c:pt idx="25">
                  <c:v>6.0756659101854009E-2</c:v>
                </c:pt>
                <c:pt idx="26">
                  <c:v>1.8370301786742285E-2</c:v>
                </c:pt>
                <c:pt idx="27">
                  <c:v>4.7757363676380156E-3</c:v>
                </c:pt>
                <c:pt idx="28">
                  <c:v>1.0990790649137586E-3</c:v>
                </c:pt>
                <c:pt idx="29">
                  <c:v>2.301094280251432E-4</c:v>
                </c:pt>
                <c:pt idx="30">
                  <c:v>4.4918203809306189E-5</c:v>
                </c:pt>
                <c:pt idx="31">
                  <c:v>8.3519565872908127E-6</c:v>
                </c:pt>
                <c:pt idx="32">
                  <c:v>1.5063322412246683E-6</c:v>
                </c:pt>
                <c:pt idx="33">
                  <c:v>2.6752565787275457E-7</c:v>
                </c:pt>
                <c:pt idx="34">
                  <c:v>4.7363743574030093E-8</c:v>
                </c:pt>
                <c:pt idx="35">
                  <c:v>8.4413887923457115E-9</c:v>
                </c:pt>
                <c:pt idx="36">
                  <c:v>1.5261723521598001E-9</c:v>
                </c:pt>
              </c:numCache>
            </c:numRef>
          </c:val>
        </c:ser>
        <c:ser>
          <c:idx val="6"/>
          <c:order val="6"/>
          <c:tx>
            <c:strRef>
              <c:f>Sheet1!$O$69</c:f>
              <c:strCache>
                <c:ptCount val="1"/>
                <c:pt idx="0">
                  <c:v>2200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Sheet1!$P$69:$AZ$69</c:f>
              <c:numCache>
                <c:formatCode>0.00</c:formatCode>
                <c:ptCount val="37"/>
                <c:pt idx="0">
                  <c:v>1.0320765799744306E-12</c:v>
                </c:pt>
                <c:pt idx="1">
                  <c:v>5.3528622080891114E-12</c:v>
                </c:pt>
                <c:pt idx="2">
                  <c:v>2.868870598137428E-11</c:v>
                </c:pt>
                <c:pt idx="3">
                  <c:v>1.5853110554769557E-10</c:v>
                </c:pt>
                <c:pt idx="4">
                  <c:v>9.0029669362230189E-10</c:v>
                </c:pt>
                <c:pt idx="5">
                  <c:v>5.2307412341662229E-9</c:v>
                </c:pt>
                <c:pt idx="6">
                  <c:v>3.0903219417389549E-8</c:v>
                </c:pt>
                <c:pt idx="7">
                  <c:v>1.8417411516801149E-7</c:v>
                </c:pt>
                <c:pt idx="8">
                  <c:v>1.0958565664259068E-6</c:v>
                </c:pt>
                <c:pt idx="9">
                  <c:v>6.4255254445829739E-6</c:v>
                </c:pt>
                <c:pt idx="10">
                  <c:v>3.6530918953525001E-5</c:v>
                </c:pt>
                <c:pt idx="11">
                  <c:v>1.9745492897923787E-4</c:v>
                </c:pt>
                <c:pt idx="12">
                  <c:v>9.9129016248014992E-4</c:v>
                </c:pt>
                <c:pt idx="13">
                  <c:v>4.499639873507235E-3</c:v>
                </c:pt>
                <c:pt idx="14">
                  <c:v>1.7921683943232663E-2</c:v>
                </c:pt>
                <c:pt idx="15">
                  <c:v>6.065819587630164E-2</c:v>
                </c:pt>
                <c:pt idx="16">
                  <c:v>0.16889287887651572</c:v>
                </c:pt>
                <c:pt idx="17">
                  <c:v>0.37516731105545004</c:v>
                </c:pt>
                <c:pt idx="18">
                  <c:v>0.64762104211617666</c:v>
                </c:pt>
                <c:pt idx="19">
                  <c:v>0.85219028612186998</c:v>
                </c:pt>
                <c:pt idx="20">
                  <c:v>0.8462272182575441</c:v>
                </c:pt>
                <c:pt idx="21">
                  <c:v>0.63428711474981714</c:v>
                </c:pt>
                <c:pt idx="22">
                  <c:v>0.36268683006199404</c:v>
                </c:pt>
                <c:pt idx="23">
                  <c:v>0.16134776911785775</c:v>
                </c:pt>
                <c:pt idx="24">
                  <c:v>5.7347065171697027E-2</c:v>
                </c:pt>
                <c:pt idx="25">
                  <c:v>1.6794237546588257E-2</c:v>
                </c:pt>
                <c:pt idx="26">
                  <c:v>4.1862040431034147E-3</c:v>
                </c:pt>
                <c:pt idx="27">
                  <c:v>9.1701433045690713E-4</c:v>
                </c:pt>
                <c:pt idx="28">
                  <c:v>1.8188190595992796E-4</c:v>
                </c:pt>
                <c:pt idx="29">
                  <c:v>3.3548119973761968E-5</c:v>
                </c:pt>
                <c:pt idx="30">
                  <c:v>5.8892921407334352E-6</c:v>
                </c:pt>
                <c:pt idx="31">
                  <c:v>1.0033174684325647E-6</c:v>
                </c:pt>
                <c:pt idx="32">
                  <c:v>1.6856034760272629E-7</c:v>
                </c:pt>
                <c:pt idx="33">
                  <c:v>2.8289258905153369E-8</c:v>
                </c:pt>
                <c:pt idx="34">
                  <c:v>4.7914488552523021E-9</c:v>
                </c:pt>
                <c:pt idx="35">
                  <c:v>8.2551411029663739E-10</c:v>
                </c:pt>
                <c:pt idx="36">
                  <c:v>1.455461542331675E-10</c:v>
                </c:pt>
              </c:numCache>
            </c:numRef>
          </c:val>
        </c:ser>
        <c:ser>
          <c:idx val="7"/>
          <c:order val="7"/>
          <c:tx>
            <c:strRef>
              <c:f>Sheet1!$O$70</c:f>
              <c:strCache>
                <c:ptCount val="1"/>
                <c:pt idx="0">
                  <c:v>2400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Sheet1!$P$70:$AZ$70</c:f>
              <c:numCache>
                <c:formatCode>0.00</c:formatCode>
                <c:ptCount val="37"/>
                <c:pt idx="0">
                  <c:v>1.226614615876175E-12</c:v>
                </c:pt>
                <c:pt idx="1">
                  <c:v>6.6683511963304986E-12</c:v>
                </c:pt>
                <c:pt idx="2">
                  <c:v>3.7503459215239749E-11</c:v>
                </c:pt>
                <c:pt idx="3">
                  <c:v>2.1762941877852705E-10</c:v>
                </c:pt>
                <c:pt idx="4">
                  <c:v>1.2980644732044289E-9</c:v>
                </c:pt>
                <c:pt idx="5">
                  <c:v>7.9159470231925405E-9</c:v>
                </c:pt>
                <c:pt idx="6">
                  <c:v>4.9004281154822138E-8</c:v>
                </c:pt>
                <c:pt idx="7">
                  <c:v>3.0507628454114309E-7</c:v>
                </c:pt>
                <c:pt idx="8">
                  <c:v>1.8869914844162666E-6</c:v>
                </c:pt>
                <c:pt idx="9">
                  <c:v>1.1420456448701123E-5</c:v>
                </c:pt>
                <c:pt idx="10">
                  <c:v>6.6366073927305664E-5</c:v>
                </c:pt>
                <c:pt idx="11">
                  <c:v>3.6194934130419956E-4</c:v>
                </c:pt>
                <c:pt idx="12">
                  <c:v>1.8035639723462192E-3</c:v>
                </c:pt>
                <c:pt idx="13">
                  <c:v>7.9637658845936581E-3</c:v>
                </c:pt>
                <c:pt idx="14">
                  <c:v>3.0134683507647735E-2</c:v>
                </c:pt>
                <c:pt idx="15">
                  <c:v>9.4367265279505577E-2</c:v>
                </c:pt>
                <c:pt idx="16">
                  <c:v>0.23635918433004671</c:v>
                </c:pt>
                <c:pt idx="17">
                  <c:v>0.45926103595525686</c:v>
                </c:pt>
                <c:pt idx="18">
                  <c:v>0.67588727520922565</c:v>
                </c:pt>
                <c:pt idx="19">
                  <c:v>0.74238217835590004</c:v>
                </c:pt>
                <c:pt idx="20">
                  <c:v>0.60635846068464139</c:v>
                </c:pt>
                <c:pt idx="21">
                  <c:v>0.3711849647138809</c:v>
                </c:pt>
                <c:pt idx="22">
                  <c:v>0.17345737847314907</c:v>
                </c:pt>
                <c:pt idx="23">
                  <c:v>6.3553813002460269E-2</c:v>
                </c:pt>
                <c:pt idx="24">
                  <c:v>1.8854601876770908E-2</c:v>
                </c:pt>
                <c:pt idx="25">
                  <c:v>4.6890629281487947E-3</c:v>
                </c:pt>
                <c:pt idx="26">
                  <c:v>1.0119813951359996E-3</c:v>
                </c:pt>
                <c:pt idx="27">
                  <c:v>1.9580050221321068E-4</c:v>
                </c:pt>
                <c:pt idx="28">
                  <c:v>3.497200639993263E-5</c:v>
                </c:pt>
                <c:pt idx="29">
                  <c:v>5.9144181169427592E-6</c:v>
                </c:pt>
                <c:pt idx="30">
                  <c:v>9.6751966916371933E-7</c:v>
                </c:pt>
                <c:pt idx="31">
                  <c:v>1.5580121320401698E-7</c:v>
                </c:pt>
                <c:pt idx="32">
                  <c:v>2.5046675234858964E-8</c:v>
                </c:pt>
                <c:pt idx="33">
                  <c:v>4.0644172116637089E-9</c:v>
                </c:pt>
                <c:pt idx="34">
                  <c:v>6.7145237338824325E-10</c:v>
                </c:pt>
                <c:pt idx="35">
                  <c:v>1.1365566001360923E-10</c:v>
                </c:pt>
                <c:pt idx="36">
                  <c:v>1.9805099732226274E-11</c:v>
                </c:pt>
              </c:numCache>
            </c:numRef>
          </c:val>
        </c:ser>
        <c:ser>
          <c:idx val="8"/>
          <c:order val="8"/>
          <c:tx>
            <c:strRef>
              <c:f>Sheet1!$O$71</c:f>
              <c:strCache>
                <c:ptCount val="1"/>
                <c:pt idx="0">
                  <c:v>2600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Sheet1!$P$71:$AZ$71</c:f>
              <c:numCache>
                <c:formatCode>0.00</c:formatCode>
                <c:ptCount val="37"/>
                <c:pt idx="0">
                  <c:v>1.4192262989859425E-12</c:v>
                </c:pt>
                <c:pt idx="1">
                  <c:v>8.0268588978414299E-12</c:v>
                </c:pt>
                <c:pt idx="2">
                  <c:v>4.7003713710725548E-11</c:v>
                </c:pt>
                <c:pt idx="3">
                  <c:v>2.8410844019398992E-10</c:v>
                </c:pt>
                <c:pt idx="4">
                  <c:v>1.7647828414827552E-9</c:v>
                </c:pt>
                <c:pt idx="5">
                  <c:v>1.1197197287932746E-8</c:v>
                </c:pt>
                <c:pt idx="6">
                  <c:v>7.1975075986355549E-8</c:v>
                </c:pt>
                <c:pt idx="7">
                  <c:v>4.6370161244004714E-7</c:v>
                </c:pt>
                <c:pt idx="8">
                  <c:v>2.9530597694019826E-6</c:v>
                </c:pt>
                <c:pt idx="9">
                  <c:v>1.8269187054142477E-5</c:v>
                </c:pt>
                <c:pt idx="10">
                  <c:v>1.0746434373095857E-4</c:v>
                </c:pt>
                <c:pt idx="11">
                  <c:v>5.857610130573709E-4</c:v>
                </c:pt>
                <c:pt idx="12">
                  <c:v>2.8710730907570013E-3</c:v>
                </c:pt>
                <c:pt idx="13">
                  <c:v>1.223396434006516E-2</c:v>
                </c:pt>
                <c:pt idx="14">
                  <c:v>4.37036213404789E-2</c:v>
                </c:pt>
                <c:pt idx="15">
                  <c:v>0.12614861643537933</c:v>
                </c:pt>
                <c:pt idx="16">
                  <c:v>0.28418304870355743</c:v>
                </c:pt>
                <c:pt idx="17">
                  <c:v>0.48523121589274903</c:v>
                </c:pt>
                <c:pt idx="18">
                  <c:v>0.61511822732065113</c:v>
                </c:pt>
                <c:pt idx="19">
                  <c:v>0.57344101399276559</c:v>
                </c:pt>
                <c:pt idx="20">
                  <c:v>0.39425203386440993</c:v>
                </c:pt>
                <c:pt idx="21">
                  <c:v>0.20288985834027856</c:v>
                </c:pt>
                <c:pt idx="22">
                  <c:v>8.0128460121116546E-2</c:v>
                </c:pt>
                <c:pt idx="23">
                  <c:v>2.5079420253908233E-2</c:v>
                </c:pt>
                <c:pt idx="24">
                  <c:v>6.4493090111290693E-3</c:v>
                </c:pt>
                <c:pt idx="25">
                  <c:v>1.4138586442958882E-3</c:v>
                </c:pt>
                <c:pt idx="26">
                  <c:v>2.7374830712747892E-4</c:v>
                </c:pt>
                <c:pt idx="27">
                  <c:v>4.8341900733991222E-5</c:v>
                </c:pt>
                <c:pt idx="28">
                  <c:v>8.0082005662262624E-6</c:v>
                </c:pt>
                <c:pt idx="29">
                  <c:v>1.2744189333649844E-6</c:v>
                </c:pt>
                <c:pt idx="30">
                  <c:v>1.9867936630796745E-7</c:v>
                </c:pt>
                <c:pt idx="31">
                  <c:v>3.0823707171237743E-8</c:v>
                </c:pt>
                <c:pt idx="32">
                  <c:v>4.8181371424068381E-9</c:v>
                </c:pt>
                <c:pt idx="33">
                  <c:v>7.6607732291605181E-10</c:v>
                </c:pt>
                <c:pt idx="34">
                  <c:v>1.2479077836933572E-10</c:v>
                </c:pt>
                <c:pt idx="35">
                  <c:v>2.0936230228232055E-11</c:v>
                </c:pt>
                <c:pt idx="36">
                  <c:v>3.631184132577242E-12</c:v>
                </c:pt>
              </c:numCache>
            </c:numRef>
          </c:val>
        </c:ser>
        <c:ser>
          <c:idx val="9"/>
          <c:order val="9"/>
          <c:tx>
            <c:strRef>
              <c:f>Sheet1!$O$72</c:f>
              <c:strCache>
                <c:ptCount val="1"/>
                <c:pt idx="0">
                  <c:v>2800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Sheet1!$P$72:$AZ$72</c:f>
              <c:numCache>
                <c:formatCode>0.00</c:formatCode>
                <c:ptCount val="37"/>
                <c:pt idx="0">
                  <c:v>1.6078979744403987E-12</c:v>
                </c:pt>
                <c:pt idx="1">
                  <c:v>9.4058355023304793E-12</c:v>
                </c:pt>
                <c:pt idx="2">
                  <c:v>5.7000272137202554E-11</c:v>
                </c:pt>
                <c:pt idx="3">
                  <c:v>3.5661111973912E-10</c:v>
                </c:pt>
                <c:pt idx="4">
                  <c:v>2.2919087653168738E-9</c:v>
                </c:pt>
                <c:pt idx="5">
                  <c:v>1.5028282770549572E-8</c:v>
                </c:pt>
                <c:pt idx="6">
                  <c:v>9.9617637254062218E-8</c:v>
                </c:pt>
                <c:pt idx="7">
                  <c:v>6.5953584503442618E-7</c:v>
                </c:pt>
                <c:pt idx="8">
                  <c:v>4.2942842748378249E-6</c:v>
                </c:pt>
                <c:pt idx="9">
                  <c:v>2.6967947807879518E-5</c:v>
                </c:pt>
                <c:pt idx="10">
                  <c:v>1.5949675326547473E-4</c:v>
                </c:pt>
                <c:pt idx="11">
                  <c:v>8.6345580257597351E-4</c:v>
                </c:pt>
                <c:pt idx="12">
                  <c:v>4.1402777802075292E-3</c:v>
                </c:pt>
                <c:pt idx="13">
                  <c:v>1.6953701965378563E-2</c:v>
                </c:pt>
                <c:pt idx="14">
                  <c:v>5.7043997661399122E-2</c:v>
                </c:pt>
                <c:pt idx="15">
                  <c:v>0.15181701294265385</c:v>
                </c:pt>
                <c:pt idx="16">
                  <c:v>0.30876913612725743</c:v>
                </c:pt>
                <c:pt idx="17">
                  <c:v>0.46699560905483717</c:v>
                </c:pt>
                <c:pt idx="18">
                  <c:v>0.51647677391701519</c:v>
                </c:pt>
                <c:pt idx="19">
                  <c:v>0.41593184244323872</c:v>
                </c:pt>
                <c:pt idx="20">
                  <c:v>0.24610975360246529</c:v>
                </c:pt>
                <c:pt idx="21">
                  <c:v>0.10926403072793592</c:v>
                </c:pt>
                <c:pt idx="22">
                  <c:v>3.7516843972172476E-2</c:v>
                </c:pt>
                <c:pt idx="23">
                  <c:v>1.0329851961899726E-2</c:v>
                </c:pt>
                <c:pt idx="24">
                  <c:v>2.3705141077294436E-3</c:v>
                </c:pt>
                <c:pt idx="25">
                  <c:v>4.7096548112187395E-4</c:v>
                </c:pt>
                <c:pt idx="26">
                  <c:v>8.3921687489000433E-5</c:v>
                </c:pt>
                <c:pt idx="27">
                  <c:v>1.3838926499572878E-5</c:v>
                </c:pt>
                <c:pt idx="28">
                  <c:v>2.1692057677333122E-6</c:v>
                </c:pt>
                <c:pt idx="29">
                  <c:v>3.3045281970870554E-7</c:v>
                </c:pt>
                <c:pt idx="30">
                  <c:v>4.9810227822027539E-8</c:v>
                </c:pt>
                <c:pt idx="31">
                  <c:v>7.534959082459135E-9</c:v>
                </c:pt>
                <c:pt idx="32">
                  <c:v>1.1565193401704414E-9</c:v>
                </c:pt>
                <c:pt idx="33">
                  <c:v>1.8160633317230247E-10</c:v>
                </c:pt>
                <c:pt idx="34">
                  <c:v>2.9354042788679059E-11</c:v>
                </c:pt>
                <c:pt idx="35">
                  <c:v>4.9052473903130991E-12</c:v>
                </c:pt>
                <c:pt idx="36">
                  <c:v>8.4998295400963813E-13</c:v>
                </c:pt>
              </c:numCache>
            </c:numRef>
          </c:val>
        </c:ser>
        <c:ser>
          <c:idx val="10"/>
          <c:order val="10"/>
          <c:tx>
            <c:strRef>
              <c:f>Sheet1!$O$73</c:f>
              <c:strCache>
                <c:ptCount val="1"/>
                <c:pt idx="0">
                  <c:v>3000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Sheet1!$P$73:$AZ$73</c:f>
              <c:numCache>
                <c:formatCode>0.00</c:formatCode>
                <c:ptCount val="37"/>
                <c:pt idx="0">
                  <c:v>1.7913062926426762E-12</c:v>
                </c:pt>
                <c:pt idx="1">
                  <c:v>1.0787858128988134E-11</c:v>
                </c:pt>
                <c:pt idx="2">
                  <c:v>6.7330998727099173E-11</c:v>
                </c:pt>
                <c:pt idx="3">
                  <c:v>4.338476444016173E-10</c:v>
                </c:pt>
                <c:pt idx="4">
                  <c:v>2.8702027617920311E-9</c:v>
                </c:pt>
                <c:pt idx="5">
                  <c:v>1.9348531705559876E-8</c:v>
                </c:pt>
                <c:pt idx="6">
                  <c:v>1.3156137154595177E-7</c:v>
                </c:pt>
                <c:pt idx="7">
                  <c:v>8.903722268807739E-7</c:v>
                </c:pt>
                <c:pt idx="8">
                  <c:v>5.8961817500276451E-6</c:v>
                </c:pt>
                <c:pt idx="9">
                  <c:v>3.739824086209362E-5</c:v>
                </c:pt>
                <c:pt idx="10">
                  <c:v>2.2135313801138548E-4</c:v>
                </c:pt>
                <c:pt idx="11">
                  <c:v>1.1853312952331098E-3</c:v>
                </c:pt>
                <c:pt idx="12">
                  <c:v>5.5428268953906052E-3</c:v>
                </c:pt>
                <c:pt idx="13">
                  <c:v>2.1772295720150471E-2</c:v>
                </c:pt>
                <c:pt idx="14">
                  <c:v>6.900665552432611E-2</c:v>
                </c:pt>
                <c:pt idx="15">
                  <c:v>0.16977617481748145</c:v>
                </c:pt>
                <c:pt idx="16">
                  <c:v>0.31351934720307911</c:v>
                </c:pt>
                <c:pt idx="17">
                  <c:v>0.42394062659425286</c:v>
                </c:pt>
                <c:pt idx="18">
                  <c:v>0.41443728706399807</c:v>
                </c:pt>
                <c:pt idx="19">
                  <c:v>0.29318916217112845</c:v>
                </c:pt>
                <c:pt idx="20">
                  <c:v>0.15229935316202961</c:v>
                </c:pt>
                <c:pt idx="21">
                  <c:v>5.9632661094703422E-2</c:v>
                </c:pt>
                <c:pt idx="22">
                  <c:v>1.8218431944628889E-2</c:v>
                </c:pt>
                <c:pt idx="23">
                  <c:v>4.516194994682656E-3</c:v>
                </c:pt>
                <c:pt idx="24">
                  <c:v>9.456246260838916E-4</c:v>
                </c:pt>
                <c:pt idx="25">
                  <c:v>1.7379721161254406E-4</c:v>
                </c:pt>
                <c:pt idx="26">
                  <c:v>2.9031965146772314E-5</c:v>
                </c:pt>
                <c:pt idx="27">
                  <c:v>4.5432332546725904E-6</c:v>
                </c:pt>
                <c:pt idx="28">
                  <c:v>6.8319269579945124E-7</c:v>
                </c:pt>
                <c:pt idx="29">
                  <c:v>1.0078905647892913E-7</c:v>
                </c:pt>
                <c:pt idx="30">
                  <c:v>1.4830003612183868E-8</c:v>
                </c:pt>
                <c:pt idx="31">
                  <c:v>2.2044672444652951E-9</c:v>
                </c:pt>
                <c:pt idx="32">
                  <c:v>3.343071281122146E-10</c:v>
                </c:pt>
                <c:pt idx="33">
                  <c:v>5.2098148684482092E-11</c:v>
                </c:pt>
                <c:pt idx="34">
                  <c:v>8.3871174812738003E-12</c:v>
                </c:pt>
                <c:pt idx="35">
                  <c:v>1.3999172366813945E-12</c:v>
                </c:pt>
                <c:pt idx="36">
                  <c:v>2.4284769341488745E-13</c:v>
                </c:pt>
              </c:numCache>
            </c:numRef>
          </c:val>
        </c:ser>
        <c:ser>
          <c:idx val="11"/>
          <c:order val="11"/>
          <c:tx>
            <c:strRef>
              <c:f>Sheet1!$O$74</c:f>
              <c:strCache>
                <c:ptCount val="1"/>
                <c:pt idx="0">
                  <c:v>3200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Sheet1!$P$74:$AZ$74</c:f>
              <c:numCache>
                <c:formatCode>0.00</c:formatCode>
                <c:ptCount val="37"/>
                <c:pt idx="0">
                  <c:v>1.968629177468226E-12</c:v>
                </c:pt>
                <c:pt idx="1">
                  <c:v>1.2159767763678868E-11</c:v>
                </c:pt>
                <c:pt idx="2">
                  <c:v>7.7861026499099883E-11</c:v>
                </c:pt>
                <c:pt idx="3">
                  <c:v>5.1465135013446668E-10</c:v>
                </c:pt>
                <c:pt idx="4">
                  <c:v>3.4905160195201832E-9</c:v>
                </c:pt>
                <c:pt idx="5">
                  <c:v>2.4090885185961415E-8</c:v>
                </c:pt>
                <c:pt idx="6">
                  <c:v>1.6733509117792782E-7</c:v>
                </c:pt>
                <c:pt idx="7">
                  <c:v>1.1529110442714449E-6</c:v>
                </c:pt>
                <c:pt idx="8">
                  <c:v>7.7344489440900122E-6</c:v>
                </c:pt>
                <c:pt idx="9">
                  <c:v>4.9367004158851767E-5</c:v>
                </c:pt>
                <c:pt idx="10">
                  <c:v>2.9147106931866188E-4</c:v>
                </c:pt>
                <c:pt idx="11">
                  <c:v>1.5399186707309314E-3</c:v>
                </c:pt>
                <c:pt idx="12">
                  <c:v>7.0112187152293719E-3</c:v>
                </c:pt>
                <c:pt idx="13">
                  <c:v>2.6411354880151023E-2</c:v>
                </c:pt>
                <c:pt idx="14">
                  <c:v>7.8973997669084209E-2</c:v>
                </c:pt>
                <c:pt idx="15">
                  <c:v>0.18030012189846104</c:v>
                </c:pt>
                <c:pt idx="16">
                  <c:v>0.30428431492830293</c:v>
                </c:pt>
                <c:pt idx="17">
                  <c:v>0.37135836003022854</c:v>
                </c:pt>
                <c:pt idx="18">
                  <c:v>0.32491443945535015</c:v>
                </c:pt>
                <c:pt idx="19">
                  <c:v>0.2049946578605262</c:v>
                </c:pt>
                <c:pt idx="20">
                  <c:v>9.510305840371315E-2</c:v>
                </c:pt>
                <c:pt idx="21">
                  <c:v>3.3450759183700253E-2</c:v>
                </c:pt>
                <c:pt idx="22">
                  <c:v>9.2647578700192617E-3</c:v>
                </c:pt>
                <c:pt idx="23">
                  <c:v>2.1056521707991539E-3</c:v>
                </c:pt>
                <c:pt idx="24">
                  <c:v>4.0917884256014389E-4</c:v>
                </c:pt>
                <c:pt idx="25">
                  <c:v>7.0646384053118369E-5</c:v>
                </c:pt>
                <c:pt idx="26">
                  <c:v>1.1213418914188541E-5</c:v>
                </c:pt>
                <c:pt idx="27">
                  <c:v>1.6846814199045937E-6</c:v>
                </c:pt>
                <c:pt idx="28">
                  <c:v>2.4541430115488491E-7</c:v>
                </c:pt>
                <c:pt idx="29">
                  <c:v>3.5343675908088122E-8</c:v>
                </c:pt>
                <c:pt idx="30">
                  <c:v>5.1094638641447879E-9</c:v>
                </c:pt>
                <c:pt idx="31">
                  <c:v>7.5020111417544709E-10</c:v>
                </c:pt>
                <c:pt idx="32">
                  <c:v>1.1285922622510428E-10</c:v>
                </c:pt>
                <c:pt idx="33">
                  <c:v>1.7508347310253274E-11</c:v>
                </c:pt>
                <c:pt idx="34">
                  <c:v>2.8136946937387559E-12</c:v>
                </c:pt>
                <c:pt idx="35">
                  <c:v>4.6985792162407548E-13</c:v>
                </c:pt>
                <c:pt idx="36">
                  <c:v>8.1686589942081251E-14</c:v>
                </c:pt>
              </c:numCache>
            </c:numRef>
          </c:val>
        </c:ser>
        <c:ser>
          <c:idx val="12"/>
          <c:order val="12"/>
          <c:tx>
            <c:strRef>
              <c:f>Sheet1!$O$75</c:f>
              <c:strCache>
                <c:ptCount val="1"/>
                <c:pt idx="0">
                  <c:v>3400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Sheet1!$P$75:$AZ$75</c:f>
              <c:numCache>
                <c:formatCode>0.00</c:formatCode>
                <c:ptCount val="37"/>
                <c:pt idx="0">
                  <c:v>2.1394032158336625E-12</c:v>
                </c:pt>
                <c:pt idx="1">
                  <c:v>1.3511839196459971E-11</c:v>
                </c:pt>
                <c:pt idx="2">
                  <c:v>8.8480597008475541E-11</c:v>
                </c:pt>
                <c:pt idx="3">
                  <c:v>5.9800122825255242E-10</c:v>
                </c:pt>
                <c:pt idx="4">
                  <c:v>4.1442613441217191E-9</c:v>
                </c:pt>
                <c:pt idx="5">
                  <c:v>2.9187534237828409E-8</c:v>
                </c:pt>
                <c:pt idx="6">
                  <c:v>2.0642292906952886E-7</c:v>
                </c:pt>
                <c:pt idx="7">
                  <c:v>1.4432650387856906E-6</c:v>
                </c:pt>
                <c:pt idx="8">
                  <c:v>9.7793070756692078E-6</c:v>
                </c:pt>
                <c:pt idx="9">
                  <c:v>6.2642549104308871E-5</c:v>
                </c:pt>
                <c:pt idx="10">
                  <c:v>3.6811384729257366E-4</c:v>
                </c:pt>
                <c:pt idx="11">
                  <c:v>1.9158348057303548E-3</c:v>
                </c:pt>
                <c:pt idx="12">
                  <c:v>8.4878286436462103E-3</c:v>
                </c:pt>
                <c:pt idx="13">
                  <c:v>3.0684075099226538E-2</c:v>
                </c:pt>
                <c:pt idx="14">
                  <c:v>8.6761044954653505E-2</c:v>
                </c:pt>
                <c:pt idx="15">
                  <c:v>0.18460743705068758</c:v>
                </c:pt>
                <c:pt idx="16">
                  <c:v>0.28662532649364225</c:v>
                </c:pt>
                <c:pt idx="17">
                  <c:v>0.31859552029307631</c:v>
                </c:pt>
                <c:pt idx="18">
                  <c:v>0.25233531441470536</c:v>
                </c:pt>
                <c:pt idx="19">
                  <c:v>0.14388413089888072</c:v>
                </c:pt>
                <c:pt idx="20">
                  <c:v>6.0494699647084579E-2</c:v>
                </c:pt>
                <c:pt idx="21">
                  <c:v>1.9407193444238042E-2</c:v>
                </c:pt>
                <c:pt idx="22">
                  <c:v>4.9470084536275436E-3</c:v>
                </c:pt>
                <c:pt idx="23">
                  <c:v>1.0457035949962409E-3</c:v>
                </c:pt>
                <c:pt idx="24">
                  <c:v>1.9107900419428921E-4</c:v>
                </c:pt>
                <c:pt idx="25">
                  <c:v>3.1354287944886276E-5</c:v>
                </c:pt>
                <c:pt idx="26">
                  <c:v>4.7766552353870677E-6</c:v>
                </c:pt>
                <c:pt idx="27">
                  <c:v>6.9482577134387218E-7</c:v>
                </c:pt>
                <c:pt idx="28">
                  <c:v>9.8742194484498214E-8</c:v>
                </c:pt>
                <c:pt idx="29">
                  <c:v>1.3961119768295818E-8</c:v>
                </c:pt>
                <c:pt idx="30">
                  <c:v>1.991950227225048E-9</c:v>
                </c:pt>
                <c:pt idx="31">
                  <c:v>2.8989919615581992E-10</c:v>
                </c:pt>
                <c:pt idx="32">
                  <c:v>4.3379573971595183E-11</c:v>
                </c:pt>
                <c:pt idx="33">
                  <c:v>6.7124787664340954E-12</c:v>
                </c:pt>
                <c:pt idx="34">
                  <c:v>1.0783614183217067E-12</c:v>
                </c:pt>
                <c:pt idx="35">
                  <c:v>1.8032582441260717E-13</c:v>
                </c:pt>
                <c:pt idx="36">
                  <c:v>3.1436427159488707E-14</c:v>
                </c:pt>
              </c:numCache>
            </c:numRef>
          </c:val>
        </c:ser>
        <c:ser>
          <c:idx val="13"/>
          <c:order val="13"/>
          <c:tx>
            <c:strRef>
              <c:f>Sheet1!$O$76</c:f>
              <c:strCache>
                <c:ptCount val="1"/>
                <c:pt idx="0">
                  <c:v>3600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Sheet1!$P$76:$AZ$76</c:f>
              <c:numCache>
                <c:formatCode>0.00</c:formatCode>
                <c:ptCount val="37"/>
                <c:pt idx="0">
                  <c:v>2.3034183202887829E-12</c:v>
                </c:pt>
                <c:pt idx="1">
                  <c:v>1.4837056375696455E-11</c:v>
                </c:pt>
                <c:pt idx="2">
                  <c:v>9.9101937203054331E-11</c:v>
                </c:pt>
                <c:pt idx="3">
                  <c:v>6.8302447987466992E-10</c:v>
                </c:pt>
                <c:pt idx="4">
                  <c:v>4.8236597850131348E-9</c:v>
                </c:pt>
                <c:pt idx="5">
                  <c:v>3.4573528807631255E-8</c:v>
                </c:pt>
                <c:pt idx="6">
                  <c:v>2.4830394701505018E-7</c:v>
                </c:pt>
                <c:pt idx="7">
                  <c:v>1.7573402370965637E-6</c:v>
                </c:pt>
                <c:pt idx="8">
                  <c:v>1.1998866701455121E-5</c:v>
                </c:pt>
                <c:pt idx="9">
                  <c:v>7.6981952141730016E-5</c:v>
                </c:pt>
                <c:pt idx="10">
                  <c:v>4.4956698020053005E-4</c:v>
                </c:pt>
                <c:pt idx="11">
                  <c:v>2.3028860632802912E-3</c:v>
                </c:pt>
                <c:pt idx="12">
                  <c:v>9.9283478788687665E-3</c:v>
                </c:pt>
                <c:pt idx="13">
                  <c:v>3.4486793922206653E-2</c:v>
                </c:pt>
                <c:pt idx="14">
                  <c:v>9.2463458605372084E-2</c:v>
                </c:pt>
                <c:pt idx="15">
                  <c:v>0.18418747827746063</c:v>
                </c:pt>
                <c:pt idx="16">
                  <c:v>0.26479200366248096</c:v>
                </c:pt>
                <c:pt idx="17">
                  <c:v>0.27032867758567636</c:v>
                </c:pt>
                <c:pt idx="18">
                  <c:v>0.19580069679240125</c:v>
                </c:pt>
                <c:pt idx="19">
                  <c:v>0.10207703989641564</c:v>
                </c:pt>
                <c:pt idx="20">
                  <c:v>3.9378379307458286E-2</c:v>
                </c:pt>
                <c:pt idx="21">
                  <c:v>1.1668042142702022E-2</c:v>
                </c:pt>
                <c:pt idx="22">
                  <c:v>2.7709514369730253E-3</c:v>
                </c:pt>
                <c:pt idx="23">
                  <c:v>5.5099345280403065E-4</c:v>
                </c:pt>
                <c:pt idx="24">
                  <c:v>9.5647133910779263E-5</c:v>
                </c:pt>
                <c:pt idx="25">
                  <c:v>1.5050206262724601E-5</c:v>
                </c:pt>
                <c:pt idx="26">
                  <c:v>2.2174203648842337E-6</c:v>
                </c:pt>
                <c:pt idx="27">
                  <c:v>3.1427911933342797E-7</c:v>
                </c:pt>
                <c:pt idx="28">
                  <c:v>4.3794590027549519E-8</c:v>
                </c:pt>
                <c:pt idx="29">
                  <c:v>6.1041547775961623E-9</c:v>
                </c:pt>
                <c:pt idx="30">
                  <c:v>8.6232483604003466E-10</c:v>
                </c:pt>
                <c:pt idx="31">
                  <c:v>1.2470057687578072E-10</c:v>
                </c:pt>
                <c:pt idx="32">
                  <c:v>1.8594034550703868E-11</c:v>
                </c:pt>
                <c:pt idx="33">
                  <c:v>2.873572998849914E-12</c:v>
                </c:pt>
                <c:pt idx="34">
                  <c:v>4.6188049275222654E-13</c:v>
                </c:pt>
                <c:pt idx="35">
                  <c:v>7.7384447550764062E-14</c:v>
                </c:pt>
                <c:pt idx="36">
                  <c:v>1.3530875170742814E-14</c:v>
                </c:pt>
              </c:numCache>
            </c:numRef>
          </c:val>
        </c:ser>
        <c:ser>
          <c:idx val="14"/>
          <c:order val="14"/>
          <c:tx>
            <c:strRef>
              <c:f>Sheet1!$O$77</c:f>
              <c:strCache>
                <c:ptCount val="1"/>
                <c:pt idx="0">
                  <c:v>3800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Sheet1!$P$77:$AZ$77</c:f>
              <c:numCache>
                <c:formatCode>0.00</c:formatCode>
                <c:ptCount val="37"/>
                <c:pt idx="0">
                  <c:v>2.4606408806055675E-12</c:v>
                </c:pt>
                <c:pt idx="1">
                  <c:v>1.6130510851580338E-11</c:v>
                </c:pt>
                <c:pt idx="2">
                  <c:v>1.0965593678806503E-10</c:v>
                </c:pt>
                <c:pt idx="3">
                  <c:v>7.6898812940478491E-10</c:v>
                </c:pt>
                <c:pt idx="4">
                  <c:v>5.5218390358126487E-9</c:v>
                </c:pt>
                <c:pt idx="5">
                  <c:v>4.0188866740603238E-8</c:v>
                </c:pt>
                <c:pt idx="6">
                  <c:v>2.9247800197957109E-7</c:v>
                </c:pt>
                <c:pt idx="7">
                  <c:v>2.0910991069061098E-6</c:v>
                </c:pt>
                <c:pt idx="8">
                  <c:v>1.4361485368232187E-5</c:v>
                </c:pt>
                <c:pt idx="9">
                  <c:v>9.2149594747196548E-5</c:v>
                </c:pt>
                <c:pt idx="10">
                  <c:v>5.3425747087246179E-4</c:v>
                </c:pt>
                <c:pt idx="11">
                  <c:v>2.6925708340386776E-3</c:v>
                </c:pt>
                <c:pt idx="12">
                  <c:v>1.1301694864147739E-2</c:v>
                </c:pt>
                <c:pt idx="13">
                  <c:v>3.777966159089733E-2</c:v>
                </c:pt>
                <c:pt idx="14">
                  <c:v>9.6324830169257886E-2</c:v>
                </c:pt>
                <c:pt idx="15">
                  <c:v>0.18043309412028888</c:v>
                </c:pt>
                <c:pt idx="16">
                  <c:v>0.24164222288530443</c:v>
                </c:pt>
                <c:pt idx="17">
                  <c:v>0.22832002305906907</c:v>
                </c:pt>
                <c:pt idx="18">
                  <c:v>0.15260271489050575</c:v>
                </c:pt>
                <c:pt idx="19">
                  <c:v>7.3466340206299136E-2</c:v>
                </c:pt>
                <c:pt idx="20">
                  <c:v>2.6277457228444382E-2</c:v>
                </c:pt>
                <c:pt idx="21">
                  <c:v>7.266781504169365E-3</c:v>
                </c:pt>
                <c:pt idx="22">
                  <c:v>1.6238133956178247E-3</c:v>
                </c:pt>
                <c:pt idx="23">
                  <c:v>3.0651998233855766E-4</c:v>
                </c:pt>
                <c:pt idx="24">
                  <c:v>5.0957772572922547E-5</c:v>
                </c:pt>
                <c:pt idx="25">
                  <c:v>7.7425800000621194E-6</c:v>
                </c:pt>
                <c:pt idx="26">
                  <c:v>1.1096957716837707E-6</c:v>
                </c:pt>
                <c:pt idx="27">
                  <c:v>1.5398079907944427E-7</c:v>
                </c:pt>
                <c:pt idx="28">
                  <c:v>2.1121286925737683E-8</c:v>
                </c:pt>
                <c:pt idx="29">
                  <c:v>2.9108980835980658E-9</c:v>
                </c:pt>
                <c:pt idx="30">
                  <c:v>4.081023705250447E-10</c:v>
                </c:pt>
                <c:pt idx="31">
                  <c:v>5.8742215345153119E-11</c:v>
                </c:pt>
                <c:pt idx="32">
                  <c:v>8.7390887118142016E-12</c:v>
                </c:pt>
                <c:pt idx="33">
                  <c:v>1.3500101739776556E-12</c:v>
                </c:pt>
                <c:pt idx="34">
                  <c:v>2.1722109022820115E-13</c:v>
                </c:pt>
                <c:pt idx="35">
                  <c:v>3.6473358272123813E-14</c:v>
                </c:pt>
                <c:pt idx="36">
                  <c:v>6.3969713711721582E-15</c:v>
                </c:pt>
              </c:numCache>
            </c:numRef>
          </c:val>
        </c:ser>
        <c:ser>
          <c:idx val="15"/>
          <c:order val="15"/>
          <c:tx>
            <c:strRef>
              <c:f>Sheet1!$O$78</c:f>
              <c:strCache>
                <c:ptCount val="1"/>
                <c:pt idx="0">
                  <c:v>4000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Sheet1!$P$78:$AZ$78</c:f>
              <c:numCache>
                <c:formatCode>0.00</c:formatCode>
                <c:ptCount val="37"/>
                <c:pt idx="0">
                  <c:v>2.6111581323854709E-12</c:v>
                </c:pt>
                <c:pt idx="1">
                  <c:v>1.738891671170095E-11</c:v>
                </c:pt>
                <c:pt idx="2">
                  <c:v>1.2008900770678434E-10</c:v>
                </c:pt>
                <c:pt idx="3">
                  <c:v>8.5528537302883214E-10</c:v>
                </c:pt>
                <c:pt idx="4">
                  <c:v>6.2328398624734309E-9</c:v>
                </c:pt>
                <c:pt idx="5">
                  <c:v>4.5979519786894085E-8</c:v>
                </c:pt>
                <c:pt idx="6">
                  <c:v>3.3848112006290557E-7</c:v>
                </c:pt>
                <c:pt idx="7">
                  <c:v>2.4407275618800415E-6</c:v>
                </c:pt>
                <c:pt idx="8">
                  <c:v>1.6837271775775301E-5</c:v>
                </c:pt>
                <c:pt idx="9">
                  <c:v>1.0792831221753438E-4</c:v>
                </c:pt>
                <c:pt idx="10">
                  <c:v>6.2081348183201928E-4</c:v>
                </c:pt>
                <c:pt idx="11">
                  <c:v>3.0781829686568857E-3</c:v>
                </c:pt>
                <c:pt idx="12">
                  <c:v>1.2588182805571373E-2</c:v>
                </c:pt>
                <c:pt idx="13">
                  <c:v>4.0566352920155369E-2</c:v>
                </c:pt>
                <c:pt idx="14">
                  <c:v>9.8644282399053651E-2</c:v>
                </c:pt>
                <c:pt idx="15">
                  <c:v>0.17449227958124675</c:v>
                </c:pt>
                <c:pt idx="16">
                  <c:v>0.21891673355254751</c:v>
                </c:pt>
                <c:pt idx="17">
                  <c:v>0.19276358964137202</c:v>
                </c:pt>
                <c:pt idx="18">
                  <c:v>0.11983465823218388</c:v>
                </c:pt>
                <c:pt idx="19">
                  <c:v>5.3734987959921217E-2</c:v>
                </c:pt>
                <c:pt idx="20">
                  <c:v>1.7978754989734613E-2</c:v>
                </c:pt>
                <c:pt idx="21">
                  <c:v>4.680603194790944E-3</c:v>
                </c:pt>
                <c:pt idx="22">
                  <c:v>9.9218557741690121E-4</c:v>
                </c:pt>
                <c:pt idx="23">
                  <c:v>1.7910839288474167E-4</c:v>
                </c:pt>
                <c:pt idx="24">
                  <c:v>2.8700550404521232E-5</c:v>
                </c:pt>
                <c:pt idx="25">
                  <c:v>4.2339887843059352E-6</c:v>
                </c:pt>
                <c:pt idx="26">
                  <c:v>5.9300082184648321E-7</c:v>
                </c:pt>
                <c:pt idx="27">
                  <c:v>8.0856510179390994E-8</c:v>
                </c:pt>
                <c:pt idx="28">
                  <c:v>1.0949364165432683E-8</c:v>
                </c:pt>
                <c:pt idx="29">
                  <c:v>1.4954883890030815E-9</c:v>
                </c:pt>
                <c:pt idx="30">
                  <c:v>2.0843322442870535E-10</c:v>
                </c:pt>
                <c:pt idx="31">
                  <c:v>2.9900369979950688E-11</c:v>
                </c:pt>
                <c:pt idx="32">
                  <c:v>4.4420505468210083E-12</c:v>
                </c:pt>
                <c:pt idx="33">
                  <c:v>6.8631528154675736E-13</c:v>
                </c:pt>
                <c:pt idx="34">
                  <c:v>1.1058232256889523E-13</c:v>
                </c:pt>
                <c:pt idx="35">
                  <c:v>1.8610706422330309E-14</c:v>
                </c:pt>
                <c:pt idx="36">
                  <c:v>3.2739618026570059E-15</c:v>
                </c:pt>
              </c:numCache>
            </c:numRef>
          </c:val>
        </c:ser>
        <c:ser>
          <c:idx val="16"/>
          <c:order val="16"/>
          <c:tx>
            <c:strRef>
              <c:f>Sheet1!$O$79</c:f>
              <c:strCache>
                <c:ptCount val="1"/>
                <c:pt idx="0">
                  <c:v>4200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Sheet1!$P$79:$AZ$79</c:f>
              <c:numCache>
                <c:formatCode>0.00</c:formatCode>
                <c:ptCount val="37"/>
                <c:pt idx="0">
                  <c:v>2.7551381041051867E-12</c:v>
                </c:pt>
                <c:pt idx="1">
                  <c:v>1.8610226355687013E-11</c:v>
                </c:pt>
                <c:pt idx="2">
                  <c:v>1.3036029098442315E-10</c:v>
                </c:pt>
                <c:pt idx="3">
                  <c:v>9.4142005681011145E-10</c:v>
                </c:pt>
                <c:pt idx="4">
                  <c:v>6.9515694354376979E-9</c:v>
                </c:pt>
                <c:pt idx="5">
                  <c:v>5.1897757026016959E-8</c:v>
                </c:pt>
                <c:pt idx="6">
                  <c:v>3.8589337497734048E-7</c:v>
                </c:pt>
                <c:pt idx="7">
                  <c:v>2.8027298821896368E-6</c:v>
                </c:pt>
                <c:pt idx="8">
                  <c:v>1.9398939655937735E-5</c:v>
                </c:pt>
                <c:pt idx="9">
                  <c:v>1.2412506372463548E-4</c:v>
                </c:pt>
                <c:pt idx="10">
                  <c:v>7.080834389753452E-4</c:v>
                </c:pt>
                <c:pt idx="11">
                  <c:v>3.4546887549238925E-3</c:v>
                </c:pt>
                <c:pt idx="12">
                  <c:v>1.3777114004429688E-2</c:v>
                </c:pt>
                <c:pt idx="13">
                  <c:v>4.2877145411103844E-2</c:v>
                </c:pt>
                <c:pt idx="14">
                  <c:v>9.9721267053772544E-2</c:v>
                </c:pt>
                <c:pt idx="15">
                  <c:v>0.16724220521230218</c:v>
                </c:pt>
                <c:pt idx="16">
                  <c:v>0.19757063129305727</c:v>
                </c:pt>
                <c:pt idx="17">
                  <c:v>0.16312519132241168</c:v>
                </c:pt>
                <c:pt idx="18">
                  <c:v>9.4981956352304234E-2</c:v>
                </c:pt>
                <c:pt idx="19">
                  <c:v>3.9965789720388521E-2</c:v>
                </c:pt>
                <c:pt idx="20">
                  <c:v>1.2602634820618634E-2</c:v>
                </c:pt>
                <c:pt idx="21">
                  <c:v>3.1112708113073847E-3</c:v>
                </c:pt>
                <c:pt idx="22">
                  <c:v>6.2986064775280223E-4</c:v>
                </c:pt>
                <c:pt idx="23">
                  <c:v>1.0938926151700683E-4</c:v>
                </c:pt>
                <c:pt idx="24">
                  <c:v>1.6983518598126397E-5</c:v>
                </c:pt>
                <c:pt idx="25">
                  <c:v>2.443265415857526E-6</c:v>
                </c:pt>
                <c:pt idx="26">
                  <c:v>3.3560123121615077E-7</c:v>
                </c:pt>
                <c:pt idx="27">
                  <c:v>4.5095411993649225E-8</c:v>
                </c:pt>
                <c:pt idx="28">
                  <c:v>6.0423870295954806E-9</c:v>
                </c:pt>
                <c:pt idx="29">
                  <c:v>8.1929785372156322E-10</c:v>
                </c:pt>
                <c:pt idx="30">
                  <c:v>1.1366478971721853E-10</c:v>
                </c:pt>
                <c:pt idx="31">
                  <c:v>1.6265335665232337E-11</c:v>
                </c:pt>
                <c:pt idx="32">
                  <c:v>2.4145163678557392E-12</c:v>
                </c:pt>
                <c:pt idx="33">
                  <c:v>3.7325339192268143E-13</c:v>
                </c:pt>
                <c:pt idx="34">
                  <c:v>6.0234189041880394E-14</c:v>
                </c:pt>
                <c:pt idx="35">
                  <c:v>1.0161015240322477E-14</c:v>
                </c:pt>
                <c:pt idx="36">
                  <c:v>1.792754946513806E-15</c:v>
                </c:pt>
              </c:numCache>
            </c:numRef>
          </c:val>
        </c:ser>
        <c:ser>
          <c:idx val="17"/>
          <c:order val="17"/>
          <c:tx>
            <c:strRef>
              <c:f>Sheet1!$O$80</c:f>
              <c:strCache>
                <c:ptCount val="1"/>
                <c:pt idx="0">
                  <c:v>4400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Sheet1!$P$80:$AZ$80</c:f>
              <c:numCache>
                <c:formatCode>0.00</c:formatCode>
                <c:ptCount val="37"/>
                <c:pt idx="0">
                  <c:v>2.8928009140124251E-12</c:v>
                </c:pt>
                <c:pt idx="1">
                  <c:v>1.9793329579263816E-11</c:v>
                </c:pt>
                <c:pt idx="2">
                  <c:v>1.4043925945045679E-10</c:v>
                </c:pt>
                <c:pt idx="3">
                  <c:v>1.0269912027103991E-9</c:v>
                </c:pt>
                <c:pt idx="4">
                  <c:v>7.6737271624475938E-9</c:v>
                </c:pt>
                <c:pt idx="5">
                  <c:v>5.7902029611315368E-8</c:v>
                </c:pt>
                <c:pt idx="6">
                  <c:v>4.3434169350931923E-7</c:v>
                </c:pt>
                <c:pt idx="7">
                  <c:v>3.1739728626752865E-6</c:v>
                </c:pt>
                <c:pt idx="8">
                  <c:v>2.2022201435823713E-5</c:v>
                </c:pt>
                <c:pt idx="9">
                  <c:v>1.4057287474796403E-4</c:v>
                </c:pt>
                <c:pt idx="10">
                  <c:v>7.9513033592841021E-4</c:v>
                </c:pt>
                <c:pt idx="11">
                  <c:v>3.8184986397166564E-3</c:v>
                </c:pt>
                <c:pt idx="12">
                  <c:v>1.486443745230966E-2</c:v>
                </c:pt>
                <c:pt idx="13">
                  <c:v>4.4756437740460751E-2</c:v>
                </c:pt>
                <c:pt idx="14">
                  <c:v>9.9827282430917555E-2</c:v>
                </c:pt>
                <c:pt idx="15">
                  <c:v>0.15931868756159004</c:v>
                </c:pt>
                <c:pt idx="16">
                  <c:v>0.17805045678623407</c:v>
                </c:pt>
                <c:pt idx="17">
                  <c:v>0.13860698113483969</c:v>
                </c:pt>
                <c:pt idx="18">
                  <c:v>7.6054116054284956E-2</c:v>
                </c:pt>
                <c:pt idx="19">
                  <c:v>3.0222530799531546E-2</c:v>
                </c:pt>
                <c:pt idx="20">
                  <c:v>9.0397641001448738E-3</c:v>
                </c:pt>
                <c:pt idx="21">
                  <c:v>2.1292216186350847E-3</c:v>
                </c:pt>
                <c:pt idx="22">
                  <c:v>4.1397302838721591E-4</c:v>
                </c:pt>
                <c:pt idx="23">
                  <c:v>6.9511376488476265E-5</c:v>
                </c:pt>
                <c:pt idx="24">
                  <c:v>1.0500905651853558E-5</c:v>
                </c:pt>
                <c:pt idx="25">
                  <c:v>1.4783829161075139E-6</c:v>
                </c:pt>
                <c:pt idx="26">
                  <c:v>1.9972617935764242E-7</c:v>
                </c:pt>
                <c:pt idx="27">
                  <c:v>2.6508470247503367E-8</c:v>
                </c:pt>
                <c:pt idx="28">
                  <c:v>3.5207290126023768E-9</c:v>
                </c:pt>
                <c:pt idx="29">
                  <c:v>4.7455457610170458E-10</c:v>
                </c:pt>
                <c:pt idx="30">
                  <c:v>6.559866761862797E-11</c:v>
                </c:pt>
                <c:pt idx="31">
                  <c:v>9.3703442373755379E-12</c:v>
                </c:pt>
                <c:pt idx="32">
                  <c:v>1.3905117570917642E-12</c:v>
                </c:pt>
                <c:pt idx="33">
                  <c:v>2.1512449314168236E-13</c:v>
                </c:pt>
                <c:pt idx="34">
                  <c:v>3.4773466035365594E-14</c:v>
                </c:pt>
                <c:pt idx="35">
                  <c:v>5.8796011753323519E-15</c:v>
                </c:pt>
                <c:pt idx="36">
                  <c:v>1.0402855869183912E-15</c:v>
                </c:pt>
              </c:numCache>
            </c:numRef>
          </c:val>
        </c:ser>
        <c:ser>
          <c:idx val="18"/>
          <c:order val="18"/>
          <c:tx>
            <c:strRef>
              <c:f>Sheet1!$O$81</c:f>
              <c:strCache>
                <c:ptCount val="1"/>
                <c:pt idx="0">
                  <c:v>4600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Sheet1!$P$81:$AZ$81</c:f>
              <c:numCache>
                <c:formatCode>0.00</c:formatCode>
                <c:ptCount val="37"/>
                <c:pt idx="0">
                  <c:v>3.0243983019922505E-12</c:v>
                </c:pt>
                <c:pt idx="1">
                  <c:v>2.0937819658949284E-11</c:v>
                </c:pt>
                <c:pt idx="2">
                  <c:v>1.5030370581697385E-10</c:v>
                </c:pt>
                <c:pt idx="3">
                  <c:v>1.111678583279826E-9</c:v>
                </c:pt>
                <c:pt idx="4">
                  <c:v>8.3957191786761137E-9</c:v>
                </c:pt>
                <c:pt idx="5">
                  <c:v>6.3956600672052351E-8</c:v>
                </c:pt>
                <c:pt idx="6">
                  <c:v>4.8349940577790243E-7</c:v>
                </c:pt>
                <c:pt idx="7">
                  <c:v>3.5516960936317853E-6</c:v>
                </c:pt>
                <c:pt idx="8">
                  <c:v>2.4685855909103712E-5</c:v>
                </c:pt>
                <c:pt idx="9">
                  <c:v>1.571304331209152E-4</c:v>
                </c:pt>
                <c:pt idx="10">
                  <c:v>8.8121263275834358E-4</c:v>
                </c:pt>
                <c:pt idx="11">
                  <c:v>4.1672084779611537E-3</c:v>
                </c:pt>
                <c:pt idx="12">
                  <c:v>1.5850748949224575E-2</c:v>
                </c:pt>
                <c:pt idx="13">
                  <c:v>4.6254297997107362E-2</c:v>
                </c:pt>
                <c:pt idx="14">
                  <c:v>9.9194572613093487E-2</c:v>
                </c:pt>
                <c:pt idx="15">
                  <c:v>0.15116349000761273</c:v>
                </c:pt>
                <c:pt idx="16">
                  <c:v>0.16049433903083327</c:v>
                </c:pt>
                <c:pt idx="17">
                  <c:v>0.11837987010735268</c:v>
                </c:pt>
                <c:pt idx="18">
                  <c:v>6.1541381849291782E-2</c:v>
                </c:pt>
                <c:pt idx="19">
                  <c:v>2.3224963849967032E-2</c:v>
                </c:pt>
                <c:pt idx="20">
                  <c:v>6.6255092779529696E-3</c:v>
                </c:pt>
                <c:pt idx="21">
                  <c:v>1.4966431786169868E-3</c:v>
                </c:pt>
                <c:pt idx="22">
                  <c:v>2.8077009724572499E-4</c:v>
                </c:pt>
                <c:pt idx="23">
                  <c:v>4.5768982380388733E-5</c:v>
                </c:pt>
                <c:pt idx="24">
                  <c:v>6.7510944761487605E-6</c:v>
                </c:pt>
                <c:pt idx="25">
                  <c:v>9.3283200621985857E-7</c:v>
                </c:pt>
                <c:pt idx="26">
                  <c:v>1.2423856922329798E-7</c:v>
                </c:pt>
                <c:pt idx="27">
                  <c:v>1.6317068763595472E-8</c:v>
                </c:pt>
                <c:pt idx="28">
                  <c:v>2.1511581577724811E-9</c:v>
                </c:pt>
                <c:pt idx="29">
                  <c:v>2.8853689530497119E-10</c:v>
                </c:pt>
                <c:pt idx="30">
                  <c:v>3.9770552035242732E-11</c:v>
                </c:pt>
                <c:pt idx="31">
                  <c:v>5.6737148037997652E-12</c:v>
                </c:pt>
                <c:pt idx="32">
                  <c:v>8.419300004602912E-13</c:v>
                </c:pt>
                <c:pt idx="33">
                  <c:v>1.3037747907931498E-13</c:v>
                </c:pt>
                <c:pt idx="34">
                  <c:v>2.1110368552277965E-14</c:v>
                </c:pt>
                <c:pt idx="35">
                  <c:v>3.5774685310064575E-15</c:v>
                </c:pt>
                <c:pt idx="36">
                  <c:v>6.3466271165152325E-16</c:v>
                </c:pt>
              </c:numCache>
            </c:numRef>
          </c:val>
        </c:ser>
        <c:ser>
          <c:idx val="19"/>
          <c:order val="19"/>
          <c:tx>
            <c:strRef>
              <c:f>Sheet1!$O$82</c:f>
              <c:strCache>
                <c:ptCount val="1"/>
                <c:pt idx="0">
                  <c:v>4800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Sheet1!$P$82:$AZ$82</c:f>
              <c:numCache>
                <c:formatCode>0.00</c:formatCode>
                <c:ptCount val="37"/>
                <c:pt idx="0">
                  <c:v>3.1501991237638504E-12</c:v>
                </c:pt>
                <c:pt idx="1">
                  <c:v>2.2043812451258081E-11</c:v>
                </c:pt>
                <c:pt idx="2">
                  <c:v>1.5993807885797772E-10</c:v>
                </c:pt>
                <c:pt idx="3">
                  <c:v>1.1952297954575808E-9</c:v>
                </c:pt>
                <c:pt idx="4">
                  <c:v>9.1145712413501416E-9</c:v>
                </c:pt>
                <c:pt idx="5">
                  <c:v>7.0031043473728452E-8</c:v>
                </c:pt>
                <c:pt idx="6">
                  <c:v>5.3308383785021499E-7</c:v>
                </c:pt>
                <c:pt idx="7">
                  <c:v>3.933500920439946E-6</c:v>
                </c:pt>
                <c:pt idx="8">
                  <c:v>2.7371685285717623E-5</c:v>
                </c:pt>
                <c:pt idx="9">
                  <c:v>1.7368033666569991E-4</c:v>
                </c:pt>
                <c:pt idx="10">
                  <c:v>9.6575927077964822E-4</c:v>
                </c:pt>
                <c:pt idx="11">
                  <c:v>4.4993512736783738E-3</c:v>
                </c:pt>
                <c:pt idx="12">
                  <c:v>1.6739709710372776E-2</c:v>
                </c:pt>
                <c:pt idx="13">
                  <c:v>4.7421151230055927E-2</c:v>
                </c:pt>
                <c:pt idx="14">
                  <c:v>9.8014434872758197E-2</c:v>
                </c:pt>
                <c:pt idx="15">
                  <c:v>0.14307148853018772</c:v>
                </c:pt>
                <c:pt idx="16">
                  <c:v>0.14486531948568254</c:v>
                </c:pt>
                <c:pt idx="17">
                  <c:v>0.10168620746724377</c:v>
                </c:pt>
                <c:pt idx="18">
                  <c:v>5.032221753080092E-2</c:v>
                </c:pt>
                <c:pt idx="19">
                  <c:v>1.8123132659218236E-2</c:v>
                </c:pt>
                <c:pt idx="20">
                  <c:v>4.9543765761274391E-3</c:v>
                </c:pt>
                <c:pt idx="21">
                  <c:v>1.0780520684296128E-3</c:v>
                </c:pt>
                <c:pt idx="22">
                  <c:v>1.9591800195598656E-4</c:v>
                </c:pt>
                <c:pt idx="23">
                  <c:v>3.1111763556094641E-5</c:v>
                </c:pt>
                <c:pt idx="24">
                  <c:v>4.4938408861840352E-6</c:v>
                </c:pt>
                <c:pt idx="25">
                  <c:v>6.1086894412774871E-7</c:v>
                </c:pt>
                <c:pt idx="26">
                  <c:v>8.0358499526270445E-8</c:v>
                </c:pt>
                <c:pt idx="27">
                  <c:v>1.0459194629643419E-8</c:v>
                </c:pt>
                <c:pt idx="28">
                  <c:v>1.3702527883102101E-9</c:v>
                </c:pt>
                <c:pt idx="29">
                  <c:v>1.830483368110608E-10</c:v>
                </c:pt>
                <c:pt idx="30">
                  <c:v>2.5172810584388141E-11</c:v>
                </c:pt>
                <c:pt idx="31">
                  <c:v>3.5879866651731618E-12</c:v>
                </c:pt>
                <c:pt idx="32">
                  <c:v>5.3253380158094887E-13</c:v>
                </c:pt>
                <c:pt idx="33">
                  <c:v>8.2552171288735214E-14</c:v>
                </c:pt>
                <c:pt idx="34">
                  <c:v>1.3389262673782016E-14</c:v>
                </c:pt>
                <c:pt idx="35">
                  <c:v>2.273958781285451E-15</c:v>
                </c:pt>
                <c:pt idx="36">
                  <c:v>4.04437743403194E-16</c:v>
                </c:pt>
              </c:numCache>
            </c:numRef>
          </c:val>
        </c:ser>
        <c:ser>
          <c:idx val="20"/>
          <c:order val="20"/>
          <c:tx>
            <c:strRef>
              <c:f>Sheet1!$O$83</c:f>
              <c:strCache>
                <c:ptCount val="1"/>
                <c:pt idx="0">
                  <c:v>5000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Sheet1!$P$83:$AZ$83</c:f>
              <c:numCache>
                <c:formatCode>0.00</c:formatCode>
                <c:ptCount val="37"/>
                <c:pt idx="0">
                  <c:v>3.2704791571770786E-12</c:v>
                </c:pt>
                <c:pt idx="1">
                  <c:v>2.3111807019633569E-11</c:v>
                </c:pt>
                <c:pt idx="2">
                  <c:v>1.6933212112628362E-10</c:v>
                </c:pt>
                <c:pt idx="3">
                  <c:v>1.2774489666739307E-9</c:v>
                </c:pt>
                <c:pt idx="4">
                  <c:v>9.8278455692573304E-9</c:v>
                </c:pt>
                <c:pt idx="5">
                  <c:v>7.6099687262286534E-8</c:v>
                </c:pt>
                <c:pt idx="6">
                  <c:v>5.8285283750357144E-7</c:v>
                </c:pt>
                <c:pt idx="7">
                  <c:v>4.3173269638576029E-6</c:v>
                </c:pt>
                <c:pt idx="8">
                  <c:v>3.0064243222186598E-5</c:v>
                </c:pt>
                <c:pt idx="9">
                  <c:v>1.9012666912512566E-4</c:v>
                </c:pt>
                <c:pt idx="10">
                  <c:v>1.048343396576599E-3</c:v>
                </c:pt>
                <c:pt idx="11">
                  <c:v>4.81417855274826E-3</c:v>
                </c:pt>
                <c:pt idx="12">
                  <c:v>1.7536859732518725E-2</c:v>
                </c:pt>
                <c:pt idx="13">
                  <c:v>4.8304705734001883E-2</c:v>
                </c:pt>
                <c:pt idx="14">
                  <c:v>9.6440343669945708E-2</c:v>
                </c:pt>
                <c:pt idx="15">
                  <c:v>0.13523073936356708</c:v>
                </c:pt>
                <c:pt idx="16">
                  <c:v>0.13103546668228824</c:v>
                </c:pt>
                <c:pt idx="17">
                  <c:v>8.7875259719789892E-2</c:v>
                </c:pt>
                <c:pt idx="18">
                  <c:v>4.1570889866242113E-2</c:v>
                </c:pt>
                <c:pt idx="19">
                  <c:v>1.4347927094891149E-2</c:v>
                </c:pt>
                <c:pt idx="20">
                  <c:v>3.7741028739844422E-3</c:v>
                </c:pt>
                <c:pt idx="21">
                  <c:v>7.9407212368589773E-4</c:v>
                </c:pt>
                <c:pt idx="22">
                  <c:v>1.402685100559164E-4</c:v>
                </c:pt>
                <c:pt idx="23">
                  <c:v>2.176210388798197E-5</c:v>
                </c:pt>
                <c:pt idx="24">
                  <c:v>3.0855906147135971E-6</c:v>
                </c:pt>
                <c:pt idx="25">
                  <c:v>4.1345513456047834E-7</c:v>
                </c:pt>
                <c:pt idx="26">
                  <c:v>5.3805281782967575E-8</c:v>
                </c:pt>
                <c:pt idx="27">
                  <c:v>6.948644481768179E-9</c:v>
                </c:pt>
                <c:pt idx="28">
                  <c:v>9.0546608915768543E-10</c:v>
                </c:pt>
                <c:pt idx="29">
                  <c:v>1.2054858721119457E-10</c:v>
                </c:pt>
                <c:pt idx="30">
                  <c:v>1.6547543719179221E-11</c:v>
                </c:pt>
                <c:pt idx="31">
                  <c:v>2.3571858957645077E-12</c:v>
                </c:pt>
                <c:pt idx="32">
                  <c:v>3.4998427296541886E-13</c:v>
                </c:pt>
                <c:pt idx="33">
                  <c:v>5.4313711895729986E-14</c:v>
                </c:pt>
                <c:pt idx="34">
                  <c:v>8.8239229162274316E-15</c:v>
                </c:pt>
                <c:pt idx="35">
                  <c:v>1.501740386012599E-15</c:v>
                </c:pt>
                <c:pt idx="36">
                  <c:v>2.6773538415723779E-16</c:v>
                </c:pt>
              </c:numCache>
            </c:numRef>
          </c:val>
        </c:ser>
        <c:ser>
          <c:idx val="21"/>
          <c:order val="21"/>
          <c:tx>
            <c:strRef>
              <c:f>Sheet1!$O$84</c:f>
              <c:strCache>
                <c:ptCount val="1"/>
                <c:pt idx="0">
                  <c:v>5200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Sheet1!$P$84:$AZ$84</c:f>
              <c:numCache>
                <c:formatCode>0.00</c:formatCode>
                <c:ptCount val="37"/>
                <c:pt idx="0">
                  <c:v>3.3855140246517453E-12</c:v>
                </c:pt>
                <c:pt idx="1">
                  <c:v>2.4142578588668649E-11</c:v>
                </c:pt>
                <c:pt idx="2">
                  <c:v>1.7847976125875398E-10</c:v>
                </c:pt>
                <c:pt idx="3">
                  <c:v>1.3581870530714096E-9</c:v>
                </c:pt>
                <c:pt idx="4">
                  <c:v>1.0533564486610241E-8</c:v>
                </c:pt>
                <c:pt idx="5">
                  <c:v>8.2141059944957417E-8</c:v>
                </c:pt>
                <c:pt idx="6">
                  <c:v>6.3260082335934061E-7</c:v>
                </c:pt>
                <c:pt idx="7">
                  <c:v>4.7014222490153831E-6</c:v>
                </c:pt>
                <c:pt idx="8">
                  <c:v>3.275058899314802E-5</c:v>
                </c:pt>
                <c:pt idx="9">
                  <c:v>2.063923384849994E-4</c:v>
                </c:pt>
                <c:pt idx="10">
                  <c:v>1.1286573672074981E-3</c:v>
                </c:pt>
                <c:pt idx="11">
                  <c:v>5.1114776704381856E-3</c:v>
                </c:pt>
                <c:pt idx="12">
                  <c:v>1.824876293754862E-2</c:v>
                </c:pt>
                <c:pt idx="13">
                  <c:v>4.8948378818276905E-2</c:v>
                </c:pt>
                <c:pt idx="14">
                  <c:v>9.4593048873703067E-2</c:v>
                </c:pt>
                <c:pt idx="15">
                  <c:v>0.12775388810079022</c:v>
                </c:pt>
                <c:pt idx="16">
                  <c:v>0.11883665285647066</c:v>
                </c:pt>
                <c:pt idx="17">
                  <c:v>7.6406531563712396E-2</c:v>
                </c:pt>
                <c:pt idx="18">
                  <c:v>3.4680672058980143E-2</c:v>
                </c:pt>
                <c:pt idx="19">
                  <c:v>1.1514067295204265E-2</c:v>
                </c:pt>
                <c:pt idx="20">
                  <c:v>2.9246097860628098E-3</c:v>
                </c:pt>
                <c:pt idx="21">
                  <c:v>5.9693588001435039E-4</c:v>
                </c:pt>
                <c:pt idx="22">
                  <c:v>1.0278902305480238E-4</c:v>
                </c:pt>
                <c:pt idx="23">
                  <c:v>1.5618871239196681E-5</c:v>
                </c:pt>
                <c:pt idx="24">
                  <c:v>2.1783209629138774E-6</c:v>
                </c:pt>
                <c:pt idx="25">
                  <c:v>2.8819876562290953E-7</c:v>
                </c:pt>
                <c:pt idx="26">
                  <c:v>3.7150924652829437E-8</c:v>
                </c:pt>
                <c:pt idx="27">
                  <c:v>4.765298373914416E-9</c:v>
                </c:pt>
                <c:pt idx="28">
                  <c:v>6.1809787073539457E-10</c:v>
                </c:pt>
                <c:pt idx="29">
                  <c:v>8.2055077589954655E-11</c:v>
                </c:pt>
                <c:pt idx="30">
                  <c:v>1.1247107262686495E-11</c:v>
                </c:pt>
                <c:pt idx="31">
                  <c:v>1.6015497412900132E-12</c:v>
                </c:pt>
                <c:pt idx="32">
                  <c:v>2.3790495091187419E-13</c:v>
                </c:pt>
                <c:pt idx="33">
                  <c:v>3.6962055768586981E-14</c:v>
                </c:pt>
                <c:pt idx="34">
                  <c:v>6.0147108477552349E-15</c:v>
                </c:pt>
                <c:pt idx="35">
                  <c:v>1.0256861572548175E-15</c:v>
                </c:pt>
                <c:pt idx="36">
                  <c:v>1.8327742558184503E-16</c:v>
                </c:pt>
              </c:numCache>
            </c:numRef>
          </c:val>
        </c:ser>
        <c:ser>
          <c:idx val="22"/>
          <c:order val="22"/>
          <c:tx>
            <c:strRef>
              <c:f>Sheet1!$O$85</c:f>
              <c:strCache>
                <c:ptCount val="1"/>
                <c:pt idx="0">
                  <c:v>5400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Sheet1!$P$85:$AZ$85</c:f>
              <c:numCache>
                <c:formatCode>0.00</c:formatCode>
                <c:ptCount val="37"/>
                <c:pt idx="0">
                  <c:v>3.4955743652584481E-12</c:v>
                </c:pt>
                <c:pt idx="1">
                  <c:v>2.513709656741429E-11</c:v>
                </c:pt>
                <c:pt idx="2">
                  <c:v>1.8737821771615509E-10</c:v>
                </c:pt>
                <c:pt idx="3">
                  <c:v>1.4373336028921336E-9</c:v>
                </c:pt>
                <c:pt idx="4">
                  <c:v>1.1230142073478094E-8</c:v>
                </c:pt>
                <c:pt idx="5">
                  <c:v>8.813735637162673E-8</c:v>
                </c:pt>
                <c:pt idx="6">
                  <c:v>6.8215473387077085E-7</c:v>
                </c:pt>
                <c:pt idx="7">
                  <c:v>5.084310910429924E-6</c:v>
                </c:pt>
                <c:pt idx="8">
                  <c:v>3.5420003511346937E-5</c:v>
                </c:pt>
                <c:pt idx="9">
                  <c:v>2.2241644010698831E-4</c:v>
                </c:pt>
                <c:pt idx="10">
                  <c:v>1.2064903030012074E-3</c:v>
                </c:pt>
                <c:pt idx="11">
                  <c:v>5.3914244904233397E-3</c:v>
                </c:pt>
                <c:pt idx="12">
                  <c:v>1.8882413230596726E-2</c:v>
                </c:pt>
                <c:pt idx="13">
                  <c:v>4.9390674595896071E-2</c:v>
                </c:pt>
                <c:pt idx="14">
                  <c:v>9.2566095649094002E-2</c:v>
                </c:pt>
                <c:pt idx="15">
                  <c:v>0.12070164896525185</c:v>
                </c:pt>
                <c:pt idx="16">
                  <c:v>0.10808986931651898</c:v>
                </c:pt>
                <c:pt idx="17">
                  <c:v>6.6839409066894409E-2</c:v>
                </c:pt>
                <c:pt idx="18">
                  <c:v>2.9204782474435104E-2</c:v>
                </c:pt>
                <c:pt idx="19">
                  <c:v>9.3574905535932108E-3</c:v>
                </c:pt>
                <c:pt idx="20">
                  <c:v>2.3023108782582297E-3</c:v>
                </c:pt>
                <c:pt idx="21">
                  <c:v>4.5715907341946219E-4</c:v>
                </c:pt>
                <c:pt idx="22">
                  <c:v>7.6928084855094515E-5</c:v>
                </c:pt>
                <c:pt idx="23">
                  <c:v>1.1472751681504595E-5</c:v>
                </c:pt>
                <c:pt idx="24">
                  <c:v>1.5766389597155313E-6</c:v>
                </c:pt>
                <c:pt idx="25">
                  <c:v>2.0624901466326834E-7</c:v>
                </c:pt>
                <c:pt idx="26">
                  <c:v>2.6364999625906855E-8</c:v>
                </c:pt>
                <c:pt idx="27">
                  <c:v>3.3616889083506107E-9</c:v>
                </c:pt>
                <c:pt idx="28">
                  <c:v>4.3429869102617995E-10</c:v>
                </c:pt>
                <c:pt idx="29">
                  <c:v>5.7515562974146654E-11</c:v>
                </c:pt>
                <c:pt idx="30">
                  <c:v>7.8742897334489276E-12</c:v>
                </c:pt>
                <c:pt idx="31">
                  <c:v>1.1210522585094526E-12</c:v>
                </c:pt>
                <c:pt idx="32">
                  <c:v>1.66621966039406E-13</c:v>
                </c:pt>
                <c:pt idx="33">
                  <c:v>2.5916696903614955E-14</c:v>
                </c:pt>
                <c:pt idx="34">
                  <c:v>4.2239901998154982E-15</c:v>
                </c:pt>
                <c:pt idx="35">
                  <c:v>7.2168594749747795E-16</c:v>
                </c:pt>
                <c:pt idx="36">
                  <c:v>1.2923219141280302E-16</c:v>
                </c:pt>
              </c:numCache>
            </c:numRef>
          </c:val>
        </c:ser>
        <c:ser>
          <c:idx val="23"/>
          <c:order val="23"/>
          <c:tx>
            <c:strRef>
              <c:f>Sheet1!$O$86</c:f>
              <c:strCache>
                <c:ptCount val="1"/>
                <c:pt idx="0">
                  <c:v>5600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Sheet1!$P$86:$AZ$86</c:f>
              <c:numCache>
                <c:formatCode>0.00</c:formatCode>
                <c:ptCount val="37"/>
                <c:pt idx="0">
                  <c:v>3.6009226282204277E-12</c:v>
                </c:pt>
                <c:pt idx="1">
                  <c:v>2.6096461968752046E-11</c:v>
                </c:pt>
                <c:pt idx="2">
                  <c:v>1.9602727621680181E-10</c:v>
                </c:pt>
                <c:pt idx="3">
                  <c:v>1.5148098219720347E-9</c:v>
                </c:pt>
                <c:pt idx="4">
                  <c:v>1.1916324038043126E-8</c:v>
                </c:pt>
                <c:pt idx="5">
                  <c:v>9.4073947600415829E-8</c:v>
                </c:pt>
                <c:pt idx="6">
                  <c:v>7.3137010503682357E-7</c:v>
                </c:pt>
                <c:pt idx="7">
                  <c:v>5.4647609674959261E-6</c:v>
                </c:pt>
                <c:pt idx="8">
                  <c:v>3.8063709197610155E-5</c:v>
                </c:pt>
                <c:pt idx="9">
                  <c:v>2.3815179129392722E-4</c:v>
                </c:pt>
                <c:pt idx="10">
                  <c:v>1.2817086590052472E-3</c:v>
                </c:pt>
                <c:pt idx="11">
                  <c:v>5.6544676583593261E-3</c:v>
                </c:pt>
                <c:pt idx="12">
                  <c:v>1.9444836909890323E-2</c:v>
                </c:pt>
                <c:pt idx="13">
                  <c:v>4.9665133449385106E-2</c:v>
                </c:pt>
                <c:pt idx="14">
                  <c:v>9.0430999250387334E-2</c:v>
                </c:pt>
                <c:pt idx="15">
                  <c:v>0.11409981980311135</c:v>
                </c:pt>
                <c:pt idx="16">
                  <c:v>9.8621218807155839E-2</c:v>
                </c:pt>
                <c:pt idx="17">
                  <c:v>5.8818336448139885E-2</c:v>
                </c:pt>
                <c:pt idx="18">
                  <c:v>2.4812648360296532E-2</c:v>
                </c:pt>
                <c:pt idx="19">
                  <c:v>7.6948629546287565E-3</c:v>
                </c:pt>
                <c:pt idx="20">
                  <c:v>1.8388941589743909E-3</c:v>
                </c:pt>
                <c:pt idx="21">
                  <c:v>3.561036107880778E-4</c:v>
                </c:pt>
                <c:pt idx="22">
                  <c:v>5.8685139303586114E-5</c:v>
                </c:pt>
                <c:pt idx="23">
                  <c:v>8.605598737162988E-6</c:v>
                </c:pt>
                <c:pt idx="24">
                  <c:v>1.1670440092157584E-6</c:v>
                </c:pt>
                <c:pt idx="25">
                  <c:v>1.5113155935304595E-7</c:v>
                </c:pt>
                <c:pt idx="26">
                  <c:v>1.9175802032259953E-8</c:v>
                </c:pt>
                <c:pt idx="27">
                  <c:v>2.4321954679329259E-9</c:v>
                </c:pt>
                <c:pt idx="28">
                  <c:v>3.131245820090241E-10</c:v>
                </c:pt>
                <c:pt idx="29">
                  <c:v>4.13827304404321E-11</c:v>
                </c:pt>
                <c:pt idx="30">
                  <c:v>5.6602781856203217E-12</c:v>
                </c:pt>
                <c:pt idx="31">
                  <c:v>8.0579674360419255E-13</c:v>
                </c:pt>
                <c:pt idx="32">
                  <c:v>1.1983926601718274E-13</c:v>
                </c:pt>
                <c:pt idx="33">
                  <c:v>1.8661138104456944E-14</c:v>
                </c:pt>
                <c:pt idx="34">
                  <c:v>3.0460836456348158E-15</c:v>
                </c:pt>
                <c:pt idx="35">
                  <c:v>5.2137772777158668E-16</c:v>
                </c:pt>
                <c:pt idx="36">
                  <c:v>9.3551418957925655E-17</c:v>
                </c:pt>
              </c:numCache>
            </c:numRef>
          </c:val>
        </c:ser>
        <c:ser>
          <c:idx val="24"/>
          <c:order val="24"/>
          <c:tx>
            <c:strRef>
              <c:f>Sheet1!$O$87</c:f>
              <c:strCache>
                <c:ptCount val="1"/>
                <c:pt idx="0">
                  <c:v>5800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Sheet1!$P$87:$AZ$87</c:f>
              <c:numCache>
                <c:formatCode>0.00</c:formatCode>
                <c:ptCount val="37"/>
                <c:pt idx="0">
                  <c:v>3.7018110318729736E-12</c:v>
                </c:pt>
                <c:pt idx="1">
                  <c:v>2.7021859815593258E-11</c:v>
                </c:pt>
                <c:pt idx="2">
                  <c:v>2.0442870882259443E-10</c:v>
                </c:pt>
                <c:pt idx="3">
                  <c:v>1.5905627707174169E-9</c:v>
                </c:pt>
                <c:pt idx="4">
                  <c:v>1.2591135468745548E-8</c:v>
                </c:pt>
                <c:pt idx="5">
                  <c:v>9.993893798538473E-8</c:v>
                </c:pt>
                <c:pt idx="6">
                  <c:v>7.8012740633417731E-7</c:v>
                </c:pt>
                <c:pt idx="7">
                  <c:v>5.8417536523908512E-6</c:v>
                </c:pt>
                <c:pt idx="8">
                  <c:v>4.0674606371451955E-5</c:v>
                </c:pt>
                <c:pt idx="9">
                  <c:v>2.535627089567075E-4</c:v>
                </c:pt>
                <c:pt idx="10">
                  <c:v>1.3542398317934038E-3</c:v>
                </c:pt>
                <c:pt idx="11">
                  <c:v>5.9012395609030089E-3</c:v>
                </c:pt>
                <c:pt idx="12">
                  <c:v>1.994283812141626E-2</c:v>
                </c:pt>
                <c:pt idx="13">
                  <c:v>4.9800600948962125E-2</c:v>
                </c:pt>
                <c:pt idx="14">
                  <c:v>8.8241756309099778E-2</c:v>
                </c:pt>
                <c:pt idx="15">
                  <c:v>0.10795134328539058</c:v>
                </c:pt>
                <c:pt idx="16">
                  <c:v>9.026988605049148E-2</c:v>
                </c:pt>
                <c:pt idx="17">
                  <c:v>5.2057802395047197E-2</c:v>
                </c:pt>
                <c:pt idx="18">
                  <c:v>2.1258122754161845E-2</c:v>
                </c:pt>
                <c:pt idx="19">
                  <c:v>6.3972289160988214E-3</c:v>
                </c:pt>
                <c:pt idx="20">
                  <c:v>1.488485716171299E-3</c:v>
                </c:pt>
                <c:pt idx="21">
                  <c:v>2.8172188355133748E-4</c:v>
                </c:pt>
                <c:pt idx="22">
                  <c:v>4.5553507261647193E-5</c:v>
                </c:pt>
                <c:pt idx="23">
                  <c:v>6.5785496865065213E-6</c:v>
                </c:pt>
                <c:pt idx="24">
                  <c:v>8.8153049508702028E-7</c:v>
                </c:pt>
                <c:pt idx="25">
                  <c:v>1.1312498706623817E-7</c:v>
                </c:pt>
                <c:pt idx="26">
                  <c:v>1.4258173500444591E-8</c:v>
                </c:pt>
                <c:pt idx="27">
                  <c:v>1.8000434293052749E-9</c:v>
                </c:pt>
                <c:pt idx="28">
                  <c:v>2.3103466603861315E-10</c:v>
                </c:pt>
                <c:pt idx="29">
                  <c:v>3.0479920312588704E-11</c:v>
                </c:pt>
                <c:pt idx="30">
                  <c:v>4.1658890678470966E-12</c:v>
                </c:pt>
                <c:pt idx="31">
                  <c:v>5.9308082189359592E-13</c:v>
                </c:pt>
                <c:pt idx="32">
                  <c:v>8.8261312806654387E-14</c:v>
                </c:pt>
                <c:pt idx="33">
                  <c:v>1.3759209950061769E-14</c:v>
                </c:pt>
                <c:pt idx="34">
                  <c:v>2.2492219081813206E-15</c:v>
                </c:pt>
                <c:pt idx="35">
                  <c:v>3.8564637038612511E-16</c:v>
                </c:pt>
                <c:pt idx="36">
                  <c:v>6.9328733912031478E-17</c:v>
                </c:pt>
              </c:numCache>
            </c:numRef>
          </c:val>
        </c:ser>
        <c:ser>
          <c:idx val="25"/>
          <c:order val="25"/>
          <c:tx>
            <c:strRef>
              <c:f>Sheet1!$O$88</c:f>
              <c:strCache>
                <c:ptCount val="1"/>
                <c:pt idx="0">
                  <c:v>6000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Sheet1!$P$88:$AZ$88</c:f>
              <c:numCache>
                <c:formatCode>0.00</c:formatCode>
                <c:ptCount val="37"/>
                <c:pt idx="0">
                  <c:v>3.7984803567450682E-12</c:v>
                </c:pt>
                <c:pt idx="1">
                  <c:v>2.7914523117930882E-11</c:v>
                </c:pt>
                <c:pt idx="2">
                  <c:v>2.1258580798251298E-10</c:v>
                </c:pt>
                <c:pt idx="3">
                  <c:v>1.6645605295519741E-9</c:v>
                </c:pt>
                <c:pt idx="4">
                  <c:v>1.3253835836936223E-8</c:v>
                </c:pt>
                <c:pt idx="5">
                  <c:v>1.0572277164313697E-7</c:v>
                </c:pt>
                <c:pt idx="6">
                  <c:v>8.2832869912174987E-7</c:v>
                </c:pt>
                <c:pt idx="7">
                  <c:v>6.2144550944565901E-6</c:v>
                </c:pt>
                <c:pt idx="8">
                  <c:v>4.3247032675333869E-5</c:v>
                </c:pt>
                <c:pt idx="9">
                  <c:v>2.6862305553124752E-4</c:v>
                </c:pt>
                <c:pt idx="10">
                  <c:v>1.424058580919166E-3</c:v>
                </c:pt>
                <c:pt idx="11">
                  <c:v>6.1324890248080667E-3</c:v>
                </c:pt>
                <c:pt idx="12">
                  <c:v>2.0382845788743654E-2</c:v>
                </c:pt>
                <c:pt idx="13">
                  <c:v>4.9821655457159268E-2</c:v>
                </c:pt>
                <c:pt idx="14">
                  <c:v>8.6038613560416907E-2</c:v>
                </c:pt>
                <c:pt idx="15">
                  <c:v>0.10224471049382688</c:v>
                </c:pt>
                <c:pt idx="16">
                  <c:v>8.2891427022571185E-2</c:v>
                </c:pt>
                <c:pt idx="17">
                  <c:v>4.632889387510241E-2</c:v>
                </c:pt>
                <c:pt idx="18">
                  <c:v>1.8356583035039137E-2</c:v>
                </c:pt>
                <c:pt idx="19">
                  <c:v>5.372706063919824E-3</c:v>
                </c:pt>
                <c:pt idx="20">
                  <c:v>1.2197440154399393E-3</c:v>
                </c:pt>
                <c:pt idx="21">
                  <c:v>2.2606249160490342E-4</c:v>
                </c:pt>
                <c:pt idx="22">
                  <c:v>3.5924710515273146E-5</c:v>
                </c:pt>
                <c:pt idx="23">
                  <c:v>5.1162771035437512E-6</c:v>
                </c:pt>
                <c:pt idx="24">
                  <c:v>6.7818399994888019E-7</c:v>
                </c:pt>
                <c:pt idx="25">
                  <c:v>8.6318911175943899E-8</c:v>
                </c:pt>
                <c:pt idx="26">
                  <c:v>1.0814684802077651E-8</c:v>
                </c:pt>
                <c:pt idx="27">
                  <c:v>1.3596521471208327E-9</c:v>
                </c:pt>
                <c:pt idx="28">
                  <c:v>1.7404280879144216E-10</c:v>
                </c:pt>
                <c:pt idx="29">
                  <c:v>2.2926379635475918E-11</c:v>
                </c:pt>
                <c:pt idx="30">
                  <c:v>3.131640572114679E-12</c:v>
                </c:pt>
                <c:pt idx="31">
                  <c:v>4.4589386036891853E-13</c:v>
                </c:pt>
                <c:pt idx="32">
                  <c:v>6.6401875383539789E-14</c:v>
                </c:pt>
                <c:pt idx="33">
                  <c:v>1.0362802361086258E-14</c:v>
                </c:pt>
                <c:pt idx="34">
                  <c:v>1.6963889931837303E-15</c:v>
                </c:pt>
                <c:pt idx="35">
                  <c:v>2.9133410201244141E-16</c:v>
                </c:pt>
                <c:pt idx="36">
                  <c:v>5.2468099899667988E-17</c:v>
                </c:pt>
              </c:numCache>
            </c:numRef>
          </c:val>
        </c:ser>
        <c:ser>
          <c:idx val="26"/>
          <c:order val="26"/>
          <c:tx>
            <c:strRef>
              <c:f>Sheet1!$O$89</c:f>
              <c:strCache>
                <c:ptCount val="1"/>
                <c:pt idx="0">
                  <c:v>6200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Sheet1!$P$89:$AZ$89</c:f>
              <c:numCache>
                <c:formatCode>0.00</c:formatCode>
                <c:ptCount val="37"/>
                <c:pt idx="0">
                  <c:v>3.8911593317574494E-12</c:v>
                </c:pt>
                <c:pt idx="1">
                  <c:v>2.8775705778660019E-11</c:v>
                </c:pt>
                <c:pt idx="2">
                  <c:v>2.2050301356490507E-10</c:v>
                </c:pt>
                <c:pt idx="3">
                  <c:v>1.7367881846974455E-9</c:v>
                </c:pt>
                <c:pt idx="4">
                  <c:v>1.3903880498291349E-8</c:v>
                </c:pt>
                <c:pt idx="5">
                  <c:v>1.1141788673694268E-7</c:v>
                </c:pt>
                <c:pt idx="6">
                  <c:v>8.7589464016699772E-7</c:v>
                </c:pt>
                <c:pt idx="7">
                  <c:v>6.5821907236464223E-6</c:v>
                </c:pt>
                <c:pt idx="8">
                  <c:v>4.5776548112936328E-5</c:v>
                </c:pt>
                <c:pt idx="9">
                  <c:v>2.8331455085273122E-4</c:v>
                </c:pt>
                <c:pt idx="10">
                  <c:v>1.4911759387996304E-3</c:v>
                </c:pt>
                <c:pt idx="11">
                  <c:v>6.3490312880365119E-3</c:v>
                </c:pt>
                <c:pt idx="12">
                  <c:v>2.0770830792246914E-2</c:v>
                </c:pt>
                <c:pt idx="13">
                  <c:v>4.9749095959396812E-2</c:v>
                </c:pt>
                <c:pt idx="14">
                  <c:v>8.3851131992612349E-2</c:v>
                </c:pt>
                <c:pt idx="15">
                  <c:v>9.6959728550949725E-2</c:v>
                </c:pt>
                <c:pt idx="16">
                  <c:v>7.6358430675499064E-2</c:v>
                </c:pt>
                <c:pt idx="17">
                  <c:v>4.1447951087939465E-2</c:v>
                </c:pt>
                <c:pt idx="18">
                  <c:v>1.5968468569834957E-2</c:v>
                </c:pt>
                <c:pt idx="19">
                  <c:v>4.5550001223389194E-3</c:v>
                </c:pt>
                <c:pt idx="20">
                  <c:v>1.0109041363615403E-3</c:v>
                </c:pt>
                <c:pt idx="21">
                  <c:v>1.8377465664336606E-4</c:v>
                </c:pt>
                <c:pt idx="22">
                  <c:v>2.8743677675863026E-5</c:v>
                </c:pt>
                <c:pt idx="23">
                  <c:v>4.0418349418335435E-6</c:v>
                </c:pt>
                <c:pt idx="24">
                  <c:v>5.3049524999467573E-7</c:v>
                </c:pt>
                <c:pt idx="25">
                  <c:v>6.7020910733357069E-8</c:v>
                </c:pt>
                <c:pt idx="26">
                  <c:v>8.3517204280978012E-9</c:v>
                </c:pt>
                <c:pt idx="27">
                  <c:v>1.0461019976906395E-9</c:v>
                </c:pt>
                <c:pt idx="28">
                  <c:v>1.3358917120044721E-10</c:v>
                </c:pt>
                <c:pt idx="29">
                  <c:v>1.7574540447123169E-11</c:v>
                </c:pt>
                <c:pt idx="30">
                  <c:v>2.3994852816396669E-12</c:v>
                </c:pt>
                <c:pt idx="31">
                  <c:v>3.4171028838358574E-13</c:v>
                </c:pt>
                <c:pt idx="32">
                  <c:v>5.0921846769052521E-14</c:v>
                </c:pt>
                <c:pt idx="33">
                  <c:v>7.9554085145161465E-15</c:v>
                </c:pt>
                <c:pt idx="34">
                  <c:v>1.3040512166562126E-15</c:v>
                </c:pt>
                <c:pt idx="35">
                  <c:v>2.2430241105924587E-16</c:v>
                </c:pt>
                <c:pt idx="36">
                  <c:v>4.0464569993282873E-17</c:v>
                </c:pt>
              </c:numCache>
            </c:numRef>
          </c:val>
        </c:ser>
        <c:ser>
          <c:idx val="27"/>
          <c:order val="27"/>
          <c:tx>
            <c:strRef>
              <c:f>Sheet1!$O$90</c:f>
              <c:strCache>
                <c:ptCount val="1"/>
                <c:pt idx="0">
                  <c:v>6400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Sheet1!$P$90:$AZ$90</c:f>
              <c:numCache>
                <c:formatCode>0.00</c:formatCode>
                <c:ptCount val="37"/>
                <c:pt idx="0">
                  <c:v>3.9800644381292494E-12</c:v>
                </c:pt>
                <c:pt idx="1">
                  <c:v>2.9606662385882748E-11</c:v>
                </c:pt>
                <c:pt idx="2">
                  <c:v>2.2818561494645445E-10</c:v>
                </c:pt>
                <c:pt idx="3">
                  <c:v>1.8072445037376775E-9</c:v>
                </c:pt>
                <c:pt idx="4">
                  <c:v>1.4540887916640503E-8</c:v>
                </c:pt>
                <c:pt idx="5">
                  <c:v>1.1701841430581188E-7</c:v>
                </c:pt>
                <c:pt idx="6">
                  <c:v>9.2276182738495011E-7</c:v>
                </c:pt>
                <c:pt idx="7">
                  <c:v>6.9444224773630943E-6</c:v>
                </c:pt>
                <c:pt idx="8">
                  <c:v>4.8259745868333371E-5</c:v>
                </c:pt>
                <c:pt idx="9">
                  <c:v>2.9762533266112275E-4</c:v>
                </c:pt>
                <c:pt idx="10">
                  <c:v>1.5556302536737226E-3</c:v>
                </c:pt>
                <c:pt idx="11">
                  <c:v>6.5517114407741281E-3</c:v>
                </c:pt>
                <c:pt idx="12">
                  <c:v>2.1112270563641997E-2</c:v>
                </c:pt>
                <c:pt idx="13">
                  <c:v>4.96004326464487E-2</c:v>
                </c:pt>
                <c:pt idx="14">
                  <c:v>8.170063338922956E-2</c:v>
                </c:pt>
                <c:pt idx="15">
                  <c:v>9.2071420279153923E-2</c:v>
                </c:pt>
                <c:pt idx="16">
                  <c:v>7.0559788776269394E-2</c:v>
                </c:pt>
                <c:pt idx="17">
                  <c:v>3.7267302322157574E-2</c:v>
                </c:pt>
                <c:pt idx="18">
                  <c:v>1.3987430785032767E-2</c:v>
                </c:pt>
                <c:pt idx="19">
                  <c:v>3.8956957192256363E-3</c:v>
                </c:pt>
                <c:pt idx="20">
                  <c:v>8.4661727023405879E-4</c:v>
                </c:pt>
                <c:pt idx="21">
                  <c:v>1.5119192782785774E-4</c:v>
                </c:pt>
                <c:pt idx="22">
                  <c:v>2.3304126085225301E-5</c:v>
                </c:pt>
                <c:pt idx="23">
                  <c:v>3.2389549223040996E-6</c:v>
                </c:pt>
                <c:pt idx="24">
                  <c:v>4.2129678976101611E-7</c:v>
                </c:pt>
                <c:pt idx="25">
                  <c:v>5.2866202009837993E-8</c:v>
                </c:pt>
                <c:pt idx="26">
                  <c:v>6.5557582708928278E-9</c:v>
                </c:pt>
                <c:pt idx="27">
                  <c:v>8.1840527628761458E-10</c:v>
                </c:pt>
                <c:pt idx="28">
                  <c:v>1.0429173921668468E-10</c:v>
                </c:pt>
                <c:pt idx="29">
                  <c:v>1.37047903886242E-11</c:v>
                </c:pt>
                <c:pt idx="30">
                  <c:v>1.8704647580022107E-12</c:v>
                </c:pt>
                <c:pt idx="31">
                  <c:v>2.664345912693291E-13</c:v>
                </c:pt>
                <c:pt idx="32">
                  <c:v>3.9731539835900339E-14</c:v>
                </c:pt>
                <c:pt idx="33">
                  <c:v>6.213577597488266E-15</c:v>
                </c:pt>
                <c:pt idx="34">
                  <c:v>1.0198419824303955E-15</c:v>
                </c:pt>
                <c:pt idx="35">
                  <c:v>1.75675820411729E-16</c:v>
                </c:pt>
                <c:pt idx="36">
                  <c:v>3.1743140818432873E-17</c:v>
                </c:pt>
              </c:numCache>
            </c:numRef>
          </c:val>
        </c:ser>
        <c:ser>
          <c:idx val="28"/>
          <c:order val="28"/>
          <c:tx>
            <c:strRef>
              <c:f>Sheet1!$O$91</c:f>
              <c:strCache>
                <c:ptCount val="1"/>
                <c:pt idx="0">
                  <c:v>6600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Sheet1!$P$91:$AZ$91</c:f>
              <c:numCache>
                <c:formatCode>0.00</c:formatCode>
                <c:ptCount val="37"/>
                <c:pt idx="0">
                  <c:v>4.0654000033400422E-12</c:v>
                </c:pt>
                <c:pt idx="1">
                  <c:v>3.04086333129686E-11</c:v>
                </c:pt>
                <c:pt idx="2">
                  <c:v>2.3563951359980975E-10</c:v>
                </c:pt>
                <c:pt idx="3">
                  <c:v>1.8759391881945194E-9</c:v>
                </c:pt>
                <c:pt idx="4">
                  <c:v>1.5164611864263476E-8</c:v>
                </c:pt>
                <c:pt idx="5">
                  <c:v>1.2251991754976587E-7</c:v>
                </c:pt>
                <c:pt idx="6">
                  <c:v>9.6888047002708879E-7</c:v>
                </c:pt>
                <c:pt idx="7">
                  <c:v>7.3007287272672211E-6</c:v>
                </c:pt>
                <c:pt idx="8">
                  <c:v>5.0694087672850973E-5</c:v>
                </c:pt>
                <c:pt idx="9">
                  <c:v>3.1154874119980182E-4</c:v>
                </c:pt>
                <c:pt idx="10">
                  <c:v>1.6174800225252806E-3</c:v>
                </c:pt>
                <c:pt idx="11">
                  <c:v>6.741378219558402E-3</c:v>
                </c:pt>
                <c:pt idx="12">
                  <c:v>2.1412144744975953E-2</c:v>
                </c:pt>
                <c:pt idx="13">
                  <c:v>4.9390348942235623E-2</c:v>
                </c:pt>
                <c:pt idx="14">
                  <c:v>7.9602129429549473E-2</c:v>
                </c:pt>
                <c:pt idx="15">
                  <c:v>8.7552616620582183E-2</c:v>
                </c:pt>
                <c:pt idx="16">
                  <c:v>6.539930080895226E-2</c:v>
                </c:pt>
                <c:pt idx="17">
                  <c:v>3.3667837188958202E-2</c:v>
                </c:pt>
                <c:pt idx="18">
                  <c:v>1.2331771380771499E-2</c:v>
                </c:pt>
                <c:pt idx="19">
                  <c:v>3.3590210893811303E-3</c:v>
                </c:pt>
                <c:pt idx="20">
                  <c:v>7.1590138513996833E-4</c:v>
                </c:pt>
                <c:pt idx="21">
                  <c:v>1.2575928042246284E-4</c:v>
                </c:pt>
                <c:pt idx="22">
                  <c:v>1.9124275835187755E-5</c:v>
                </c:pt>
                <c:pt idx="23">
                  <c:v>2.6296625221638977E-6</c:v>
                </c:pt>
                <c:pt idx="24">
                  <c:v>3.3922684062197298E-7</c:v>
                </c:pt>
                <c:pt idx="25">
                  <c:v>4.2305442808611317E-8</c:v>
                </c:pt>
                <c:pt idx="26">
                  <c:v>5.2229219558005054E-9</c:v>
                </c:pt>
                <c:pt idx="27">
                  <c:v>6.5005189158148639E-10</c:v>
                </c:pt>
                <c:pt idx="28">
                  <c:v>8.2682372413640924E-11</c:v>
                </c:pt>
                <c:pt idx="29">
                  <c:v>1.0854504686493712E-11</c:v>
                </c:pt>
                <c:pt idx="30">
                  <c:v>1.4810427551654088E-12</c:v>
                </c:pt>
                <c:pt idx="31">
                  <c:v>2.1102096082535457E-13</c:v>
                </c:pt>
                <c:pt idx="32">
                  <c:v>3.1489661388854883E-14</c:v>
                </c:pt>
                <c:pt idx="33">
                  <c:v>4.9295599254565615E-15</c:v>
                </c:pt>
                <c:pt idx="34">
                  <c:v>8.1009165187965025E-16</c:v>
                </c:pt>
                <c:pt idx="35">
                  <c:v>1.3974020839859283E-16</c:v>
                </c:pt>
                <c:pt idx="36">
                  <c:v>2.5288259459536919E-17</c:v>
                </c:pt>
              </c:numCache>
            </c:numRef>
          </c:val>
        </c:ser>
        <c:ser>
          <c:idx val="29"/>
          <c:order val="29"/>
          <c:tx>
            <c:strRef>
              <c:f>Sheet1!$O$92</c:f>
              <c:strCache>
                <c:ptCount val="1"/>
                <c:pt idx="0">
                  <c:v>6800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Sheet1!$P$92:$AZ$92</c:f>
              <c:numCache>
                <c:formatCode>0.00</c:formatCode>
                <c:ptCount val="37"/>
                <c:pt idx="0">
                  <c:v>4.147358492332317E-12</c:v>
                </c:pt>
                <c:pt idx="1">
                  <c:v>3.1182833905382716E-11</c:v>
                </c:pt>
                <c:pt idx="2">
                  <c:v>2.4287103440214768E-10</c:v>
                </c:pt>
                <c:pt idx="3">
                  <c:v>1.9428906070131076E-9</c:v>
                </c:pt>
                <c:pt idx="4">
                  <c:v>1.5774917911515326E-8</c:v>
                </c:pt>
                <c:pt idx="5">
                  <c:v>1.2791916722144617E-7</c:v>
                </c:pt>
                <c:pt idx="6">
                  <c:v>1.0142123577079495E-6</c:v>
                </c:pt>
                <c:pt idx="7">
                  <c:v>7.6507867482514361E-6</c:v>
                </c:pt>
                <c:pt idx="8">
                  <c:v>5.3077761746469206E-5</c:v>
                </c:pt>
                <c:pt idx="9">
                  <c:v>3.2508230091580164E-4</c:v>
                </c:pt>
                <c:pt idx="10">
                  <c:v>1.6767982032378083E-3</c:v>
                </c:pt>
                <c:pt idx="11">
                  <c:v>6.9188656629280715E-3</c:v>
                </c:pt>
                <c:pt idx="12">
                  <c:v>2.1674950412232927E-2</c:v>
                </c:pt>
                <c:pt idx="13">
                  <c:v>4.9131119888664379E-2</c:v>
                </c:pt>
                <c:pt idx="14">
                  <c:v>7.7565829322637128E-2</c:v>
                </c:pt>
                <c:pt idx="15">
                  <c:v>8.3375643534951846E-2</c:v>
                </c:pt>
                <c:pt idx="16">
                  <c:v>6.0794029857640715E-2</c:v>
                </c:pt>
                <c:pt idx="17">
                  <c:v>3.0553116195065011E-2</c:v>
                </c:pt>
                <c:pt idx="18">
                  <c:v>1.0938223744033151E-2</c:v>
                </c:pt>
                <c:pt idx="19">
                  <c:v>2.9182509825899723E-3</c:v>
                </c:pt>
                <c:pt idx="20">
                  <c:v>6.1079108020940126E-4</c:v>
                </c:pt>
                <c:pt idx="21">
                  <c:v>1.0566800369321515E-4</c:v>
                </c:pt>
                <c:pt idx="22">
                  <c:v>1.5869705207361931E-5</c:v>
                </c:pt>
                <c:pt idx="23">
                  <c:v>2.1606693792216252E-6</c:v>
                </c:pt>
                <c:pt idx="24">
                  <c:v>2.7661415296772711E-7</c:v>
                </c:pt>
                <c:pt idx="25">
                  <c:v>3.4302132719681902E-8</c:v>
                </c:pt>
                <c:pt idx="26">
                  <c:v>4.2177454285128669E-9</c:v>
                </c:pt>
                <c:pt idx="27">
                  <c:v>5.2351276220615953E-10</c:v>
                </c:pt>
                <c:pt idx="28">
                  <c:v>6.6475448679963526E-11</c:v>
                </c:pt>
                <c:pt idx="29">
                  <c:v>8.7194321604545582E-12</c:v>
                </c:pt>
                <c:pt idx="30">
                  <c:v>1.1894802918192949E-12</c:v>
                </c:pt>
                <c:pt idx="31">
                  <c:v>1.6952903266046033E-13</c:v>
                </c:pt>
                <c:pt idx="32">
                  <c:v>2.5315185071897031E-14</c:v>
                </c:pt>
                <c:pt idx="33">
                  <c:v>3.9668029832742752E-15</c:v>
                </c:pt>
                <c:pt idx="34">
                  <c:v>6.5264686961152795E-16</c:v>
                </c:pt>
                <c:pt idx="35">
                  <c:v>1.1273111568510983E-16</c:v>
                </c:pt>
                <c:pt idx="36">
                  <c:v>2.0429904420593802E-17</c:v>
                </c:pt>
              </c:numCache>
            </c:numRef>
          </c:val>
        </c:ser>
        <c:ser>
          <c:idx val="30"/>
          <c:order val="30"/>
          <c:tx>
            <c:strRef>
              <c:f>Sheet1!$O$93</c:f>
              <c:strCache>
                <c:ptCount val="1"/>
                <c:pt idx="0">
                  <c:v>7000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Sheet1!$P$93:$AZ$93</c:f>
              <c:numCache>
                <c:formatCode>0.00</c:formatCode>
                <c:ptCount val="37"/>
                <c:pt idx="0">
                  <c:v>4.226120928610117E-12</c:v>
                </c:pt>
                <c:pt idx="1">
                  <c:v>3.1930446809338985E-11</c:v>
                </c:pt>
                <c:pt idx="2">
                  <c:v>2.4988677615766223E-10</c:v>
                </c:pt>
                <c:pt idx="3">
                  <c:v>2.0081239298265673E-9</c:v>
                </c:pt>
                <c:pt idx="4">
                  <c:v>1.6371763589664031E-8</c:v>
                </c:pt>
                <c:pt idx="5">
                  <c:v>1.3321394884308894E-7</c:v>
                </c:pt>
                <c:pt idx="6">
                  <c:v>1.0587290992854587E-6</c:v>
                </c:pt>
                <c:pt idx="7">
                  <c:v>7.9943575050948876E-6</c:v>
                </c:pt>
                <c:pt idx="8">
                  <c:v>5.5409561019818042E-5</c:v>
                </c:pt>
                <c:pt idx="9">
                  <c:v>3.3822687257697596E-4</c:v>
                </c:pt>
                <c:pt idx="10">
                  <c:v>1.7336677353419034E-3</c:v>
                </c:pt>
                <c:pt idx="11">
                  <c:v>7.0849806720778398E-3</c:v>
                </c:pt>
                <c:pt idx="12">
                  <c:v>2.1904728912203394E-2</c:v>
                </c:pt>
                <c:pt idx="13">
                  <c:v>4.8832981513143671E-2</c:v>
                </c:pt>
                <c:pt idx="14">
                  <c:v>7.5598310446037043E-2</c:v>
                </c:pt>
                <c:pt idx="15">
                  <c:v>7.9513387466353058E-2</c:v>
                </c:pt>
                <c:pt idx="16">
                  <c:v>5.6672638126564909E-2</c:v>
                </c:pt>
                <c:pt idx="17">
                  <c:v>2.7844724966173594E-2</c:v>
                </c:pt>
                <c:pt idx="18">
                  <c:v>9.7574082210107188E-3</c:v>
                </c:pt>
                <c:pt idx="19">
                  <c:v>2.5532064429832236E-3</c:v>
                </c:pt>
                <c:pt idx="20">
                  <c:v>5.2543447194212012E-4</c:v>
                </c:pt>
                <c:pt idx="21">
                  <c:v>8.9618794331606182E-5</c:v>
                </c:pt>
                <c:pt idx="22">
                  <c:v>1.3304490336111932E-5</c:v>
                </c:pt>
                <c:pt idx="23">
                  <c:v>1.794917311206374E-6</c:v>
                </c:pt>
                <c:pt idx="24">
                  <c:v>2.2818290380428938E-7</c:v>
                </c:pt>
                <c:pt idx="25">
                  <c:v>2.8149408886144247E-8</c:v>
                </c:pt>
                <c:pt idx="26">
                  <c:v>3.4484168775187387E-9</c:v>
                </c:pt>
                <c:pt idx="27">
                  <c:v>4.2695998655817126E-10</c:v>
                </c:pt>
                <c:pt idx="28">
                  <c:v>5.4133323285618244E-11</c:v>
                </c:pt>
                <c:pt idx="29">
                  <c:v>7.0952673380648662E-12</c:v>
                </c:pt>
                <c:pt idx="30">
                  <c:v>9.6777640977244008E-13</c:v>
                </c:pt>
                <c:pt idx="31">
                  <c:v>1.3797471870565364E-13</c:v>
                </c:pt>
                <c:pt idx="32">
                  <c:v>2.0617063464918829E-14</c:v>
                </c:pt>
                <c:pt idx="33">
                  <c:v>3.2336364427099349E-15</c:v>
                </c:pt>
                <c:pt idx="34">
                  <c:v>5.3262091758724082E-16</c:v>
                </c:pt>
                <c:pt idx="35">
                  <c:v>9.2115789035907252E-17</c:v>
                </c:pt>
                <c:pt idx="36">
                  <c:v>1.6716653094289083E-17</c:v>
                </c:pt>
              </c:numCache>
            </c:numRef>
          </c:val>
        </c:ser>
        <c:ser>
          <c:idx val="31"/>
          <c:order val="31"/>
          <c:tx>
            <c:strRef>
              <c:f>Sheet1!$O$94</c:f>
              <c:strCache>
                <c:ptCount val="1"/>
                <c:pt idx="0">
                  <c:v>7200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Sheet1!$P$94:$AZ$94</c:f>
              <c:numCache>
                <c:formatCode>0.00</c:formatCode>
                <c:ptCount val="37"/>
                <c:pt idx="0">
                  <c:v>4.3018573965416323E-12</c:v>
                </c:pt>
                <c:pt idx="1">
                  <c:v>3.2652616710400639E-11</c:v>
                </c:pt>
                <c:pt idx="2">
                  <c:v>2.5669349366923207E-10</c:v>
                </c:pt>
                <c:pt idx="3">
                  <c:v>2.0716695919563196E-9</c:v>
                </c:pt>
                <c:pt idx="4">
                  <c:v>1.6955181684422388E-8</c:v>
                </c:pt>
                <c:pt idx="5">
                  <c:v>1.3840289772241992E-7</c:v>
                </c:pt>
                <c:pt idx="6">
                  <c:v>1.1024106020205115E-6</c:v>
                </c:pt>
                <c:pt idx="7">
                  <c:v>8.3312725157953543E-6</c:v>
                </c:pt>
                <c:pt idx="8">
                  <c:v>5.7688779279055558E-5</c:v>
                </c:pt>
                <c:pt idx="9">
                  <c:v>3.5098595091712792E-4</c:v>
                </c:pt>
                <c:pt idx="10">
                  <c:v>1.7881780396176781E-3</c:v>
                </c:pt>
                <c:pt idx="11">
                  <c:v>7.2404949604683057E-3</c:v>
                </c:pt>
                <c:pt idx="12">
                  <c:v>2.2105098912678756E-2</c:v>
                </c:pt>
                <c:pt idx="13">
                  <c:v>4.8504451362235038E-2</c:v>
                </c:pt>
                <c:pt idx="14">
                  <c:v>7.3703422885541839E-2</c:v>
                </c:pt>
                <c:pt idx="15">
                  <c:v>7.5939938423496112E-2</c:v>
                </c:pt>
                <c:pt idx="16">
                  <c:v>5.2973819846873778E-2</c:v>
                </c:pt>
                <c:pt idx="17">
                  <c:v>2.5478618814629168E-2</c:v>
                </c:pt>
                <c:pt idx="18">
                  <c:v>8.7504881597015288E-3</c:v>
                </c:pt>
                <c:pt idx="19">
                  <c:v>2.2484972553815938E-3</c:v>
                </c:pt>
                <c:pt idx="20">
                  <c:v>4.5548031079638491E-4</c:v>
                </c:pt>
                <c:pt idx="21">
                  <c:v>7.6665419178588933E-5</c:v>
                </c:pt>
                <c:pt idx="22">
                  <c:v>1.1259670530945897E-5</c:v>
                </c:pt>
                <c:pt idx="23">
                  <c:v>1.5062153590433912E-6</c:v>
                </c:pt>
                <c:pt idx="24">
                  <c:v>1.9024236556288999E-7</c:v>
                </c:pt>
                <c:pt idx="25">
                  <c:v>2.3356592259127659E-8</c:v>
                </c:pt>
                <c:pt idx="26">
                  <c:v>2.8515650244735024E-9</c:v>
                </c:pt>
                <c:pt idx="27">
                  <c:v>3.5226238470084988E-10</c:v>
                </c:pt>
                <c:pt idx="28">
                  <c:v>4.4601780704674996E-11</c:v>
                </c:pt>
                <c:pt idx="29">
                  <c:v>5.8421686684709899E-12</c:v>
                </c:pt>
                <c:pt idx="30">
                  <c:v>7.9678110165051753E-13</c:v>
                </c:pt>
                <c:pt idx="31">
                  <c:v>1.1363379752547208E-13</c:v>
                </c:pt>
                <c:pt idx="32">
                  <c:v>1.6991030524980492E-14</c:v>
                </c:pt>
                <c:pt idx="33">
                  <c:v>2.6673168171722996E-15</c:v>
                </c:pt>
                <c:pt idx="34">
                  <c:v>4.3981480600102368E-16</c:v>
                </c:pt>
                <c:pt idx="35">
                  <c:v>7.6156982910344158E-17</c:v>
                </c:pt>
                <c:pt idx="36">
                  <c:v>1.3838457656772569E-17</c:v>
                </c:pt>
              </c:numCache>
            </c:numRef>
          </c:val>
        </c:ser>
        <c:ser>
          <c:idx val="32"/>
          <c:order val="32"/>
          <c:tx>
            <c:strRef>
              <c:f>Sheet1!$O$95</c:f>
              <c:strCache>
                <c:ptCount val="1"/>
                <c:pt idx="0">
                  <c:v>7400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Sheet1!$P$95:$AZ$95</c:f>
              <c:numCache>
                <c:formatCode>0.00</c:formatCode>
                <c:ptCount val="37"/>
                <c:pt idx="0">
                  <c:v>4.3747275898526641E-12</c:v>
                </c:pt>
                <c:pt idx="1">
                  <c:v>3.3350446914763664E-11</c:v>
                </c:pt>
                <c:pt idx="2">
                  <c:v>2.63298005183731E-10</c:v>
                </c:pt>
                <c:pt idx="3">
                  <c:v>2.1335620343438405E-9</c:v>
                </c:pt>
                <c:pt idx="4">
                  <c:v>1.7525266188528535E-8</c:v>
                </c:pt>
                <c:pt idx="5">
                  <c:v>1.4348535808811474E-7</c:v>
                </c:pt>
                <c:pt idx="6">
                  <c:v>1.1452437624972221E-6</c:v>
                </c:pt>
                <c:pt idx="7">
                  <c:v>8.6614225525137486E-6</c:v>
                </c:pt>
                <c:pt idx="8">
                  <c:v>5.9915122962338382E-5</c:v>
                </c:pt>
                <c:pt idx="9">
                  <c:v>3.6336508541611932E-4</c:v>
                </c:pt>
                <c:pt idx="10">
                  <c:v>1.8404223049835748E-3</c:v>
                </c:pt>
                <c:pt idx="11">
                  <c:v>7.386140229758649E-3</c:v>
                </c:pt>
                <c:pt idx="12">
                  <c:v>2.2279292075010157E-2</c:v>
                </c:pt>
                <c:pt idx="13">
                  <c:v>4.8152603346414621E-2</c:v>
                </c:pt>
                <c:pt idx="14">
                  <c:v>7.1882985663653476E-2</c:v>
                </c:pt>
                <c:pt idx="15">
                  <c:v>7.263094913463318E-2</c:v>
                </c:pt>
                <c:pt idx="16">
                  <c:v>4.9644884964549801E-2</c:v>
                </c:pt>
                <c:pt idx="17">
                  <c:v>2.3402247144298286E-2</c:v>
                </c:pt>
                <c:pt idx="18">
                  <c:v>7.8866919847679316E-3</c:v>
                </c:pt>
                <c:pt idx="19">
                  <c:v>1.9922728457689469E-3</c:v>
                </c:pt>
                <c:pt idx="20">
                  <c:v>3.9765631273441907E-4</c:v>
                </c:pt>
                <c:pt idx="21">
                  <c:v>6.6109895936778543E-5</c:v>
                </c:pt>
                <c:pt idx="22">
                  <c:v>9.6125344205647717E-6</c:v>
                </c:pt>
                <c:pt idx="23">
                  <c:v>1.2757733552411589E-6</c:v>
                </c:pt>
                <c:pt idx="24">
                  <c:v>1.60169618108071E-7</c:v>
                </c:pt>
                <c:pt idx="25">
                  <c:v>1.9577443891806969E-8</c:v>
                </c:pt>
                <c:pt idx="26">
                  <c:v>2.3827057859739713E-9</c:v>
                </c:pt>
                <c:pt idx="27">
                  <c:v>2.9373315096663587E-10</c:v>
                </c:pt>
                <c:pt idx="28">
                  <c:v>3.7145324549200232E-11</c:v>
                </c:pt>
                <c:pt idx="29">
                  <c:v>4.8627167839623584E-12</c:v>
                </c:pt>
                <c:pt idx="30">
                  <c:v>6.6316326286692714E-13</c:v>
                </c:pt>
                <c:pt idx="31">
                  <c:v>9.461006915808955E-14</c:v>
                </c:pt>
                <c:pt idx="32">
                  <c:v>1.415560403560795E-14</c:v>
                </c:pt>
                <c:pt idx="33">
                  <c:v>2.2241276593829153E-15</c:v>
                </c:pt>
                <c:pt idx="34">
                  <c:v>3.6711575573855378E-16</c:v>
                </c:pt>
                <c:pt idx="35">
                  <c:v>6.3641773557298844E-17</c:v>
                </c:pt>
                <c:pt idx="36">
                  <c:v>1.1578571513109335E-17</c:v>
                </c:pt>
              </c:numCache>
            </c:numRef>
          </c:val>
        </c:ser>
        <c:ser>
          <c:idx val="33"/>
          <c:order val="33"/>
          <c:tx>
            <c:strRef>
              <c:f>Sheet1!$O$96</c:f>
              <c:strCache>
                <c:ptCount val="1"/>
                <c:pt idx="0">
                  <c:v>7600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Sheet1!$P$96:$AZ$96</c:f>
              <c:numCache>
                <c:formatCode>0.00</c:formatCode>
                <c:ptCount val="37"/>
                <c:pt idx="0">
                  <c:v>4.4448813813379466E-12</c:v>
                </c:pt>
                <c:pt idx="1">
                  <c:v>3.402499733328226E-11</c:v>
                </c:pt>
                <c:pt idx="2">
                  <c:v>2.6970712023583145E-10</c:v>
                </c:pt>
                <c:pt idx="3">
                  <c:v>2.1938386711430127E-9</c:v>
                </c:pt>
                <c:pt idx="4">
                  <c:v>1.8082160507017211E-8</c:v>
                </c:pt>
                <c:pt idx="5">
                  <c:v>1.4846126304799347E-7</c:v>
                </c:pt>
                <c:pt idx="6">
                  <c:v>1.1872213427528827E-6</c:v>
                </c:pt>
                <c:pt idx="7">
                  <c:v>8.9847479536291646E-6</c:v>
                </c:pt>
                <c:pt idx="8">
                  <c:v>6.2088636504344476E-5</c:v>
                </c:pt>
                <c:pt idx="9">
                  <c:v>3.7537140454346659E-4</c:v>
                </c:pt>
                <c:pt idx="10">
                  <c:v>1.8904954049592324E-3</c:v>
                </c:pt>
                <c:pt idx="11">
                  <c:v>7.5226056880231982E-3</c:v>
                </c:pt>
                <c:pt idx="12">
                  <c:v>2.2430189024677728E-2</c:v>
                </c:pt>
                <c:pt idx="13">
                  <c:v>4.7783301421004114E-2</c:v>
                </c:pt>
                <c:pt idx="14">
                  <c:v>7.0137320872204548E-2</c:v>
                </c:pt>
                <c:pt idx="15">
                  <c:v>6.9563806012007456E-2</c:v>
                </c:pt>
                <c:pt idx="16">
                  <c:v>4.6640510719653361E-2</c:v>
                </c:pt>
                <c:pt idx="17">
                  <c:v>2.1572288459747103E-2</c:v>
                </c:pt>
                <c:pt idx="18">
                  <c:v>7.1414637054856827E-3</c:v>
                </c:pt>
                <c:pt idx="19">
                  <c:v>1.7753251015998103E-3</c:v>
                </c:pt>
                <c:pt idx="20">
                  <c:v>3.4947524825322757E-4</c:v>
                </c:pt>
                <c:pt idx="21">
                  <c:v>5.7431158493334288E-5</c:v>
                </c:pt>
                <c:pt idx="22">
                  <c:v>8.27278818448061E-6</c:v>
                </c:pt>
                <c:pt idx="23">
                  <c:v>1.089921398104875E-6</c:v>
                </c:pt>
                <c:pt idx="24">
                  <c:v>1.3607311829669834E-7</c:v>
                </c:pt>
                <c:pt idx="25">
                  <c:v>1.6563908861620697E-8</c:v>
                </c:pt>
                <c:pt idx="26">
                  <c:v>2.0101223462870997E-9</c:v>
                </c:pt>
                <c:pt idx="27">
                  <c:v>2.473312843556355E-10</c:v>
                </c:pt>
                <c:pt idx="28">
                  <c:v>3.1242480499728601E-11</c:v>
                </c:pt>
                <c:pt idx="29">
                  <c:v>4.0879320294795068E-12</c:v>
                </c:pt>
                <c:pt idx="30">
                  <c:v>5.5748942449520117E-13</c:v>
                </c:pt>
                <c:pt idx="31">
                  <c:v>7.9561830123260024E-14</c:v>
                </c:pt>
                <c:pt idx="32">
                  <c:v>1.1911545543688664E-14</c:v>
                </c:pt>
                <c:pt idx="33">
                  <c:v>1.8731050509233E-15</c:v>
                </c:pt>
                <c:pt idx="34">
                  <c:v>3.0948129090454407E-16</c:v>
                </c:pt>
                <c:pt idx="35">
                  <c:v>5.3709347804916959E-17</c:v>
                </c:pt>
                <c:pt idx="36">
                  <c:v>9.7829826215202626E-18</c:v>
                </c:pt>
              </c:numCache>
            </c:numRef>
          </c:val>
        </c:ser>
        <c:ser>
          <c:idx val="34"/>
          <c:order val="34"/>
          <c:tx>
            <c:strRef>
              <c:f>Sheet1!$O$97</c:f>
              <c:strCache>
                <c:ptCount val="1"/>
                <c:pt idx="0">
                  <c:v>7800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Sheet1!$P$97:$AZ$97</c:f>
              <c:numCache>
                <c:formatCode>0.00</c:formatCode>
                <c:ptCount val="37"/>
                <c:pt idx="0">
                  <c:v>4.5124593961815651E-12</c:v>
                </c:pt>
                <c:pt idx="1">
                  <c:v>3.4677283526974892E-11</c:v>
                </c:pt>
                <c:pt idx="2">
                  <c:v>2.7592758388177019E-10</c:v>
                </c:pt>
                <c:pt idx="3">
                  <c:v>2.2525390457201401E-9</c:v>
                </c:pt>
                <c:pt idx="4">
                  <c:v>1.8626047567374808E-8</c:v>
                </c:pt>
                <c:pt idx="5">
                  <c:v>1.5333103245630406E-7</c:v>
                </c:pt>
                <c:pt idx="6">
                  <c:v>1.2283410074694245E-6</c:v>
                </c:pt>
                <c:pt idx="7">
                  <c:v>9.3012303385711532E-6</c:v>
                </c:pt>
                <c:pt idx="8">
                  <c:v>6.4209639330148536E-5</c:v>
                </c:pt>
                <c:pt idx="9">
                  <c:v>3.8701322647160657E-4</c:v>
                </c:pt>
                <c:pt idx="10">
                  <c:v>1.9384923150863593E-3</c:v>
                </c:pt>
                <c:pt idx="11">
                  <c:v>7.6505372429947248E-3</c:v>
                </c:pt>
                <c:pt idx="12">
                  <c:v>2.256035417163086E-2</c:v>
                </c:pt>
                <c:pt idx="13">
                  <c:v>4.7401397075844523E-2</c:v>
                </c:pt>
                <c:pt idx="14">
                  <c:v>6.8465662201840485E-2</c:v>
                </c:pt>
                <c:pt idx="15">
                  <c:v>6.6717677736443076E-2</c:v>
                </c:pt>
                <c:pt idx="16">
                  <c:v>4.3921658665704459E-2</c:v>
                </c:pt>
                <c:pt idx="17">
                  <c:v>1.9952862245517285E-2</c:v>
                </c:pt>
                <c:pt idx="18">
                  <c:v>6.4950724392961769E-3</c:v>
                </c:pt>
                <c:pt idx="19">
                  <c:v>1.5904373710677634E-3</c:v>
                </c:pt>
                <c:pt idx="20">
                  <c:v>3.0902753795065084E-4</c:v>
                </c:pt>
                <c:pt idx="21">
                  <c:v>5.0235823864397001E-5</c:v>
                </c:pt>
                <c:pt idx="22">
                  <c:v>7.1731759906471575E-6</c:v>
                </c:pt>
                <c:pt idx="23">
                  <c:v>9.3858457930684443E-7</c:v>
                </c:pt>
                <c:pt idx="24">
                  <c:v>1.165700662842076E-7</c:v>
                </c:pt>
                <c:pt idx="25">
                  <c:v>1.4135751036910478E-8</c:v>
                </c:pt>
                <c:pt idx="26">
                  <c:v>1.7108713943183802E-9</c:v>
                </c:pt>
                <c:pt idx="27">
                  <c:v>2.1014265431743147E-10</c:v>
                </c:pt>
                <c:pt idx="28">
                  <c:v>2.6517956848700717E-11</c:v>
                </c:pt>
                <c:pt idx="29">
                  <c:v>3.468230860671021E-12</c:v>
                </c:pt>
                <c:pt idx="30">
                  <c:v>4.729823399820042E-13</c:v>
                </c:pt>
                <c:pt idx="31">
                  <c:v>6.7525197276631183E-14</c:v>
                </c:pt>
                <c:pt idx="32">
                  <c:v>1.0115670405522961E-14</c:v>
                </c:pt>
                <c:pt idx="33">
                  <c:v>1.5919819012969537E-15</c:v>
                </c:pt>
                <c:pt idx="34">
                  <c:v>2.6328203183712663E-16</c:v>
                </c:pt>
                <c:pt idx="35">
                  <c:v>4.5739479694647856E-17</c:v>
                </c:pt>
                <c:pt idx="36">
                  <c:v>8.3405946344096914E-18</c:v>
                </c:pt>
              </c:numCache>
            </c:numRef>
          </c:val>
        </c:ser>
        <c:ser>
          <c:idx val="35"/>
          <c:order val="35"/>
          <c:tx>
            <c:strRef>
              <c:f>Sheet1!$O$98</c:f>
              <c:strCache>
                <c:ptCount val="1"/>
                <c:pt idx="0">
                  <c:v>8000</c:v>
                </c:pt>
              </c:strCache>
            </c:strRef>
          </c:tx>
          <c:cat>
            <c:numRef>
              <c:f>Sheet1!$P$62:$AZ$62</c:f>
              <c:numCache>
                <c:formatCode>General</c:formatCode>
                <c:ptCount val="3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  <c:pt idx="31">
                  <c:v>1.7500000000000009</c:v>
                </c:pt>
                <c:pt idx="32">
                  <c:v>1.8000000000000009</c:v>
                </c:pt>
                <c:pt idx="33">
                  <c:v>1.850000000000001</c:v>
                </c:pt>
                <c:pt idx="34">
                  <c:v>1.900000000000001</c:v>
                </c:pt>
                <c:pt idx="35">
                  <c:v>1.9500000000000011</c:v>
                </c:pt>
                <c:pt idx="36">
                  <c:v>2.0000000000000009</c:v>
                </c:pt>
              </c:numCache>
            </c:numRef>
          </c:cat>
          <c:val>
            <c:numRef>
              <c:f>Sheet1!$P$98:$AZ$98</c:f>
              <c:numCache>
                <c:formatCode>0.00</c:formatCode>
                <c:ptCount val="37"/>
                <c:pt idx="0">
                  <c:v>4.5775935766837848E-12</c:v>
                </c:pt>
                <c:pt idx="1">
                  <c:v>3.5308276549181021E-11</c:v>
                </c:pt>
                <c:pt idx="2">
                  <c:v>2.8196603409198164E-10</c:v>
                </c:pt>
                <c:pt idx="3">
                  <c:v>2.3097041425144324E-9</c:v>
                </c:pt>
                <c:pt idx="4">
                  <c:v>1.9157141538308234E-8</c:v>
                </c:pt>
                <c:pt idx="5">
                  <c:v>1.5809548614066819E-7</c:v>
                </c:pt>
                <c:pt idx="6">
                  <c:v>1.2686045006182153E-6</c:v>
                </c:pt>
                <c:pt idx="7">
                  <c:v>9.6108855376309719E-6</c:v>
                </c:pt>
                <c:pt idx="8">
                  <c:v>6.627867281524833E-5</c:v>
                </c:pt>
                <c:pt idx="9">
                  <c:v>3.9829974175214876E-4</c:v>
                </c:pt>
                <c:pt idx="10">
                  <c:v>1.9845069271618829E-3</c:v>
                </c:pt>
                <c:pt idx="11">
                  <c:v>7.7705378701732764E-3</c:v>
                </c:pt>
                <c:pt idx="12">
                  <c:v>2.2672068530234613E-2</c:v>
                </c:pt>
                <c:pt idx="13">
                  <c:v>4.7010895528858392E-2</c:v>
                </c:pt>
                <c:pt idx="14">
                  <c:v>6.6866466435407626E-2</c:v>
                </c:pt>
                <c:pt idx="15">
                  <c:v>6.4073486420844164E-2</c:v>
                </c:pt>
                <c:pt idx="16">
                  <c:v>4.1454644927689674E-2</c:v>
                </c:pt>
                <c:pt idx="17">
                  <c:v>1.8514113094054738E-2</c:v>
                </c:pt>
                <c:pt idx="18">
                  <c:v>5.9315594912707189E-3</c:v>
                </c:pt>
                <c:pt idx="19">
                  <c:v>1.4319074558976522E-3</c:v>
                </c:pt>
                <c:pt idx="20">
                  <c:v>2.7483317196069253E-4</c:v>
                </c:pt>
                <c:pt idx="21">
                  <c:v>4.4223760993311043E-5</c:v>
                </c:pt>
                <c:pt idx="22">
                  <c:v>6.263027073194396E-6</c:v>
                </c:pt>
                <c:pt idx="23">
                  <c:v>8.1424700464763537E-7</c:v>
                </c:pt>
                <c:pt idx="24">
                  <c:v>1.0063667495832621E-7</c:v>
                </c:pt>
                <c:pt idx="25">
                  <c:v>1.2160282463254427E-8</c:v>
                </c:pt>
                <c:pt idx="26">
                  <c:v>1.4681315839097335E-9</c:v>
                </c:pt>
                <c:pt idx="27">
                  <c:v>1.8003680711623199E-10</c:v>
                </c:pt>
                <c:pt idx="28">
                  <c:v>2.2697897389982698E-11</c:v>
                </c:pt>
                <c:pt idx="29">
                  <c:v>2.9674704693785702E-12</c:v>
                </c:pt>
                <c:pt idx="30">
                  <c:v>4.0470420540764098E-13</c:v>
                </c:pt>
                <c:pt idx="31">
                  <c:v>5.7797896484141864E-14</c:v>
                </c:pt>
                <c:pt idx="32">
                  <c:v>8.6636176540417176E-15</c:v>
                </c:pt>
                <c:pt idx="33">
                  <c:v>1.3645182801056707E-15</c:v>
                </c:pt>
                <c:pt idx="34">
                  <c:v>2.2586873532330443E-16</c:v>
                </c:pt>
                <c:pt idx="35">
                  <c:v>3.9278985585933745E-17</c:v>
                </c:pt>
                <c:pt idx="36">
                  <c:v>7.1701419926075871E-18</c:v>
                </c:pt>
              </c:numCache>
            </c:numRef>
          </c:val>
        </c:ser>
        <c:bandFmts/>
        <c:axId val="165149696"/>
        <c:axId val="165453184"/>
        <c:axId val="166465984"/>
      </c:surfaceChart>
      <c:catAx>
        <c:axId val="165149696"/>
        <c:scaling>
          <c:orientation val="minMax"/>
        </c:scaling>
        <c:axPos val="b"/>
        <c:numFmt formatCode="General" sourceLinked="1"/>
        <c:tickLblPos val="nextTo"/>
        <c:crossAx val="165453184"/>
        <c:crosses val="autoZero"/>
        <c:auto val="1"/>
        <c:lblAlgn val="ctr"/>
        <c:lblOffset val="100"/>
      </c:catAx>
      <c:valAx>
        <c:axId val="165453184"/>
        <c:scaling>
          <c:orientation val="minMax"/>
        </c:scaling>
        <c:axPos val="l"/>
        <c:majorGridlines/>
        <c:numFmt formatCode="0.00" sourceLinked="1"/>
        <c:tickLblPos val="none"/>
        <c:crossAx val="165149696"/>
        <c:crosses val="autoZero"/>
        <c:crossBetween val="midCat"/>
      </c:valAx>
      <c:serAx>
        <c:axId val="166465984"/>
        <c:scaling>
          <c:orientation val="minMax"/>
        </c:scaling>
        <c:axPos val="b"/>
        <c:tickLblPos val="nextTo"/>
        <c:crossAx val="165453184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Sheet1!$B$62</c:f>
              <c:strCache>
                <c:ptCount val="1"/>
                <c:pt idx="0">
                  <c:v>Rel Likelihood</c:v>
                </c:pt>
              </c:strCache>
            </c:strRef>
          </c:tx>
          <c:marker>
            <c:symbol val="none"/>
          </c:marker>
          <c:xVal>
            <c:numRef>
              <c:f>Sheet1!$A$63:$A$93</c:f>
              <c:numCache>
                <c:formatCode>General</c:formatCode>
                <c:ptCount val="31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2200</c:v>
                </c:pt>
                <c:pt idx="7">
                  <c:v>2400</c:v>
                </c:pt>
                <c:pt idx="8">
                  <c:v>2600</c:v>
                </c:pt>
                <c:pt idx="9">
                  <c:v>2800</c:v>
                </c:pt>
                <c:pt idx="10">
                  <c:v>3000</c:v>
                </c:pt>
                <c:pt idx="11">
                  <c:v>3200</c:v>
                </c:pt>
                <c:pt idx="12">
                  <c:v>3400</c:v>
                </c:pt>
                <c:pt idx="13">
                  <c:v>3600</c:v>
                </c:pt>
                <c:pt idx="14">
                  <c:v>3800</c:v>
                </c:pt>
                <c:pt idx="15">
                  <c:v>4000</c:v>
                </c:pt>
                <c:pt idx="16">
                  <c:v>4200</c:v>
                </c:pt>
                <c:pt idx="17">
                  <c:v>4400</c:v>
                </c:pt>
                <c:pt idx="18">
                  <c:v>4600</c:v>
                </c:pt>
                <c:pt idx="19">
                  <c:v>4800</c:v>
                </c:pt>
                <c:pt idx="20">
                  <c:v>5000</c:v>
                </c:pt>
                <c:pt idx="21">
                  <c:v>5200</c:v>
                </c:pt>
                <c:pt idx="22">
                  <c:v>5400</c:v>
                </c:pt>
                <c:pt idx="23">
                  <c:v>5600</c:v>
                </c:pt>
                <c:pt idx="24">
                  <c:v>5800</c:v>
                </c:pt>
                <c:pt idx="25">
                  <c:v>6000</c:v>
                </c:pt>
                <c:pt idx="26">
                  <c:v>6200</c:v>
                </c:pt>
                <c:pt idx="27">
                  <c:v>6400</c:v>
                </c:pt>
                <c:pt idx="28">
                  <c:v>6600</c:v>
                </c:pt>
                <c:pt idx="29">
                  <c:v>6800</c:v>
                </c:pt>
                <c:pt idx="30">
                  <c:v>7000</c:v>
                </c:pt>
              </c:numCache>
            </c:numRef>
          </c:xVal>
          <c:yVal>
            <c:numRef>
              <c:f>Sheet1!$B$63:$B$93</c:f>
              <c:numCache>
                <c:formatCode>0.00</c:formatCode>
                <c:ptCount val="31"/>
                <c:pt idx="0">
                  <c:v>1.6079574060580731E-5</c:v>
                </c:pt>
                <c:pt idx="1">
                  <c:v>1.1835032225595534E-2</c:v>
                </c:pt>
                <c:pt idx="2">
                  <c:v>0.21525938571861677</c:v>
                </c:pt>
              </c:numCache>
            </c:numRef>
          </c:yVal>
          <c:smooth val="1"/>
        </c:ser>
        <c:axId val="179991296"/>
        <c:axId val="179389568"/>
      </c:scatterChart>
      <c:valAx>
        <c:axId val="179991296"/>
        <c:scaling>
          <c:orientation val="minMax"/>
        </c:scaling>
        <c:axPos val="b"/>
        <c:numFmt formatCode="General" sourceLinked="1"/>
        <c:tickLblPos val="nextTo"/>
        <c:crossAx val="179389568"/>
        <c:crosses val="autoZero"/>
        <c:crossBetween val="midCat"/>
      </c:valAx>
      <c:valAx>
        <c:axId val="179389568"/>
        <c:scaling>
          <c:orientation val="minMax"/>
        </c:scaling>
        <c:axPos val="l"/>
        <c:majorGridlines/>
        <c:numFmt formatCode="0.00" sourceLinked="1"/>
        <c:tickLblPos val="nextTo"/>
        <c:crossAx val="17999129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Sheet1!$G$62</c:f>
              <c:strCache>
                <c:ptCount val="1"/>
                <c:pt idx="0">
                  <c:v>Rel Likelihood</c:v>
                </c:pt>
              </c:strCache>
            </c:strRef>
          </c:tx>
          <c:marker>
            <c:symbol val="none"/>
          </c:marker>
          <c:xVal>
            <c:numRef>
              <c:f>Sheet1!$F$63:$F$83</c:f>
              <c:numCache>
                <c:formatCode>0.00</c:formatCode>
                <c:ptCount val="21"/>
                <c:pt idx="0">
                  <c:v>0.7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1.1499999999999999</c:v>
                </c:pt>
                <c:pt idx="10">
                  <c:v>1.2</c:v>
                </c:pt>
                <c:pt idx="11">
                  <c:v>1.25</c:v>
                </c:pt>
                <c:pt idx="12">
                  <c:v>1.3</c:v>
                </c:pt>
                <c:pt idx="13">
                  <c:v>1.35</c:v>
                </c:pt>
                <c:pt idx="14">
                  <c:v>1.4</c:v>
                </c:pt>
                <c:pt idx="15">
                  <c:v>1.45</c:v>
                </c:pt>
                <c:pt idx="16">
                  <c:v>1.5</c:v>
                </c:pt>
                <c:pt idx="17">
                  <c:v>1.55</c:v>
                </c:pt>
                <c:pt idx="18">
                  <c:v>1.6</c:v>
                </c:pt>
                <c:pt idx="19">
                  <c:v>1.65</c:v>
                </c:pt>
                <c:pt idx="20">
                  <c:v>1.7</c:v>
                </c:pt>
              </c:numCache>
            </c:numRef>
          </c:xVal>
          <c:yVal>
            <c:numRef>
              <c:f>Sheet1!$G$63:$G$83</c:f>
              <c:numCache>
                <c:formatCode>General</c:formatCode>
                <c:ptCount val="21"/>
              </c:numCache>
            </c:numRef>
          </c:yVal>
          <c:smooth val="1"/>
        </c:ser>
        <c:axId val="176576000"/>
        <c:axId val="176537600"/>
      </c:scatterChart>
      <c:valAx>
        <c:axId val="176576000"/>
        <c:scaling>
          <c:orientation val="minMax"/>
        </c:scaling>
        <c:axPos val="b"/>
        <c:numFmt formatCode="0.00" sourceLinked="1"/>
        <c:tickLblPos val="nextTo"/>
        <c:crossAx val="176537600"/>
        <c:crosses val="autoZero"/>
        <c:crossBetween val="midCat"/>
      </c:valAx>
      <c:valAx>
        <c:axId val="176537600"/>
        <c:scaling>
          <c:orientation val="minMax"/>
        </c:scaling>
        <c:axPos val="l"/>
        <c:majorGridlines/>
        <c:numFmt formatCode="General" sourceLinked="1"/>
        <c:tickLblPos val="nextTo"/>
        <c:crossAx val="17657600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171450</xdr:colOff>
      <xdr:row>0</xdr:row>
      <xdr:rowOff>38100</xdr:rowOff>
    </xdr:from>
    <xdr:to>
      <xdr:col>20</xdr:col>
      <xdr:colOff>9525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600075</xdr:colOff>
      <xdr:row>99</xdr:row>
      <xdr:rowOff>0</xdr:rowOff>
    </xdr:from>
    <xdr:to>
      <xdr:col>21</xdr:col>
      <xdr:colOff>295275</xdr:colOff>
      <xdr:row>118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419099</xdr:colOff>
      <xdr:row>99</xdr:row>
      <xdr:rowOff>9524</xdr:rowOff>
    </xdr:from>
    <xdr:to>
      <xdr:col>30</xdr:col>
      <xdr:colOff>123824</xdr:colOff>
      <xdr:row>122</xdr:row>
      <xdr:rowOff>123824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96</xdr:row>
      <xdr:rowOff>9525</xdr:rowOff>
    </xdr:from>
    <xdr:to>
      <xdr:col>6</xdr:col>
      <xdr:colOff>228600</xdr:colOff>
      <xdr:row>115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9525</xdr:colOff>
      <xdr:row>59</xdr:row>
      <xdr:rowOff>57150</xdr:rowOff>
    </xdr:from>
    <xdr:to>
      <xdr:col>14</xdr:col>
      <xdr:colOff>95250</xdr:colOff>
      <xdr:row>78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topLeftCell="A58" workbookViewId="0">
      <selection activeCell="J6" sqref="J6"/>
    </sheetView>
  </sheetViews>
  <sheetFormatPr defaultRowHeight="11.25"/>
  <cols>
    <col min="1" max="1" width="17.42578125" style="7" bestFit="1" customWidth="1"/>
    <col min="2" max="2" width="16.140625" style="7" bestFit="1" customWidth="1"/>
    <col min="3" max="4" width="9.140625" style="7"/>
    <col min="5" max="5" width="5.28515625" style="7" bestFit="1" customWidth="1"/>
    <col min="6" max="6" width="8" style="7" bestFit="1" customWidth="1"/>
    <col min="7" max="7" width="11.7109375" style="7" bestFit="1" customWidth="1"/>
    <col min="8" max="8" width="9.140625" style="7"/>
    <col min="9" max="9" width="18.42578125" style="7" bestFit="1" customWidth="1"/>
    <col min="10" max="10" width="16.140625" style="7" bestFit="1" customWidth="1"/>
    <col min="11" max="11" width="12.28515625" style="7" bestFit="1" customWidth="1"/>
    <col min="12" max="12" width="11.7109375" style="7" bestFit="1" customWidth="1"/>
    <col min="13" max="16384" width="9.140625" style="7"/>
  </cols>
  <sheetData>
    <row r="1" spans="1:13">
      <c r="A1" s="2" t="s">
        <v>0</v>
      </c>
      <c r="G1" s="8"/>
      <c r="I1" s="5" t="s">
        <v>17</v>
      </c>
    </row>
    <row r="2" spans="1:13">
      <c r="A2" s="1" t="s">
        <v>1</v>
      </c>
      <c r="B2" s="3"/>
      <c r="C2" s="3"/>
      <c r="I2" s="6" t="s">
        <v>18</v>
      </c>
    </row>
    <row r="3" spans="1:13">
      <c r="A3" s="3" t="s">
        <v>2</v>
      </c>
    </row>
    <row r="4" spans="1:13">
      <c r="A4" s="9" t="s">
        <v>6</v>
      </c>
      <c r="B4" s="10">
        <v>3671.0384390327135</v>
      </c>
      <c r="I4" s="9" t="s">
        <v>6</v>
      </c>
      <c r="J4" s="11">
        <v>1.4101242869765158</v>
      </c>
    </row>
    <row r="5" spans="1:13">
      <c r="A5" s="9" t="s">
        <v>7</v>
      </c>
      <c r="B5" s="10">
        <v>1001.322353398962</v>
      </c>
      <c r="I5" s="9" t="s">
        <v>7</v>
      </c>
      <c r="J5" s="10">
        <v>1600</v>
      </c>
    </row>
    <row r="6" spans="1:13">
      <c r="A6" s="9" t="s">
        <v>10</v>
      </c>
      <c r="B6" s="11">
        <v>0.46539862705304552</v>
      </c>
      <c r="I6" s="9" t="s">
        <v>10</v>
      </c>
      <c r="J6" s="11">
        <v>0.46318328789932606</v>
      </c>
      <c r="K6" s="7" t="s">
        <v>25</v>
      </c>
      <c r="L6" s="24">
        <f>SQRT(SUM(M13:M57)/(COUNT(M13:M57)-1))</f>
        <v>0.47558791870640066</v>
      </c>
    </row>
    <row r="7" spans="1:13">
      <c r="A7" s="12" t="s">
        <v>13</v>
      </c>
      <c r="B7" s="13">
        <f>SUM(G13:G57)</f>
        <v>29.433491712499791</v>
      </c>
      <c r="I7" s="12" t="s">
        <v>13</v>
      </c>
      <c r="J7" s="13">
        <f>SUM(L13:L57)</f>
        <v>29.908075742554683</v>
      </c>
    </row>
    <row r="8" spans="1:13">
      <c r="A8" s="14" t="s">
        <v>14</v>
      </c>
      <c r="B8" s="15">
        <f>EXP(-B7)</f>
        <v>1.6489100541951338E-13</v>
      </c>
      <c r="I8" s="14" t="s">
        <v>14</v>
      </c>
      <c r="J8" s="15">
        <f>EXP(-J7)</f>
        <v>1.0258591599969417E-13</v>
      </c>
    </row>
    <row r="9" spans="1:13">
      <c r="A9" s="16" t="s">
        <v>15</v>
      </c>
      <c r="B9" s="27">
        <f>B8/BHMLE</f>
        <v>1</v>
      </c>
      <c r="I9" s="16" t="s">
        <v>15</v>
      </c>
      <c r="J9" s="27">
        <f>J8/J10</f>
        <v>0.50192459524976218</v>
      </c>
    </row>
    <row r="10" spans="1:13">
      <c r="A10" s="7" t="s">
        <v>16</v>
      </c>
      <c r="B10" s="26">
        <v>1.6489100541951338E-13</v>
      </c>
      <c r="I10" s="7" t="s">
        <v>16</v>
      </c>
      <c r="J10" s="26">
        <v>2.0438511475741987E-13</v>
      </c>
    </row>
    <row r="12" spans="1:13">
      <c r="A12" s="4" t="s">
        <v>3</v>
      </c>
      <c r="B12" s="4" t="s">
        <v>4</v>
      </c>
      <c r="C12" s="4" t="s">
        <v>5</v>
      </c>
      <c r="D12" s="18" t="s">
        <v>8</v>
      </c>
      <c r="E12" s="19" t="s">
        <v>9</v>
      </c>
      <c r="F12" s="20" t="s">
        <v>11</v>
      </c>
      <c r="G12" s="12" t="s">
        <v>12</v>
      </c>
      <c r="I12" s="18" t="s">
        <v>8</v>
      </c>
      <c r="J12" s="19" t="s">
        <v>9</v>
      </c>
      <c r="K12" s="20" t="s">
        <v>11</v>
      </c>
      <c r="L12" s="12" t="s">
        <v>12</v>
      </c>
      <c r="M12" s="31" t="s">
        <v>26</v>
      </c>
    </row>
    <row r="13" spans="1:13">
      <c r="A13" s="4">
        <v>1908</v>
      </c>
      <c r="B13" s="4">
        <v>1124</v>
      </c>
      <c r="C13" s="4">
        <v>1658</v>
      </c>
      <c r="D13" s="21">
        <f>(a_*B13)/(b_+B13)</f>
        <v>1941.4688782968808</v>
      </c>
      <c r="E13" s="22">
        <f>LN(C13)-LN(D13)</f>
        <v>-0.15783278362710806</v>
      </c>
      <c r="F13" s="23">
        <f>(1/SQRT(2*PI()*sigma*sigma))*EXP(-((E13^2)/(2*sigma*sigma)))</f>
        <v>0.80930154115762476</v>
      </c>
      <c r="G13" s="13">
        <f>-LN(F13)</f>
        <v>0.21158369817286027</v>
      </c>
      <c r="I13" s="21">
        <f>B13*EXP(rickera*(1-(B13/rickerb)))</f>
        <v>1709.8501358958954</v>
      </c>
      <c r="J13" s="22">
        <f>LN(C13)-LN(I13)</f>
        <v>-3.0793670133909323E-2</v>
      </c>
      <c r="K13" s="23">
        <f>(1/SQRT(2*PI()*ricksig*ricksig))*EXP(-((J13^2)/(2*ricksig*ricksig)))</f>
        <v>0.83708370327256187</v>
      </c>
      <c r="L13" s="13">
        <f>-LN(K13)</f>
        <v>0.17783120958284857</v>
      </c>
      <c r="M13" s="32">
        <f>J13^2</f>
        <v>9.4825012031601907E-4</v>
      </c>
    </row>
    <row r="14" spans="1:13">
      <c r="A14" s="4">
        <v>1909</v>
      </c>
      <c r="B14" s="4">
        <v>706</v>
      </c>
      <c r="C14" s="4">
        <v>2380</v>
      </c>
      <c r="D14" s="21">
        <f>(a_*B14)/(b_+B14)</f>
        <v>1518.0221431514651</v>
      </c>
      <c r="E14" s="22">
        <f t="shared" ref="E14:E57" si="0">LN(C14)-LN(D14)</f>
        <v>0.44969222176003409</v>
      </c>
      <c r="F14" s="23">
        <f>(1/SQRT(2*PI()*sigma*sigma))*EXP(-((E14^2)/(2*sigma*sigma)))</f>
        <v>0.53746118052957204</v>
      </c>
      <c r="G14" s="13">
        <f t="shared" ref="G14:G57" si="1">-LN(F14)</f>
        <v>0.62089874385903665</v>
      </c>
      <c r="I14" s="21">
        <f>B14*EXP(rickera*(1-(B14/rickerb)))</f>
        <v>1552.3453306299334</v>
      </c>
      <c r="J14" s="22">
        <f t="shared" ref="J14:J57" si="2">LN(C14)-LN(I14)</f>
        <v>0.42733358382414988</v>
      </c>
      <c r="K14" s="23">
        <f>(1/SQRT(2*PI()*ricksig*ricksig))*EXP(-((J14^2)/(2*ricksig*ricksig)))</f>
        <v>0.56022328914138519</v>
      </c>
      <c r="L14" s="13">
        <f t="shared" ref="L14:L57" si="3">-LN(K14)</f>
        <v>0.57941984411525072</v>
      </c>
      <c r="M14" s="32">
        <f t="shared" ref="M14:M57" si="4">J14^2</f>
        <v>0.18261399186399174</v>
      </c>
    </row>
    <row r="15" spans="1:13">
      <c r="A15" s="4">
        <v>1910</v>
      </c>
      <c r="B15" s="4">
        <v>1506</v>
      </c>
      <c r="C15" s="4">
        <v>1921</v>
      </c>
      <c r="D15" s="21">
        <f>(a_*B15)/(b_+B15)</f>
        <v>2204.975312284294</v>
      </c>
      <c r="E15" s="22">
        <f t="shared" si="0"/>
        <v>-0.13787042880676026</v>
      </c>
      <c r="F15" s="23">
        <f>(1/SQRT(2*PI()*sigma*sigma))*EXP(-((E15^2)/(2*sigma*sigma)))</f>
        <v>0.82040505220356152</v>
      </c>
      <c r="G15" s="13">
        <f t="shared" si="1"/>
        <v>0.19795709458302743</v>
      </c>
      <c r="I15" s="21">
        <f>B15*EXP(rickera*(1-(B15/rickerb)))</f>
        <v>1636.0780277019544</v>
      </c>
      <c r="J15" s="22">
        <f t="shared" si="2"/>
        <v>0.16054395254884746</v>
      </c>
      <c r="K15" s="23">
        <f>(1/SQRT(2*PI()*ricksig*ricksig))*EXP(-((J15^2)/(2*ricksig*ricksig)))</f>
        <v>0.7923820765765005</v>
      </c>
      <c r="L15" s="13">
        <f t="shared" si="3"/>
        <v>0.23271158357496602</v>
      </c>
      <c r="M15" s="32">
        <f t="shared" si="4"/>
        <v>2.5774360700006584E-2</v>
      </c>
    </row>
    <row r="16" spans="1:13">
      <c r="A16" s="4">
        <v>1911</v>
      </c>
      <c r="B16" s="4">
        <v>1054</v>
      </c>
      <c r="C16" s="4">
        <v>1239</v>
      </c>
      <c r="D16" s="21">
        <f>(a_*B16)/(b_+B16)</f>
        <v>1882.5633401698369</v>
      </c>
      <c r="E16" s="22">
        <f t="shared" si="0"/>
        <v>-0.4183297243154307</v>
      </c>
      <c r="F16" s="23">
        <f>(1/SQRT(2*PI()*sigma*sigma))*EXP(-((E16^2)/(2*sigma*sigma)))</f>
        <v>0.57232107237681273</v>
      </c>
      <c r="G16" s="13">
        <f t="shared" si="1"/>
        <v>0.55805512973679139</v>
      </c>
      <c r="I16" s="21">
        <f>B16*EXP(rickera*(1-(B16/rickerb)))</f>
        <v>1705.3960361844775</v>
      </c>
      <c r="J16" s="22">
        <f t="shared" si="2"/>
        <v>-0.31949276040290187</v>
      </c>
      <c r="K16" s="23">
        <f>(1/SQRT(2*PI()*ricksig*ricksig))*EXP(-((J16^2)/(2*ricksig*ricksig)))</f>
        <v>0.66939399474223016</v>
      </c>
      <c r="L16" s="13">
        <f t="shared" si="3"/>
        <v>0.40138246135027517</v>
      </c>
      <c r="M16" s="32">
        <f t="shared" si="4"/>
        <v>0.10207562394986605</v>
      </c>
    </row>
    <row r="17" spans="1:52">
      <c r="A17" s="4">
        <v>1912</v>
      </c>
      <c r="B17" s="4">
        <v>765</v>
      </c>
      <c r="C17" s="4">
        <v>894</v>
      </c>
      <c r="D17" s="21">
        <f>(a_*B17)/(b_+B17)</f>
        <v>1589.9387789866805</v>
      </c>
      <c r="E17" s="22">
        <f t="shared" si="0"/>
        <v>-0.57574501551751212</v>
      </c>
      <c r="F17" s="23">
        <f>(1/SQRT(2*PI()*sigma*sigma))*EXP(-((E17^2)/(2*sigma*sigma)))</f>
        <v>0.39880338451895542</v>
      </c>
      <c r="G17" s="13">
        <f t="shared" si="1"/>
        <v>0.91928675417280459</v>
      </c>
      <c r="I17" s="21">
        <f>B17*EXP(rickera*(1-(B17/rickerb)))</f>
        <v>1596.8439773321929</v>
      </c>
      <c r="J17" s="22">
        <f t="shared" si="2"/>
        <v>-0.58007867091889143</v>
      </c>
      <c r="K17" s="23">
        <f>(1/SQRT(2*PI()*ricksig*ricksig))*EXP(-((J17^2)/(2*ricksig*ricksig)))</f>
        <v>0.39868663692697492</v>
      </c>
      <c r="L17" s="13">
        <f t="shared" si="3"/>
        <v>0.91957954176807211</v>
      </c>
      <c r="M17" s="32">
        <f t="shared" si="4"/>
        <v>0.33649126445502753</v>
      </c>
    </row>
    <row r="18" spans="1:52">
      <c r="A18" s="4">
        <v>1913</v>
      </c>
      <c r="B18" s="4">
        <v>444</v>
      </c>
      <c r="C18" s="4">
        <v>1737</v>
      </c>
      <c r="D18" s="21">
        <f>(a_*B18)/(b_+B18)</f>
        <v>1127.7353201501348</v>
      </c>
      <c r="E18" s="22">
        <f t="shared" si="0"/>
        <v>0.43194800697357838</v>
      </c>
      <c r="F18" s="23">
        <f>(1/SQRT(2*PI()*sigma*sigma))*EXP(-((E18^2)/(2*sigma*sigma)))</f>
        <v>0.5572254429991309</v>
      </c>
      <c r="G18" s="13">
        <f t="shared" si="1"/>
        <v>0.58478537588076418</v>
      </c>
      <c r="I18" s="21">
        <f>B18*EXP(rickera*(1-(B18/rickerb)))</f>
        <v>1229.8400014369615</v>
      </c>
      <c r="J18" s="22">
        <f t="shared" si="2"/>
        <v>0.34527540646834698</v>
      </c>
      <c r="K18" s="23">
        <f>(1/SQRT(2*PI()*ricksig*ricksig))*EXP(-((J18^2)/(2*ricksig*ricksig)))</f>
        <v>0.64450619471082327</v>
      </c>
      <c r="L18" s="13">
        <f t="shared" si="3"/>
        <v>0.43927084499536551</v>
      </c>
      <c r="M18" s="32">
        <f t="shared" si="4"/>
        <v>0.11921510631188223</v>
      </c>
      <c r="Q18" s="20" t="s">
        <v>6</v>
      </c>
      <c r="R18" s="18" t="s">
        <v>7</v>
      </c>
    </row>
    <row r="19" spans="1:52">
      <c r="A19" s="4">
        <v>1914</v>
      </c>
      <c r="B19" s="4">
        <v>979</v>
      </c>
      <c r="C19" s="4">
        <v>3657</v>
      </c>
      <c r="D19" s="21">
        <f>(a_*B19)/(b_+B19)</f>
        <v>1814.8290987295534</v>
      </c>
      <c r="E19" s="22">
        <f t="shared" si="0"/>
        <v>0.70065183636339157</v>
      </c>
      <c r="F19" s="23">
        <f>(1/SQRT(2*PI()*sigma*sigma))*EXP(-((E19^2)/(2*sigma*sigma)))</f>
        <v>0.27600841386254255</v>
      </c>
      <c r="G19" s="13">
        <f t="shared" si="1"/>
        <v>1.2873239287204334</v>
      </c>
      <c r="I19" s="21">
        <f>B19*EXP(rickera*(1-(B19/rickerb)))</f>
        <v>1692.2869727234399</v>
      </c>
      <c r="J19" s="22">
        <f t="shared" si="2"/>
        <v>0.77056228673611038</v>
      </c>
      <c r="K19" s="23">
        <f>(1/SQRT(2*PI()*ricksig*ricksig))*EXP(-((J19^2)/(2*ricksig*ricksig)))</f>
        <v>0.22575402552024887</v>
      </c>
      <c r="L19" s="13">
        <f t="shared" si="3"/>
        <v>1.4883092550821264</v>
      </c>
      <c r="M19" s="32">
        <f t="shared" si="4"/>
        <v>0.5937662377399836</v>
      </c>
      <c r="P19" s="7" t="s">
        <v>27</v>
      </c>
      <c r="Q19" s="20">
        <v>0.2</v>
      </c>
      <c r="R19" s="18">
        <v>1000</v>
      </c>
    </row>
    <row r="20" spans="1:52">
      <c r="A20" s="4">
        <v>1915</v>
      </c>
      <c r="B20" s="4">
        <v>771</v>
      </c>
      <c r="C20" s="4">
        <v>2160</v>
      </c>
      <c r="D20" s="21">
        <f>(a_*B20)/(b_+B20)</f>
        <v>1596.9841101795807</v>
      </c>
      <c r="E20" s="22">
        <f t="shared" si="0"/>
        <v>0.30199130230632232</v>
      </c>
      <c r="F20" s="23">
        <f>(1/SQRT(2*PI()*sigma*sigma))*EXP(-((E20^2)/(2*sigma*sigma)))</f>
        <v>0.69447092651512454</v>
      </c>
      <c r="G20" s="13">
        <f t="shared" si="1"/>
        <v>0.36460498013321935</v>
      </c>
      <c r="I20" s="21">
        <f>B20*EXP(rickera*(1-(B20/rickerb)))</f>
        <v>1600.8804205828146</v>
      </c>
      <c r="J20" s="22">
        <f t="shared" si="2"/>
        <v>0.29955448092517312</v>
      </c>
      <c r="K20" s="23">
        <f>(1/SQRT(2*PI()*ricksig*ricksig))*EXP(-((J20^2)/(2*ricksig*ricksig)))</f>
        <v>0.6879096863332449</v>
      </c>
      <c r="L20" s="13">
        <f t="shared" si="3"/>
        <v>0.37409771952990578</v>
      </c>
      <c r="M20" s="32">
        <f t="shared" si="4"/>
        <v>8.9732887042349899E-2</v>
      </c>
      <c r="P20" s="7" t="s">
        <v>28</v>
      </c>
      <c r="Q20" s="20">
        <v>0.05</v>
      </c>
      <c r="R20" s="18">
        <v>200</v>
      </c>
    </row>
    <row r="21" spans="1:52">
      <c r="A21" s="4">
        <v>1916</v>
      </c>
      <c r="B21" s="4">
        <v>393</v>
      </c>
      <c r="C21" s="4">
        <v>450</v>
      </c>
      <c r="D21" s="21">
        <f>(a_*B21)/(b_+B21)</f>
        <v>1034.7091567620064</v>
      </c>
      <c r="E21" s="22">
        <f t="shared" si="0"/>
        <v>-0.83262807548555529</v>
      </c>
      <c r="F21" s="23">
        <f>(1/SQRT(2*PI()*sigma*sigma))*EXP(-((E21^2)/(2*sigma*sigma)))</f>
        <v>0.17300182852713078</v>
      </c>
      <c r="G21" s="13">
        <f t="shared" si="1"/>
        <v>1.754453115019228</v>
      </c>
      <c r="I21" s="21">
        <f>B21*EXP(rickera*(1-(B21/rickerb)))</f>
        <v>1138.6198167541875</v>
      </c>
      <c r="J21" s="22">
        <f t="shared" si="2"/>
        <v>-0.92832453809280491</v>
      </c>
      <c r="K21" s="23">
        <f>(1/SQRT(2*PI()*ricksig*ricksig))*EXP(-((J21^2)/(2*ricksig*ricksig)))</f>
        <v>0.12483127025799962</v>
      </c>
      <c r="L21" s="13">
        <f t="shared" si="3"/>
        <v>2.0807922914677262</v>
      </c>
      <c r="M21" s="32">
        <f t="shared" si="4"/>
        <v>0.86178644802521964</v>
      </c>
    </row>
    <row r="22" spans="1:52">
      <c r="A22" s="4">
        <v>1917</v>
      </c>
      <c r="B22" s="4">
        <v>623</v>
      </c>
      <c r="C22" s="4">
        <v>848</v>
      </c>
      <c r="D22" s="21">
        <f>(a_*B22)/(b_+B22)</f>
        <v>1408.0068175701815</v>
      </c>
      <c r="E22" s="22">
        <f t="shared" si="0"/>
        <v>-0.50704974293863891</v>
      </c>
      <c r="F22" s="23">
        <f>(1/SQRT(2*PI()*sigma*sigma))*EXP(-((E22^2)/(2*sigma*sigma)))</f>
        <v>0.47351207992365524</v>
      </c>
      <c r="G22" s="13">
        <f t="shared" si="1"/>
        <v>0.7475778546990528</v>
      </c>
      <c r="I22" s="21">
        <f>B22*EXP(rickera*(1-(B22/rickerb)))</f>
        <v>1473.8063125783356</v>
      </c>
      <c r="J22" s="22">
        <f t="shared" si="2"/>
        <v>-0.55272302573058507</v>
      </c>
      <c r="K22" s="23">
        <f>(1/SQRT(2*PI()*ricksig*ricksig))*EXP(-((J22^2)/(2*ricksig*ricksig)))</f>
        <v>0.42695502516255895</v>
      </c>
      <c r="L22" s="13">
        <f t="shared" si="3"/>
        <v>0.85107659878899422</v>
      </c>
      <c r="M22" s="32">
        <f t="shared" si="4"/>
        <v>0.30550274317277298</v>
      </c>
      <c r="O22" s="27">
        <f>$J$9</f>
        <v>0.50192459524976218</v>
      </c>
      <c r="P22" s="20">
        <f>$Q$19</f>
        <v>0.2</v>
      </c>
      <c r="Q22" s="20">
        <f>P22+$Q$20</f>
        <v>0.25</v>
      </c>
      <c r="R22" s="20">
        <f t="shared" ref="R22:BH22" si="5">Q22+$Q$20</f>
        <v>0.3</v>
      </c>
      <c r="S22" s="20">
        <f t="shared" si="5"/>
        <v>0.35</v>
      </c>
      <c r="T22" s="20">
        <f t="shared" si="5"/>
        <v>0.39999999999999997</v>
      </c>
      <c r="U22" s="20">
        <f t="shared" si="5"/>
        <v>0.44999999999999996</v>
      </c>
      <c r="V22" s="20">
        <f t="shared" si="5"/>
        <v>0.49999999999999994</v>
      </c>
      <c r="W22" s="20">
        <f t="shared" si="5"/>
        <v>0.54999999999999993</v>
      </c>
      <c r="X22" s="20">
        <f t="shared" si="5"/>
        <v>0.6</v>
      </c>
      <c r="Y22" s="20">
        <f t="shared" si="5"/>
        <v>0.65</v>
      </c>
      <c r="Z22" s="20">
        <f t="shared" si="5"/>
        <v>0.70000000000000007</v>
      </c>
      <c r="AA22" s="20">
        <f t="shared" si="5"/>
        <v>0.75000000000000011</v>
      </c>
      <c r="AB22" s="20">
        <f t="shared" si="5"/>
        <v>0.80000000000000016</v>
      </c>
      <c r="AC22" s="20">
        <f t="shared" si="5"/>
        <v>0.8500000000000002</v>
      </c>
      <c r="AD22" s="20">
        <f t="shared" si="5"/>
        <v>0.90000000000000024</v>
      </c>
      <c r="AE22" s="20">
        <f t="shared" si="5"/>
        <v>0.95000000000000029</v>
      </c>
      <c r="AF22" s="20">
        <f t="shared" si="5"/>
        <v>1.0000000000000002</v>
      </c>
      <c r="AG22" s="20">
        <f t="shared" si="5"/>
        <v>1.0500000000000003</v>
      </c>
      <c r="AH22" s="20">
        <f t="shared" si="5"/>
        <v>1.1000000000000003</v>
      </c>
      <c r="AI22" s="20">
        <f t="shared" si="5"/>
        <v>1.1500000000000004</v>
      </c>
      <c r="AJ22" s="20">
        <f t="shared" si="5"/>
        <v>1.2000000000000004</v>
      </c>
      <c r="AK22" s="20">
        <f t="shared" si="5"/>
        <v>1.2500000000000004</v>
      </c>
      <c r="AL22" s="20">
        <f t="shared" si="5"/>
        <v>1.3000000000000005</v>
      </c>
      <c r="AM22" s="20">
        <f t="shared" si="5"/>
        <v>1.3500000000000005</v>
      </c>
      <c r="AN22" s="20">
        <f t="shared" si="5"/>
        <v>1.4000000000000006</v>
      </c>
      <c r="AO22" s="20">
        <f t="shared" si="5"/>
        <v>1.4500000000000006</v>
      </c>
      <c r="AP22" s="20">
        <f t="shared" si="5"/>
        <v>1.5000000000000007</v>
      </c>
      <c r="AQ22" s="20">
        <f t="shared" si="5"/>
        <v>1.5500000000000007</v>
      </c>
      <c r="AR22" s="20">
        <f t="shared" si="5"/>
        <v>1.6000000000000008</v>
      </c>
      <c r="AS22" s="20">
        <f t="shared" si="5"/>
        <v>1.6500000000000008</v>
      </c>
      <c r="AT22" s="20">
        <f t="shared" si="5"/>
        <v>1.7000000000000008</v>
      </c>
      <c r="AU22" s="20">
        <f t="shared" si="5"/>
        <v>1.7500000000000009</v>
      </c>
      <c r="AV22" s="20">
        <f>AU22+$Q$20</f>
        <v>1.8000000000000009</v>
      </c>
      <c r="AW22" s="20">
        <f t="shared" si="5"/>
        <v>1.850000000000001</v>
      </c>
      <c r="AX22" s="20">
        <f t="shared" si="5"/>
        <v>1.900000000000001</v>
      </c>
      <c r="AY22" s="20">
        <f t="shared" si="5"/>
        <v>1.9500000000000011</v>
      </c>
      <c r="AZ22" s="20">
        <f t="shared" si="5"/>
        <v>2.0000000000000009</v>
      </c>
    </row>
    <row r="23" spans="1:52">
      <c r="A23" s="4">
        <v>1918</v>
      </c>
      <c r="B23" s="4">
        <v>970</v>
      </c>
      <c r="C23" s="4">
        <v>2452</v>
      </c>
      <c r="D23" s="21">
        <f>(a_*B23)/(b_+B23)</f>
        <v>1806.35464297455</v>
      </c>
      <c r="E23" s="22">
        <f t="shared" si="0"/>
        <v>0.30559321304671894</v>
      </c>
      <c r="F23" s="23">
        <f>(1/SQRT(2*PI()*sigma*sigma))*EXP(-((E23^2)/(2*sigma*sigma)))</f>
        <v>0.6909713381415632</v>
      </c>
      <c r="G23" s="13">
        <f t="shared" si="1"/>
        <v>0.36965693488578866</v>
      </c>
      <c r="I23" s="21">
        <f>B23*EXP(rickera*(1-(B23/rickerb)))</f>
        <v>1690.0823076698987</v>
      </c>
      <c r="J23" s="22">
        <f t="shared" si="2"/>
        <v>0.37212678756167072</v>
      </c>
      <c r="K23" s="23">
        <f>(1/SQRT(2*PI()*ricksig*ricksig))*EXP(-((J23^2)/(2*ricksig*ricksig)))</f>
        <v>0.61763723806558601</v>
      </c>
      <c r="L23" s="13">
        <f t="shared" si="3"/>
        <v>0.4818539872939146</v>
      </c>
      <c r="M23" s="32">
        <f t="shared" si="4"/>
        <v>0.13847834602096881</v>
      </c>
      <c r="O23" s="18">
        <f>$R$19</f>
        <v>1000</v>
      </c>
      <c r="P23" s="17">
        <f t="dataTable" ref="P23:AZ58" dt2D="1" dtr="1" r1="J4" r2="J5"/>
        <v>8.3524474138370983E-14</v>
      </c>
      <c r="Q23" s="17">
        <v>2.1489117611110612E-13</v>
      </c>
      <c r="R23" s="17">
        <v>5.5498904439286524E-13</v>
      </c>
      <c r="S23" s="17">
        <v>1.4369919859607676E-12</v>
      </c>
      <c r="T23" s="17">
        <v>3.7246926236619124E-12</v>
      </c>
      <c r="U23" s="17">
        <v>9.6486345870179388E-12</v>
      </c>
      <c r="V23" s="17">
        <v>2.4931991677641609E-11</v>
      </c>
      <c r="W23" s="17">
        <v>6.4126200485313011E-11</v>
      </c>
      <c r="X23" s="17">
        <v>1.6378008181691041E-10</v>
      </c>
      <c r="Y23" s="17">
        <v>4.1426138925610517E-10</v>
      </c>
      <c r="Z23" s="17">
        <v>1.0346463429159099E-9</v>
      </c>
      <c r="AA23" s="17">
        <v>2.5433223577280393E-9</v>
      </c>
      <c r="AB23" s="17">
        <v>6.1314163629184899E-9</v>
      </c>
      <c r="AC23" s="17">
        <v>1.4441070062840659E-8</v>
      </c>
      <c r="AD23" s="17">
        <v>3.3091982869270133E-8</v>
      </c>
      <c r="AE23" s="17">
        <v>7.3455236221771027E-8</v>
      </c>
      <c r="AF23" s="17">
        <v>1.5721422089468408E-7</v>
      </c>
      <c r="AG23" s="17">
        <v>3.2288216734706118E-7</v>
      </c>
      <c r="AH23" s="17">
        <v>6.332015857276921E-7</v>
      </c>
      <c r="AI23" s="17">
        <v>1.1798587020078707E-6</v>
      </c>
      <c r="AJ23" s="17">
        <v>2.0786135937111074E-6</v>
      </c>
      <c r="AK23" s="17">
        <v>3.4459194375832521E-6</v>
      </c>
      <c r="AL23" s="17">
        <v>5.351443339293612E-6</v>
      </c>
      <c r="AM23" s="17">
        <v>7.753255950768189E-6</v>
      </c>
      <c r="AN23" s="17">
        <v>1.0441779295461375E-5</v>
      </c>
      <c r="AO23" s="17">
        <v>1.3032770124571117E-5</v>
      </c>
      <c r="AP23" s="17">
        <v>1.5040850853746119E-5</v>
      </c>
      <c r="AQ23" s="17">
        <v>1.6025948538730461E-5</v>
      </c>
      <c r="AR23" s="17">
        <v>1.5754202938285512E-5</v>
      </c>
      <c r="AS23" s="17">
        <v>1.4291243267621487E-5</v>
      </c>
      <c r="AT23" s="17">
        <v>1.1975538058295633E-5</v>
      </c>
      <c r="AU23" s="17">
        <v>9.2870391913695246E-6</v>
      </c>
      <c r="AV23" s="17">
        <v>6.682670566003913E-6</v>
      </c>
      <c r="AW23" s="17">
        <v>4.4764798846402058E-6</v>
      </c>
      <c r="AX23" s="17">
        <v>2.8022400512918119E-6</v>
      </c>
      <c r="AY23" s="17">
        <v>1.6463416686313108E-6</v>
      </c>
      <c r="AZ23" s="17">
        <v>9.1198699318448944E-7</v>
      </c>
    </row>
    <row r="24" spans="1:52">
      <c r="A24" s="4">
        <v>1919</v>
      </c>
      <c r="B24" s="4">
        <v>868</v>
      </c>
      <c r="C24" s="4">
        <v>3838</v>
      </c>
      <c r="D24" s="21">
        <f>(a_*B24)/(b_+B24)</f>
        <v>1704.6077469124027</v>
      </c>
      <c r="E24" s="22">
        <f t="shared" si="0"/>
        <v>0.81161637377992868</v>
      </c>
      <c r="F24" s="23">
        <f>(1/SQRT(2*PI()*sigma*sigma))*EXP(-((E24^2)/(2*sigma*sigma)))</f>
        <v>0.18736437228144159</v>
      </c>
      <c r="G24" s="13">
        <f t="shared" si="1"/>
        <v>1.6747000431462544</v>
      </c>
      <c r="I24" s="21">
        <f>B24*EXP(rickera*(1-(B24/rickerb)))</f>
        <v>1654.6149066828893</v>
      </c>
      <c r="J24" s="22">
        <f t="shared" si="2"/>
        <v>0.84138310061553856</v>
      </c>
      <c r="K24" s="23">
        <f>(1/SQRT(2*PI()*ricksig*ricksig))*EXP(-((J24^2)/(2*ricksig*ricksig)))</f>
        <v>0.1754030642045096</v>
      </c>
      <c r="L24" s="13">
        <f t="shared" si="3"/>
        <v>1.7406687293875871</v>
      </c>
      <c r="M24" s="32">
        <f t="shared" si="4"/>
        <v>0.70792552200141745</v>
      </c>
      <c r="O24" s="18">
        <f>O23+$R$20</f>
        <v>1200</v>
      </c>
      <c r="P24" s="17">
        <v>1.808299519070053E-13</v>
      </c>
      <c r="Q24" s="17">
        <v>5.7821112787743183E-13</v>
      </c>
      <c r="R24" s="17">
        <v>1.8751930805233349E-12</v>
      </c>
      <c r="S24" s="17">
        <v>6.1614115748265023E-12</v>
      </c>
      <c r="T24" s="17">
        <v>2.0483303779766917E-11</v>
      </c>
      <c r="U24" s="17">
        <v>6.8782252291754992E-11</v>
      </c>
      <c r="V24" s="17">
        <v>2.3281923690570112E-10</v>
      </c>
      <c r="W24" s="17">
        <v>7.924126921250988E-10</v>
      </c>
      <c r="X24" s="17">
        <v>2.7038759589991286E-9</v>
      </c>
      <c r="Y24" s="17">
        <v>9.2171976662982408E-9</v>
      </c>
      <c r="Z24" s="17">
        <v>3.1260441715128194E-8</v>
      </c>
      <c r="AA24" s="17">
        <v>1.0497558833955727E-7</v>
      </c>
      <c r="AB24" s="17">
        <v>3.4711359592936662E-7</v>
      </c>
      <c r="AC24" s="17">
        <v>1.1230452810497271E-6</v>
      </c>
      <c r="AD24" s="17">
        <v>3.5299043993991357E-6</v>
      </c>
      <c r="AE24" s="17">
        <v>1.0693235587991045E-5</v>
      </c>
      <c r="AF24" s="17">
        <v>3.0947928638540136E-5</v>
      </c>
      <c r="AG24" s="17">
        <v>8.4764383932049513E-5</v>
      </c>
      <c r="AH24" s="17">
        <v>2.175109392840635E-4</v>
      </c>
      <c r="AI24" s="17">
        <v>5.1747327707974355E-4</v>
      </c>
      <c r="AJ24" s="17">
        <v>1.1293441379157793E-3</v>
      </c>
      <c r="AK24" s="17">
        <v>2.2375265454993498E-3</v>
      </c>
      <c r="AL24" s="17">
        <v>3.985004548689366E-3</v>
      </c>
      <c r="AM24" s="17">
        <v>6.3233154562215869E-3</v>
      </c>
      <c r="AN24" s="17">
        <v>8.8726716943352008E-3</v>
      </c>
      <c r="AO24" s="17">
        <v>1.0946197462367099E-2</v>
      </c>
      <c r="AP24" s="17">
        <v>1.182988800647432E-2</v>
      </c>
      <c r="AQ24" s="17">
        <v>1.1184321164542663E-2</v>
      </c>
      <c r="AR24" s="17">
        <v>9.2593851252147676E-3</v>
      </c>
      <c r="AS24" s="17">
        <v>6.7349379731869545E-3</v>
      </c>
      <c r="AT24" s="17">
        <v>4.327337889014099E-3</v>
      </c>
      <c r="AU24" s="17">
        <v>2.4739594486373859E-3</v>
      </c>
      <c r="AV24" s="17">
        <v>1.2694842707235969E-3</v>
      </c>
      <c r="AW24" s="17">
        <v>5.9041066187456989E-4</v>
      </c>
      <c r="AX24" s="17">
        <v>2.5146270719638634E-4</v>
      </c>
      <c r="AY24" s="17">
        <v>9.9126653565817648E-5</v>
      </c>
      <c r="AZ24" s="17">
        <v>3.6548509326483736E-5</v>
      </c>
    </row>
    <row r="25" spans="1:52">
      <c r="A25" s="4">
        <v>1920</v>
      </c>
      <c r="B25" s="4">
        <v>546</v>
      </c>
      <c r="C25" s="4">
        <v>1623</v>
      </c>
      <c r="D25" s="21">
        <f>(a_*B25)/(b_+B25)</f>
        <v>1295.3907007863472</v>
      </c>
      <c r="E25" s="22">
        <f t="shared" si="0"/>
        <v>0.22546393943416287</v>
      </c>
      <c r="F25" s="23">
        <f>(1/SQRT(2*PI()*sigma*sigma))*EXP(-((E25^2)/(2*sigma*sigma)))</f>
        <v>0.76229238059682547</v>
      </c>
      <c r="G25" s="13">
        <f t="shared" si="1"/>
        <v>0.27142509531947634</v>
      </c>
      <c r="I25" s="21">
        <f>B25*EXP(rickera*(1-(B25/rickerb)))</f>
        <v>1382.347403087228</v>
      </c>
      <c r="J25" s="22">
        <f t="shared" si="2"/>
        <v>0.16049321772390623</v>
      </c>
      <c r="K25" s="23">
        <f>(1/SQRT(2*PI()*ricksig*ricksig))*EXP(-((J25^2)/(2*ricksig*ricksig)))</f>
        <v>0.79241060726969803</v>
      </c>
      <c r="L25" s="13">
        <f t="shared" si="3"/>
        <v>0.23267557799077646</v>
      </c>
      <c r="M25" s="32">
        <f t="shared" si="4"/>
        <v>2.5758072935373171E-2</v>
      </c>
      <c r="O25" s="18">
        <f t="shared" ref="O25:O58" si="6">O24+$R$20</f>
        <v>1400</v>
      </c>
      <c r="P25" s="17">
        <v>3.1338532506780035E-13</v>
      </c>
      <c r="Q25" s="17">
        <v>1.1689380560547744E-12</v>
      </c>
      <c r="R25" s="17">
        <v>4.4529414732105982E-12</v>
      </c>
      <c r="S25" s="17">
        <v>1.7305487609184634E-11</v>
      </c>
      <c r="T25" s="17">
        <v>6.8513009203148905E-11</v>
      </c>
      <c r="U25" s="17">
        <v>2.7579346218733369E-10</v>
      </c>
      <c r="V25" s="17">
        <v>1.1260177497913742E-9</v>
      </c>
      <c r="W25" s="17">
        <v>4.6483636049548108E-9</v>
      </c>
      <c r="X25" s="17">
        <v>1.9326639154916052E-8</v>
      </c>
      <c r="Y25" s="17">
        <v>8.0543676954386617E-8</v>
      </c>
      <c r="Z25" s="17">
        <v>3.3449851255260746E-7</v>
      </c>
      <c r="AA25" s="17">
        <v>1.3746910381973261E-6</v>
      </c>
      <c r="AB25" s="17">
        <v>5.5444668005761119E-6</v>
      </c>
      <c r="AC25" s="17">
        <v>2.1734047325527983E-5</v>
      </c>
      <c r="AD25" s="17">
        <v>8.1881278497176557E-5</v>
      </c>
      <c r="AE25" s="17">
        <v>2.9273707720875675E-4</v>
      </c>
      <c r="AF25" s="17">
        <v>9.7923532584230427E-4</v>
      </c>
      <c r="AG25" s="17">
        <v>3.0181727580703113E-3</v>
      </c>
      <c r="AH25" s="17">
        <v>8.43315803374034E-3</v>
      </c>
      <c r="AI25" s="17">
        <v>2.100838335772244E-2</v>
      </c>
      <c r="AJ25" s="17">
        <v>4.5901816548624692E-2</v>
      </c>
      <c r="AK25" s="17">
        <v>8.662368038615563E-2</v>
      </c>
      <c r="AL25" s="17">
        <v>0.13931006642677038</v>
      </c>
      <c r="AM25" s="17">
        <v>0.18890680835084206</v>
      </c>
      <c r="AN25" s="17">
        <v>0.21446153758244632</v>
      </c>
      <c r="AO25" s="17">
        <v>0.2032239867373388</v>
      </c>
      <c r="AP25" s="17">
        <v>0.16094715827709472</v>
      </c>
      <c r="AQ25" s="17">
        <v>0.10711780059270518</v>
      </c>
      <c r="AR25" s="17">
        <v>6.0470320195915028E-2</v>
      </c>
      <c r="AS25" s="17">
        <v>2.9316284303749773E-2</v>
      </c>
      <c r="AT25" s="17">
        <v>1.2386119033378889E-2</v>
      </c>
      <c r="AU25" s="17">
        <v>4.6344916487775925E-3</v>
      </c>
      <c r="AV25" s="17">
        <v>1.5614761780354492E-3</v>
      </c>
      <c r="AW25" s="17">
        <v>4.8160859407286958E-4</v>
      </c>
      <c r="AX25" s="17">
        <v>1.3814226766921576E-4</v>
      </c>
      <c r="AY25" s="17">
        <v>3.7393450674091666E-5</v>
      </c>
      <c r="AZ25" s="17">
        <v>9.6799311943891927E-6</v>
      </c>
    </row>
    <row r="26" spans="1:52">
      <c r="A26" s="4">
        <v>1921</v>
      </c>
      <c r="B26" s="4">
        <v>244</v>
      </c>
      <c r="C26" s="4">
        <v>1296</v>
      </c>
      <c r="D26" s="21">
        <f>(a_*B26)/(b_+B26)</f>
        <v>719.2783271569665</v>
      </c>
      <c r="E26" s="22">
        <f t="shared" si="0"/>
        <v>0.58878949095722799</v>
      </c>
      <c r="F26" s="23">
        <f>(1/SQRT(2*PI()*sigma*sigma))*EXP(-((E26^2)/(2*sigma*sigma)))</f>
        <v>0.38506090267858112</v>
      </c>
      <c r="G26" s="13">
        <f t="shared" si="1"/>
        <v>0.9543537684293425</v>
      </c>
      <c r="I26" s="21">
        <f>B26*EXP(rickera*(1-(B26/rickerb)))</f>
        <v>806.13285264315152</v>
      </c>
      <c r="J26" s="22">
        <f t="shared" si="2"/>
        <v>0.47478931840642069</v>
      </c>
      <c r="K26" s="23">
        <f>(1/SQRT(2*PI()*ricksig*ricksig))*EXP(-((J26^2)/(2*ricksig*ricksig)))</f>
        <v>0.50963665878966669</v>
      </c>
      <c r="L26" s="13">
        <f t="shared" si="3"/>
        <v>0.67405724091103736</v>
      </c>
      <c r="M26" s="32">
        <f t="shared" si="4"/>
        <v>0.22542489687283354</v>
      </c>
      <c r="O26" s="18">
        <f t="shared" si="6"/>
        <v>1600</v>
      </c>
      <c r="P26" s="17">
        <v>4.7272491819669487E-13</v>
      </c>
      <c r="Q26" s="17">
        <v>1.9771698189157191E-12</v>
      </c>
      <c r="R26" s="17">
        <v>8.485088126163971E-12</v>
      </c>
      <c r="S26" s="17">
        <v>3.7317818352472258E-11</v>
      </c>
      <c r="T26" s="17">
        <v>1.6790661219255038E-10</v>
      </c>
      <c r="U26" s="17">
        <v>7.7104121019245781E-10</v>
      </c>
      <c r="V26" s="17">
        <v>3.6022555810267719E-9</v>
      </c>
      <c r="W26" s="17">
        <v>1.7052194139592176E-8</v>
      </c>
      <c r="X26" s="17">
        <v>8.1363632188041422E-8</v>
      </c>
      <c r="Y26" s="17">
        <v>3.8876467992443723E-7</v>
      </c>
      <c r="Z26" s="17">
        <v>1.8452090388812276E-6</v>
      </c>
      <c r="AA26" s="17">
        <v>8.614755103225279E-6</v>
      </c>
      <c r="AB26" s="17">
        <v>3.9099379534401865E-5</v>
      </c>
      <c r="AC26" s="17">
        <v>1.701398972736429E-4</v>
      </c>
      <c r="AD26" s="17">
        <v>6.9853993613319015E-4</v>
      </c>
      <c r="AE26" s="17">
        <v>2.6573732134852336E-3</v>
      </c>
      <c r="AF26" s="17">
        <v>9.1815404154889525E-3</v>
      </c>
      <c r="AG26" s="17">
        <v>2.8204460877289814E-2</v>
      </c>
      <c r="AH26" s="17">
        <v>7.5360383792828792E-2</v>
      </c>
      <c r="AI26" s="17">
        <v>0.17142580141542377</v>
      </c>
      <c r="AJ26" s="17">
        <v>0.32550357818874509</v>
      </c>
      <c r="AK26" s="17">
        <v>0.50742956349176027</v>
      </c>
      <c r="AL26" s="17">
        <v>0.64159328347118938</v>
      </c>
      <c r="AM26" s="17">
        <v>0.65361376176659547</v>
      </c>
      <c r="AN26" s="17">
        <v>0.53620211141608309</v>
      </c>
      <c r="AO26" s="17">
        <v>0.35622752087939585</v>
      </c>
      <c r="AP26" s="17">
        <v>0.19382704059839631</v>
      </c>
      <c r="AQ26" s="17">
        <v>8.7761560533427485E-2</v>
      </c>
      <c r="AR26" s="17">
        <v>3.3710881782561375E-2</v>
      </c>
      <c r="AS26" s="17">
        <v>1.1221203980750355E-2</v>
      </c>
      <c r="AT26" s="17">
        <v>3.308488299918355E-3</v>
      </c>
      <c r="AU26" s="17">
        <v>8.8282254432741638E-4</v>
      </c>
      <c r="AV26" s="17">
        <v>2.1755255816120541E-4</v>
      </c>
      <c r="AW26" s="17">
        <v>5.0433818768042091E-5</v>
      </c>
      <c r="AX26" s="17">
        <v>1.1180641033040983E-5</v>
      </c>
      <c r="AY26" s="17">
        <v>2.404245415047371E-6</v>
      </c>
      <c r="AZ26" s="17">
        <v>5.075968169680025E-7</v>
      </c>
    </row>
    <row r="27" spans="1:52">
      <c r="A27" s="4">
        <v>1922</v>
      </c>
      <c r="B27" s="4">
        <v>635</v>
      </c>
      <c r="C27" s="4">
        <v>1487</v>
      </c>
      <c r="D27" s="21">
        <f>(a_*B27)/(b_+B27)</f>
        <v>1424.602801485662</v>
      </c>
      <c r="E27" s="22">
        <f t="shared" si="0"/>
        <v>4.2867628410983016E-2</v>
      </c>
      <c r="F27" s="23">
        <f>(1/SQRT(2*PI()*sigma*sigma))*EXP(-((E27^2)/(2*sigma*sigma)))</f>
        <v>0.85357690635358563</v>
      </c>
      <c r="G27" s="13">
        <f t="shared" si="1"/>
        <v>0.15831963377295863</v>
      </c>
      <c r="I27" s="21">
        <f>B27*EXP(rickera*(1-(B27/rickerb)))</f>
        <v>1486.3908459086758</v>
      </c>
      <c r="J27" s="22">
        <f t="shared" si="2"/>
        <v>4.0973698475266218E-4</v>
      </c>
      <c r="K27" s="23">
        <f>(1/SQRT(2*PI()*ricksig*ricksig))*EXP(-((J27^2)/(2*ricksig*ricksig)))</f>
        <v>0.83883992139590158</v>
      </c>
      <c r="L27" s="13">
        <f t="shared" si="3"/>
        <v>0.17573538762493368</v>
      </c>
      <c r="M27" s="32">
        <f t="shared" si="4"/>
        <v>1.6788439667420332E-7</v>
      </c>
      <c r="O27" s="18">
        <f t="shared" si="6"/>
        <v>1800</v>
      </c>
      <c r="P27" s="17">
        <v>6.5021898994985881E-13</v>
      </c>
      <c r="Q27" s="17">
        <v>2.9704847374056251E-12</v>
      </c>
      <c r="R27" s="17">
        <v>1.3969276930824634E-11</v>
      </c>
      <c r="S27" s="17">
        <v>6.7522651168690705E-11</v>
      </c>
      <c r="T27" s="17">
        <v>3.3474220273679908E-10</v>
      </c>
      <c r="U27" s="17">
        <v>1.6968729147163794E-9</v>
      </c>
      <c r="V27" s="17">
        <v>8.7601396749052694E-9</v>
      </c>
      <c r="W27" s="17">
        <v>4.5813785061469495E-8</v>
      </c>
      <c r="X27" s="17">
        <v>2.4107421006065428E-7</v>
      </c>
      <c r="Y27" s="17">
        <v>1.2654509648336092E-6</v>
      </c>
      <c r="Z27" s="17">
        <v>6.5561465053815293E-6</v>
      </c>
      <c r="AA27" s="17">
        <v>3.3090670410122758E-5</v>
      </c>
      <c r="AB27" s="17">
        <v>1.6018962320965135E-4</v>
      </c>
      <c r="AC27" s="17">
        <v>7.3024109619157865E-4</v>
      </c>
      <c r="AD27" s="17">
        <v>3.0694195640991791E-3</v>
      </c>
      <c r="AE27" s="17">
        <v>1.1619858486854361E-2</v>
      </c>
      <c r="AF27" s="17">
        <v>3.8627600950647933E-2</v>
      </c>
      <c r="AG27" s="17">
        <v>0.10984345468027665</v>
      </c>
      <c r="AH27" s="17">
        <v>0.26042830066088757</v>
      </c>
      <c r="AI27" s="17">
        <v>0.50288802007964573</v>
      </c>
      <c r="AJ27" s="17">
        <v>0.77577829303522816</v>
      </c>
      <c r="AK27" s="17">
        <v>0.94328737458268186</v>
      </c>
      <c r="AL27" s="17">
        <v>0.89839865418009568</v>
      </c>
      <c r="AM27" s="17">
        <v>0.67126906379271034</v>
      </c>
      <c r="AN27" s="17">
        <v>0.39713996297568438</v>
      </c>
      <c r="AO27" s="17">
        <v>0.18903752416020428</v>
      </c>
      <c r="AP27" s="17">
        <v>7.3943892662940908E-2</v>
      </c>
      <c r="AQ27" s="17">
        <v>2.4358917366521494E-2</v>
      </c>
      <c r="AR27" s="17">
        <v>6.936353553279909E-3</v>
      </c>
      <c r="AS27" s="17">
        <v>1.7523058644730288E-3</v>
      </c>
      <c r="AT27" s="17">
        <v>4.0254995879949264E-4</v>
      </c>
      <c r="AU27" s="17">
        <v>8.6013239025561081E-5</v>
      </c>
      <c r="AV27" s="17">
        <v>1.7439355761972287E-5</v>
      </c>
      <c r="AW27" s="17">
        <v>3.4135628118326593E-6</v>
      </c>
      <c r="AX27" s="17">
        <v>6.5451654225924377E-7</v>
      </c>
      <c r="AY27" s="17">
        <v>1.2442346149640401E-7</v>
      </c>
      <c r="AZ27" s="17">
        <v>2.3681536019240401E-8</v>
      </c>
    </row>
    <row r="28" spans="1:52">
      <c r="A28" s="4">
        <v>1923</v>
      </c>
      <c r="B28" s="4">
        <v>1043</v>
      </c>
      <c r="C28" s="4">
        <v>1497</v>
      </c>
      <c r="D28" s="21">
        <f>(a_*B28)/(b_+B28)</f>
        <v>1872.939991848677</v>
      </c>
      <c r="E28" s="22">
        <f t="shared" si="0"/>
        <v>-0.22404627898941953</v>
      </c>
      <c r="F28" s="23">
        <f>(1/SQRT(2*PI()*sigma*sigma))*EXP(-((E28^2)/(2*sigma*sigma)))</f>
        <v>0.76341458677410579</v>
      </c>
      <c r="G28" s="13">
        <f t="shared" si="1"/>
        <v>0.26995403121129047</v>
      </c>
      <c r="I28" s="21">
        <f>B28*EXP(rickera*(1-(B28/rickerb)))</f>
        <v>1704.0379400082854</v>
      </c>
      <c r="J28" s="22">
        <f t="shared" si="2"/>
        <v>-0.12953758798484305</v>
      </c>
      <c r="K28" s="23">
        <f>(1/SQRT(2*PI()*ricksig*ricksig))*EXP(-((J28^2)/(2*ricksig*ricksig)))</f>
        <v>0.80829458435238843</v>
      </c>
      <c r="L28" s="13">
        <f t="shared" si="3"/>
        <v>0.21282870231131548</v>
      </c>
      <c r="M28" s="32">
        <f t="shared" si="4"/>
        <v>1.6779986700930956E-2</v>
      </c>
      <c r="O28" s="18">
        <f t="shared" si="6"/>
        <v>2000</v>
      </c>
      <c r="P28" s="17">
        <v>8.3855732716518341E-13</v>
      </c>
      <c r="Q28" s="17">
        <v>4.1087794840819559E-12</v>
      </c>
      <c r="R28" s="17">
        <v>2.0770726053850507E-11</v>
      </c>
      <c r="S28" s="17">
        <v>1.081301570862283E-10</v>
      </c>
      <c r="T28" s="17">
        <v>5.7813659262093867E-10</v>
      </c>
      <c r="U28" s="17">
        <v>3.1628493618620784E-9</v>
      </c>
      <c r="V28" s="17">
        <v>1.7615824930865688E-8</v>
      </c>
      <c r="W28" s="17">
        <v>9.9226291179242787E-8</v>
      </c>
      <c r="X28" s="17">
        <v>5.6045704550678257E-7</v>
      </c>
      <c r="Y28" s="17">
        <v>3.1402129942444985E-6</v>
      </c>
      <c r="Z28" s="17">
        <v>1.7220609248796826E-5</v>
      </c>
      <c r="AA28" s="17">
        <v>9.0929202125139511E-5</v>
      </c>
      <c r="AB28" s="17">
        <v>4.5335333255551728E-4</v>
      </c>
      <c r="AC28" s="17">
        <v>2.0862003432932643E-3</v>
      </c>
      <c r="AD28" s="17">
        <v>8.6348645531102528E-3</v>
      </c>
      <c r="AE28" s="17">
        <v>3.1252019332951228E-2</v>
      </c>
      <c r="AF28" s="17">
        <v>9.6024823653953206E-2</v>
      </c>
      <c r="AG28" s="17">
        <v>0.24324353056583334</v>
      </c>
      <c r="AH28" s="17">
        <v>0.49444354496620102</v>
      </c>
      <c r="AI28" s="17">
        <v>0.78860786993494181</v>
      </c>
      <c r="AJ28" s="17">
        <v>0.97153723912487644</v>
      </c>
      <c r="AK28" s="17">
        <v>0.91782404754190516</v>
      </c>
      <c r="AL28" s="17">
        <v>0.66623454203937105</v>
      </c>
      <c r="AM28" s="17">
        <v>0.37570607302203651</v>
      </c>
      <c r="AN28" s="17">
        <v>0.16772478433218641</v>
      </c>
      <c r="AO28" s="17">
        <v>6.0756659101854009E-2</v>
      </c>
      <c r="AP28" s="17">
        <v>1.8370301786742285E-2</v>
      </c>
      <c r="AQ28" s="17">
        <v>4.7757363676380156E-3</v>
      </c>
      <c r="AR28" s="17">
        <v>1.0990790649137586E-3</v>
      </c>
      <c r="AS28" s="17">
        <v>2.301094280251432E-4</v>
      </c>
      <c r="AT28" s="17">
        <v>4.4918203809306189E-5</v>
      </c>
      <c r="AU28" s="17">
        <v>8.3519565872908127E-6</v>
      </c>
      <c r="AV28" s="17">
        <v>1.5063322412246683E-6</v>
      </c>
      <c r="AW28" s="17">
        <v>2.6752565787275457E-7</v>
      </c>
      <c r="AX28" s="17">
        <v>4.7363743574030093E-8</v>
      </c>
      <c r="AY28" s="17">
        <v>8.4413887923457115E-9</v>
      </c>
      <c r="AZ28" s="17">
        <v>1.5261723521598001E-9</v>
      </c>
    </row>
    <row r="29" spans="1:52">
      <c r="A29" s="4">
        <v>1924</v>
      </c>
      <c r="B29" s="4">
        <v>1098</v>
      </c>
      <c r="C29" s="4">
        <v>858</v>
      </c>
      <c r="D29" s="21">
        <f>(a_*B29)/(b_+B29)</f>
        <v>1920.0482477270575</v>
      </c>
      <c r="E29" s="22">
        <f t="shared" si="0"/>
        <v>-0.8055014942426455</v>
      </c>
      <c r="F29" s="23">
        <f>(1/SQRT(2*PI()*sigma*sigma))*EXP(-((E29^2)/(2*sigma*sigma)))</f>
        <v>0.19169053308715397</v>
      </c>
      <c r="G29" s="13">
        <f t="shared" si="1"/>
        <v>1.6518730141502083</v>
      </c>
      <c r="I29" s="21">
        <f>B29*EXP(rickera*(1-(B29/rickerb)))</f>
        <v>1709.0144137544212</v>
      </c>
      <c r="J29" s="22">
        <f t="shared" si="2"/>
        <v>-0.6890680176203956</v>
      </c>
      <c r="K29" s="23">
        <f>(1/SQRT(2*PI()*ricksig*ricksig))*EXP(-((J29^2)/(2*ricksig*ricksig)))</f>
        <v>0.29365309960837893</v>
      </c>
      <c r="L29" s="13">
        <f t="shared" si="3"/>
        <v>1.2253561416176604</v>
      </c>
      <c r="M29" s="32">
        <f t="shared" si="4"/>
        <v>0.47481473290730181</v>
      </c>
      <c r="O29" s="18">
        <f t="shared" si="6"/>
        <v>2200</v>
      </c>
      <c r="P29" s="17">
        <v>1.0320765799744306E-12</v>
      </c>
      <c r="Q29" s="17">
        <v>5.3528622080891114E-12</v>
      </c>
      <c r="R29" s="17">
        <v>2.868870598137428E-11</v>
      </c>
      <c r="S29" s="17">
        <v>1.5853110554769557E-10</v>
      </c>
      <c r="T29" s="17">
        <v>9.0029669362230189E-10</v>
      </c>
      <c r="U29" s="17">
        <v>5.2307412341662229E-9</v>
      </c>
      <c r="V29" s="17">
        <v>3.0903219417389549E-8</v>
      </c>
      <c r="W29" s="17">
        <v>1.8417411516801149E-7</v>
      </c>
      <c r="X29" s="17">
        <v>1.0958565664259068E-6</v>
      </c>
      <c r="Y29" s="17">
        <v>6.4255254445829739E-6</v>
      </c>
      <c r="Z29" s="17">
        <v>3.6530918953525001E-5</v>
      </c>
      <c r="AA29" s="17">
        <v>1.9745492897923787E-4</v>
      </c>
      <c r="AB29" s="17">
        <v>9.9129016248014992E-4</v>
      </c>
      <c r="AC29" s="17">
        <v>4.499639873507235E-3</v>
      </c>
      <c r="AD29" s="17">
        <v>1.7921683943232663E-2</v>
      </c>
      <c r="AE29" s="17">
        <v>6.065819587630164E-2</v>
      </c>
      <c r="AF29" s="17">
        <v>0.16889287887651572</v>
      </c>
      <c r="AG29" s="17">
        <v>0.37516731105545004</v>
      </c>
      <c r="AH29" s="17">
        <v>0.64762104211617666</v>
      </c>
      <c r="AI29" s="17">
        <v>0.85219028612186998</v>
      </c>
      <c r="AJ29" s="17">
        <v>0.8462272182575441</v>
      </c>
      <c r="AK29" s="17">
        <v>0.63428711474981714</v>
      </c>
      <c r="AL29" s="17">
        <v>0.36268683006199404</v>
      </c>
      <c r="AM29" s="17">
        <v>0.16134776911785775</v>
      </c>
      <c r="AN29" s="17">
        <v>5.7347065171697027E-2</v>
      </c>
      <c r="AO29" s="17">
        <v>1.6794237546588257E-2</v>
      </c>
      <c r="AP29" s="17">
        <v>4.1862040431034147E-3</v>
      </c>
      <c r="AQ29" s="17">
        <v>9.1701433045690713E-4</v>
      </c>
      <c r="AR29" s="17">
        <v>1.8188190595992796E-4</v>
      </c>
      <c r="AS29" s="17">
        <v>3.3548119973761968E-5</v>
      </c>
      <c r="AT29" s="17">
        <v>5.8892921407334352E-6</v>
      </c>
      <c r="AU29" s="17">
        <v>1.0033174684325647E-6</v>
      </c>
      <c r="AV29" s="17">
        <v>1.6856034760272629E-7</v>
      </c>
      <c r="AW29" s="17">
        <v>2.8289258905153369E-8</v>
      </c>
      <c r="AX29" s="17">
        <v>4.7914488552523021E-9</v>
      </c>
      <c r="AY29" s="17">
        <v>8.2551411029663739E-10</v>
      </c>
      <c r="AZ29" s="17">
        <v>1.455461542331675E-10</v>
      </c>
    </row>
    <row r="30" spans="1:52">
      <c r="A30" s="4">
        <v>1925</v>
      </c>
      <c r="B30" s="4">
        <v>624</v>
      </c>
      <c r="C30" s="4">
        <v>2346</v>
      </c>
      <c r="D30" s="21">
        <f>(a_*B30)/(b_+B30)</f>
        <v>1409.3991762101339</v>
      </c>
      <c r="E30" s="22">
        <f t="shared" si="0"/>
        <v>0.50954825281752303</v>
      </c>
      <c r="F30" s="23">
        <f>(1/SQRT(2*PI()*sigma*sigma))*EXP(-((E30^2)/(2*sigma*sigma)))</f>
        <v>0.47074380900093366</v>
      </c>
      <c r="G30" s="13">
        <f t="shared" si="1"/>
        <v>0.7534412628835937</v>
      </c>
      <c r="I30" s="21">
        <f>B30*EXP(rickera*(1-(B30/rickerb)))</f>
        <v>1474.8715547034265</v>
      </c>
      <c r="J30" s="22">
        <f t="shared" si="2"/>
        <v>0.46414084578831805</v>
      </c>
      <c r="K30" s="23">
        <f>(1/SQRT(2*PI()*ricksig*ricksig))*EXP(-((J30^2)/(2*ricksig*ricksig)))</f>
        <v>0.52102598011467682</v>
      </c>
      <c r="L30" s="13">
        <f t="shared" si="3"/>
        <v>0.65195537260892766</v>
      </c>
      <c r="M30" s="32">
        <f t="shared" si="4"/>
        <v>0.21542672472909524</v>
      </c>
      <c r="O30" s="18">
        <f t="shared" si="6"/>
        <v>2400</v>
      </c>
      <c r="P30" s="17">
        <v>1.226614615876175E-12</v>
      </c>
      <c r="Q30" s="17">
        <v>6.6683511963304986E-12</v>
      </c>
      <c r="R30" s="17">
        <v>3.7503459215239749E-11</v>
      </c>
      <c r="S30" s="17">
        <v>2.1762941877852705E-10</v>
      </c>
      <c r="T30" s="17">
        <v>1.2980644732044289E-9</v>
      </c>
      <c r="U30" s="17">
        <v>7.9159470231925405E-9</v>
      </c>
      <c r="V30" s="17">
        <v>4.9004281154822138E-8</v>
      </c>
      <c r="W30" s="17">
        <v>3.0507628454114309E-7</v>
      </c>
      <c r="X30" s="17">
        <v>1.8869914844162666E-6</v>
      </c>
      <c r="Y30" s="17">
        <v>1.1420456448701123E-5</v>
      </c>
      <c r="Z30" s="17">
        <v>6.6366073927305664E-5</v>
      </c>
      <c r="AA30" s="17">
        <v>3.6194934130419956E-4</v>
      </c>
      <c r="AB30" s="17">
        <v>1.8035639723462192E-3</v>
      </c>
      <c r="AC30" s="17">
        <v>7.9637658845936581E-3</v>
      </c>
      <c r="AD30" s="17">
        <v>3.0134683507647735E-2</v>
      </c>
      <c r="AE30" s="17">
        <v>9.4367265279505577E-2</v>
      </c>
      <c r="AF30" s="17">
        <v>0.23635918433004671</v>
      </c>
      <c r="AG30" s="17">
        <v>0.45926103595525686</v>
      </c>
      <c r="AH30" s="17">
        <v>0.67588727520922565</v>
      </c>
      <c r="AI30" s="17">
        <v>0.74238217835590004</v>
      </c>
      <c r="AJ30" s="17">
        <v>0.60635846068464139</v>
      </c>
      <c r="AK30" s="17">
        <v>0.3711849647138809</v>
      </c>
      <c r="AL30" s="17">
        <v>0.17345737847314907</v>
      </c>
      <c r="AM30" s="17">
        <v>6.3553813002460269E-2</v>
      </c>
      <c r="AN30" s="17">
        <v>1.8854601876770908E-2</v>
      </c>
      <c r="AO30" s="17">
        <v>4.6890629281487947E-3</v>
      </c>
      <c r="AP30" s="17">
        <v>1.0119813951359996E-3</v>
      </c>
      <c r="AQ30" s="17">
        <v>1.9580050221321068E-4</v>
      </c>
      <c r="AR30" s="17">
        <v>3.497200639993263E-5</v>
      </c>
      <c r="AS30" s="17">
        <v>5.9144181169427592E-6</v>
      </c>
      <c r="AT30" s="17">
        <v>9.6751966916371933E-7</v>
      </c>
      <c r="AU30" s="17">
        <v>1.5580121320401698E-7</v>
      </c>
      <c r="AV30" s="17">
        <v>2.5046675234858964E-8</v>
      </c>
      <c r="AW30" s="17">
        <v>4.0644172116637089E-9</v>
      </c>
      <c r="AX30" s="17">
        <v>6.7145237338824325E-10</v>
      </c>
      <c r="AY30" s="17">
        <v>1.1365566001360923E-10</v>
      </c>
      <c r="AZ30" s="17">
        <v>1.9805099732226274E-11</v>
      </c>
    </row>
    <row r="31" spans="1:52">
      <c r="A31" s="4">
        <v>1926</v>
      </c>
      <c r="B31" s="4">
        <v>554</v>
      </c>
      <c r="C31" s="4">
        <v>1582</v>
      </c>
      <c r="D31" s="21">
        <f>(a_*B31)/(b_+B31)</f>
        <v>1307.6101496127835</v>
      </c>
      <c r="E31" s="22">
        <f t="shared" si="0"/>
        <v>0.19048871149116131</v>
      </c>
      <c r="F31" s="23">
        <f>(1/SQRT(2*PI()*sigma*sigma))*EXP(-((E31^2)/(2*sigma*sigma)))</f>
        <v>0.78832745255701309</v>
      </c>
      <c r="G31" s="13">
        <f t="shared" si="1"/>
        <v>0.2378417265105833</v>
      </c>
      <c r="I31" s="21">
        <f>B31*EXP(rickera*(1-(B31/rickerb)))</f>
        <v>1392.7471455022687</v>
      </c>
      <c r="J31" s="22">
        <f t="shared" si="2"/>
        <v>0.12741170896941778</v>
      </c>
      <c r="K31" s="23">
        <f>(1/SQRT(2*PI()*ricksig*ricksig))*EXP(-((J31^2)/(2*ricksig*ricksig)))</f>
        <v>0.80927120580674172</v>
      </c>
      <c r="L31" s="13">
        <f t="shared" si="3"/>
        <v>0.21162118224757173</v>
      </c>
      <c r="M31" s="32">
        <f t="shared" si="4"/>
        <v>1.6233743582507617E-2</v>
      </c>
      <c r="O31" s="18">
        <f t="shared" si="6"/>
        <v>2600</v>
      </c>
      <c r="P31" s="17">
        <v>1.4192262989859425E-12</v>
      </c>
      <c r="Q31" s="17">
        <v>8.0268588978414299E-12</v>
      </c>
      <c r="R31" s="17">
        <v>4.7003713710725548E-11</v>
      </c>
      <c r="S31" s="17">
        <v>2.8410844019398992E-10</v>
      </c>
      <c r="T31" s="17">
        <v>1.7647828414827552E-9</v>
      </c>
      <c r="U31" s="17">
        <v>1.1197197287932746E-8</v>
      </c>
      <c r="V31" s="17">
        <v>7.1975075986355549E-8</v>
      </c>
      <c r="W31" s="17">
        <v>4.6370161244004714E-7</v>
      </c>
      <c r="X31" s="17">
        <v>2.9530597694019826E-6</v>
      </c>
      <c r="Y31" s="17">
        <v>1.8269187054142477E-5</v>
      </c>
      <c r="Z31" s="17">
        <v>1.0746434373095857E-4</v>
      </c>
      <c r="AA31" s="17">
        <v>5.857610130573709E-4</v>
      </c>
      <c r="AB31" s="17">
        <v>2.8710730907570013E-3</v>
      </c>
      <c r="AC31" s="17">
        <v>1.223396434006516E-2</v>
      </c>
      <c r="AD31" s="17">
        <v>4.37036213404789E-2</v>
      </c>
      <c r="AE31" s="17">
        <v>0.12614861643537933</v>
      </c>
      <c r="AF31" s="17">
        <v>0.28418304870355743</v>
      </c>
      <c r="AG31" s="17">
        <v>0.48523121589274903</v>
      </c>
      <c r="AH31" s="17">
        <v>0.61511822732065113</v>
      </c>
      <c r="AI31" s="17">
        <v>0.57344101399276559</v>
      </c>
      <c r="AJ31" s="17">
        <v>0.39425203386440993</v>
      </c>
      <c r="AK31" s="17">
        <v>0.20288985834027856</v>
      </c>
      <c r="AL31" s="17">
        <v>8.0128460121116546E-2</v>
      </c>
      <c r="AM31" s="17">
        <v>2.5079420253908233E-2</v>
      </c>
      <c r="AN31" s="17">
        <v>6.4493090111290693E-3</v>
      </c>
      <c r="AO31" s="17">
        <v>1.4138586442958882E-3</v>
      </c>
      <c r="AP31" s="17">
        <v>2.7374830712747892E-4</v>
      </c>
      <c r="AQ31" s="17">
        <v>4.8341900733991222E-5</v>
      </c>
      <c r="AR31" s="17">
        <v>8.0082005662262624E-6</v>
      </c>
      <c r="AS31" s="17">
        <v>1.2744189333649844E-6</v>
      </c>
      <c r="AT31" s="17">
        <v>1.9867936630796745E-7</v>
      </c>
      <c r="AU31" s="17">
        <v>3.0823707171237743E-8</v>
      </c>
      <c r="AV31" s="17">
        <v>4.8181371424068381E-9</v>
      </c>
      <c r="AW31" s="17">
        <v>7.6607732291605181E-10</v>
      </c>
      <c r="AX31" s="17">
        <v>1.2479077836933572E-10</v>
      </c>
      <c r="AY31" s="17">
        <v>2.0936230228232055E-11</v>
      </c>
      <c r="AZ31" s="17">
        <v>3.631184132577242E-12</v>
      </c>
    </row>
    <row r="32" spans="1:52">
      <c r="A32" s="4">
        <v>1927</v>
      </c>
      <c r="B32" s="4">
        <v>549</v>
      </c>
      <c r="C32" s="4">
        <v>1344</v>
      </c>
      <c r="D32" s="21">
        <f>(a_*B32)/(b_+B32)</f>
        <v>1299.9877726140958</v>
      </c>
      <c r="E32" s="22">
        <f t="shared" si="0"/>
        <v>3.3295383359165598E-2</v>
      </c>
      <c r="F32" s="23">
        <f>(1/SQRT(2*PI()*sigma*sigma))*EXP(-((E32^2)/(2*sigma*sigma)))</f>
        <v>0.85501466466760045</v>
      </c>
      <c r="G32" s="13">
        <f t="shared" si="1"/>
        <v>0.15663665853445261</v>
      </c>
      <c r="I32" s="21">
        <f>B32*EXP(rickera*(1-(B32/rickerb)))</f>
        <v>1386.2725875372585</v>
      </c>
      <c r="J32" s="22">
        <f t="shared" si="2"/>
        <v>-3.0968311434135032E-2</v>
      </c>
      <c r="K32" s="23">
        <f>(1/SQRT(2*PI()*ricksig*ricksig))*EXP(-((J32^2)/(2*ricksig*ricksig)))</f>
        <v>0.83706374420429175</v>
      </c>
      <c r="L32" s="13">
        <f t="shared" si="3"/>
        <v>0.17785505344236183</v>
      </c>
      <c r="M32" s="32">
        <f t="shared" si="4"/>
        <v>9.5903631308157859E-4</v>
      </c>
      <c r="O32" s="18">
        <f t="shared" si="6"/>
        <v>2800</v>
      </c>
      <c r="P32" s="17">
        <v>1.6078979744403987E-12</v>
      </c>
      <c r="Q32" s="17">
        <v>9.4058355023304793E-12</v>
      </c>
      <c r="R32" s="17">
        <v>5.7000272137202554E-11</v>
      </c>
      <c r="S32" s="17">
        <v>3.5661111973912E-10</v>
      </c>
      <c r="T32" s="17">
        <v>2.2919087653168738E-9</v>
      </c>
      <c r="U32" s="17">
        <v>1.5028282770549572E-8</v>
      </c>
      <c r="V32" s="17">
        <v>9.9617637254062218E-8</v>
      </c>
      <c r="W32" s="17">
        <v>6.5953584503442618E-7</v>
      </c>
      <c r="X32" s="17">
        <v>4.2942842748378249E-6</v>
      </c>
      <c r="Y32" s="17">
        <v>2.6967947807879518E-5</v>
      </c>
      <c r="Z32" s="17">
        <v>1.5949675326547473E-4</v>
      </c>
      <c r="AA32" s="17">
        <v>8.6345580257597351E-4</v>
      </c>
      <c r="AB32" s="17">
        <v>4.1402777802075292E-3</v>
      </c>
      <c r="AC32" s="17">
        <v>1.6953701965378563E-2</v>
      </c>
      <c r="AD32" s="17">
        <v>5.7043997661399122E-2</v>
      </c>
      <c r="AE32" s="17">
        <v>0.15181701294265385</v>
      </c>
      <c r="AF32" s="17">
        <v>0.30876913612725743</v>
      </c>
      <c r="AG32" s="17">
        <v>0.46699560905483717</v>
      </c>
      <c r="AH32" s="17">
        <v>0.51647677391701519</v>
      </c>
      <c r="AI32" s="17">
        <v>0.41593184244323872</v>
      </c>
      <c r="AJ32" s="17">
        <v>0.24610975360246529</v>
      </c>
      <c r="AK32" s="17">
        <v>0.10926403072793592</v>
      </c>
      <c r="AL32" s="17">
        <v>3.7516843972172476E-2</v>
      </c>
      <c r="AM32" s="17">
        <v>1.0329851961899726E-2</v>
      </c>
      <c r="AN32" s="17">
        <v>2.3705141077294436E-3</v>
      </c>
      <c r="AO32" s="17">
        <v>4.7096548112187395E-4</v>
      </c>
      <c r="AP32" s="17">
        <v>8.3921687489000433E-5</v>
      </c>
      <c r="AQ32" s="17">
        <v>1.3838926499572878E-5</v>
      </c>
      <c r="AR32" s="17">
        <v>2.1692057677333122E-6</v>
      </c>
      <c r="AS32" s="17">
        <v>3.3045281970870554E-7</v>
      </c>
      <c r="AT32" s="17">
        <v>4.9810227822027539E-8</v>
      </c>
      <c r="AU32" s="17">
        <v>7.534959082459135E-9</v>
      </c>
      <c r="AV32" s="17">
        <v>1.1565193401704414E-9</v>
      </c>
      <c r="AW32" s="17">
        <v>1.8160633317230247E-10</v>
      </c>
      <c r="AX32" s="17">
        <v>2.9354042788679059E-11</v>
      </c>
      <c r="AY32" s="17">
        <v>4.9052473903130991E-12</v>
      </c>
      <c r="AZ32" s="17">
        <v>8.4998295400963813E-13</v>
      </c>
    </row>
    <row r="33" spans="1:52">
      <c r="A33" s="4">
        <v>1928</v>
      </c>
      <c r="B33" s="4">
        <v>224</v>
      </c>
      <c r="C33" s="4">
        <v>679</v>
      </c>
      <c r="D33" s="21">
        <f>(a_*B33)/(b_+B33)</f>
        <v>671.09900350898499</v>
      </c>
      <c r="E33" s="22">
        <f t="shared" si="0"/>
        <v>1.1704455257794066E-2</v>
      </c>
      <c r="F33" s="23">
        <f>(1/SQRT(2*PI()*sigma*sigma))*EXP(-((E33^2)/(2*sigma*sigma)))</f>
        <v>0.85693449461343163</v>
      </c>
      <c r="G33" s="13">
        <f t="shared" si="1"/>
        <v>0.15439379899599165</v>
      </c>
      <c r="I33" s="21">
        <f>B33*EXP(rickera*(1-(B33/rickerb)))</f>
        <v>753.21667744250874</v>
      </c>
      <c r="J33" s="22">
        <f t="shared" si="2"/>
        <v>-0.10373181109614737</v>
      </c>
      <c r="K33" s="23">
        <f>(1/SQRT(2*PI()*ricksig*ricksig))*EXP(-((J33^2)/(2*ricksig*ricksig)))</f>
        <v>0.81912251727425867</v>
      </c>
      <c r="L33" s="13">
        <f t="shared" si="3"/>
        <v>0.19952161257563203</v>
      </c>
      <c r="M33" s="32">
        <f t="shared" si="4"/>
        <v>1.0760288633286803E-2</v>
      </c>
      <c r="O33" s="18">
        <f t="shared" si="6"/>
        <v>3000</v>
      </c>
      <c r="P33" s="17">
        <v>1.7913062926426762E-12</v>
      </c>
      <c r="Q33" s="17">
        <v>1.0787858128988134E-11</v>
      </c>
      <c r="R33" s="17">
        <v>6.7330998727099173E-11</v>
      </c>
      <c r="S33" s="17">
        <v>4.338476444016173E-10</v>
      </c>
      <c r="T33" s="17">
        <v>2.8702027617920311E-9</v>
      </c>
      <c r="U33" s="17">
        <v>1.9348531705559876E-8</v>
      </c>
      <c r="V33" s="17">
        <v>1.3156137154595177E-7</v>
      </c>
      <c r="W33" s="17">
        <v>8.903722268807739E-7</v>
      </c>
      <c r="X33" s="17">
        <v>5.8961817500276451E-6</v>
      </c>
      <c r="Y33" s="17">
        <v>3.739824086209362E-5</v>
      </c>
      <c r="Z33" s="17">
        <v>2.2135313801138548E-4</v>
      </c>
      <c r="AA33" s="17">
        <v>1.1853312952331098E-3</v>
      </c>
      <c r="AB33" s="17">
        <v>5.5428268953906052E-3</v>
      </c>
      <c r="AC33" s="17">
        <v>2.1772295720150471E-2</v>
      </c>
      <c r="AD33" s="17">
        <v>6.900665552432611E-2</v>
      </c>
      <c r="AE33" s="17">
        <v>0.16977617481748145</v>
      </c>
      <c r="AF33" s="17">
        <v>0.31351934720307911</v>
      </c>
      <c r="AG33" s="17">
        <v>0.42394062659425286</v>
      </c>
      <c r="AH33" s="17">
        <v>0.41443728706399807</v>
      </c>
      <c r="AI33" s="17">
        <v>0.29318916217112845</v>
      </c>
      <c r="AJ33" s="17">
        <v>0.15229935316202961</v>
      </c>
      <c r="AK33" s="17">
        <v>5.9632661094703422E-2</v>
      </c>
      <c r="AL33" s="17">
        <v>1.8218431944628889E-2</v>
      </c>
      <c r="AM33" s="17">
        <v>4.516194994682656E-3</v>
      </c>
      <c r="AN33" s="17">
        <v>9.456246260838916E-4</v>
      </c>
      <c r="AO33" s="17">
        <v>1.7379721161254406E-4</v>
      </c>
      <c r="AP33" s="17">
        <v>2.9031965146772314E-5</v>
      </c>
      <c r="AQ33" s="17">
        <v>4.5432332546725904E-6</v>
      </c>
      <c r="AR33" s="17">
        <v>6.8319269579945124E-7</v>
      </c>
      <c r="AS33" s="17">
        <v>1.0078905647892913E-7</v>
      </c>
      <c r="AT33" s="17">
        <v>1.4830003612183868E-8</v>
      </c>
      <c r="AU33" s="17">
        <v>2.2044672444652951E-9</v>
      </c>
      <c r="AV33" s="17">
        <v>3.343071281122146E-10</v>
      </c>
      <c r="AW33" s="17">
        <v>5.2098148684482092E-11</v>
      </c>
      <c r="AX33" s="17">
        <v>8.3871174812738003E-12</v>
      </c>
      <c r="AY33" s="17">
        <v>1.3999172366813945E-12</v>
      </c>
      <c r="AZ33" s="17">
        <v>2.4284769341488745E-13</v>
      </c>
    </row>
    <row r="34" spans="1:52">
      <c r="A34" s="4">
        <v>1929</v>
      </c>
      <c r="B34" s="4">
        <v>565</v>
      </c>
      <c r="C34" s="4">
        <v>677</v>
      </c>
      <c r="D34" s="21">
        <f>(a_*B34)/(b_+B34)</f>
        <v>1324.2080811478877</v>
      </c>
      <c r="E34" s="22">
        <f t="shared" si="0"/>
        <v>-0.67089861222401481</v>
      </c>
      <c r="F34" s="23">
        <f>(1/SQRT(2*PI()*sigma*sigma))*EXP(-((E34^2)/(2*sigma*sigma)))</f>
        <v>0.30327335015272322</v>
      </c>
      <c r="G34" s="13">
        <f t="shared" si="1"/>
        <v>1.1931207344430814</v>
      </c>
      <c r="I34" s="21">
        <f>B34*EXP(rickera*(1-(B34/rickerb)))</f>
        <v>1406.6972773639375</v>
      </c>
      <c r="J34" s="22">
        <f t="shared" si="2"/>
        <v>-0.73132860637209962</v>
      </c>
      <c r="K34" s="23">
        <f>(1/SQRT(2*PI()*ricksig*ricksig))*EXP(-((J34^2)/(2*ricksig*ricksig)))</f>
        <v>0.25716153934213409</v>
      </c>
      <c r="L34" s="13">
        <f t="shared" si="3"/>
        <v>1.3580508337951074</v>
      </c>
      <c r="M34" s="32">
        <f t="shared" si="4"/>
        <v>0.53484153049815741</v>
      </c>
      <c r="O34" s="18">
        <f t="shared" si="6"/>
        <v>3200</v>
      </c>
      <c r="P34" s="17">
        <v>1.968629177468226E-12</v>
      </c>
      <c r="Q34" s="17">
        <v>1.2159767763678868E-11</v>
      </c>
      <c r="R34" s="17">
        <v>7.7861026499099883E-11</v>
      </c>
      <c r="S34" s="17">
        <v>5.1465135013446668E-10</v>
      </c>
      <c r="T34" s="17">
        <v>3.4905160195201832E-9</v>
      </c>
      <c r="U34" s="17">
        <v>2.4090885185961415E-8</v>
      </c>
      <c r="V34" s="17">
        <v>1.6733509117792782E-7</v>
      </c>
      <c r="W34" s="17">
        <v>1.1529110442714449E-6</v>
      </c>
      <c r="X34" s="17">
        <v>7.7344489440900122E-6</v>
      </c>
      <c r="Y34" s="17">
        <v>4.9367004158851767E-5</v>
      </c>
      <c r="Z34" s="17">
        <v>2.9147106931866188E-4</v>
      </c>
      <c r="AA34" s="17">
        <v>1.5399186707309314E-3</v>
      </c>
      <c r="AB34" s="17">
        <v>7.0112187152293719E-3</v>
      </c>
      <c r="AC34" s="17">
        <v>2.6411354880151023E-2</v>
      </c>
      <c r="AD34" s="17">
        <v>7.8973997669084209E-2</v>
      </c>
      <c r="AE34" s="17">
        <v>0.18030012189846104</v>
      </c>
      <c r="AF34" s="17">
        <v>0.30428431492830293</v>
      </c>
      <c r="AG34" s="17">
        <v>0.37135836003022854</v>
      </c>
      <c r="AH34" s="17">
        <v>0.32491443945535015</v>
      </c>
      <c r="AI34" s="17">
        <v>0.2049946578605262</v>
      </c>
      <c r="AJ34" s="17">
        <v>9.510305840371315E-2</v>
      </c>
      <c r="AK34" s="17">
        <v>3.3450759183700253E-2</v>
      </c>
      <c r="AL34" s="17">
        <v>9.2647578700192617E-3</v>
      </c>
      <c r="AM34" s="17">
        <v>2.1056521707991539E-3</v>
      </c>
      <c r="AN34" s="17">
        <v>4.0917884256014389E-4</v>
      </c>
      <c r="AO34" s="17">
        <v>7.0646384053118369E-5</v>
      </c>
      <c r="AP34" s="17">
        <v>1.1213418914188541E-5</v>
      </c>
      <c r="AQ34" s="17">
        <v>1.6846814199045937E-6</v>
      </c>
      <c r="AR34" s="17">
        <v>2.4541430115488491E-7</v>
      </c>
      <c r="AS34" s="17">
        <v>3.5343675908088122E-8</v>
      </c>
      <c r="AT34" s="17">
        <v>5.1094638641447879E-9</v>
      </c>
      <c r="AU34" s="17">
        <v>7.5020111417544709E-10</v>
      </c>
      <c r="AV34" s="17">
        <v>1.1285922622510428E-10</v>
      </c>
      <c r="AW34" s="17">
        <v>1.7508347310253274E-11</v>
      </c>
      <c r="AX34" s="17">
        <v>2.8136946937387559E-12</v>
      </c>
      <c r="AY34" s="17">
        <v>4.6985792162407548E-13</v>
      </c>
      <c r="AZ34" s="17">
        <v>8.1686589942081251E-14</v>
      </c>
    </row>
    <row r="35" spans="1:52">
      <c r="A35" s="4">
        <v>1930</v>
      </c>
      <c r="B35" s="4">
        <v>742</v>
      </c>
      <c r="C35" s="4">
        <v>981</v>
      </c>
      <c r="D35" s="21">
        <f>(a_*B35)/(b_+B35)</f>
        <v>1562.4824155162439</v>
      </c>
      <c r="E35" s="22">
        <f t="shared" si="0"/>
        <v>-0.46545866791226143</v>
      </c>
      <c r="F35" s="23">
        <f>(1/SQRT(2*PI()*sigma*sigma))*EXP(-((E35^2)/(2*sigma*sigma)))</f>
        <v>0.51985436553884934</v>
      </c>
      <c r="G35" s="13">
        <f t="shared" si="1"/>
        <v>0.65420657290398987</v>
      </c>
      <c r="I35" s="21">
        <f>B35*EXP(rickera*(1-(B35/rickerb)))</f>
        <v>1580.5503561689072</v>
      </c>
      <c r="J35" s="22">
        <f t="shared" si="2"/>
        <v>-0.47695593249317358</v>
      </c>
      <c r="K35" s="23">
        <f>(1/SQRT(2*PI()*ricksig*ricksig))*EXP(-((J35^2)/(2*ricksig*ricksig)))</f>
        <v>0.50731882732808331</v>
      </c>
      <c r="L35" s="13">
        <f t="shared" si="3"/>
        <v>0.67861562228900307</v>
      </c>
      <c r="M35" s="32">
        <f t="shared" si="4"/>
        <v>0.22748696154043277</v>
      </c>
      <c r="O35" s="18">
        <f t="shared" si="6"/>
        <v>3400</v>
      </c>
      <c r="P35" s="17">
        <v>2.1394032158336625E-12</v>
      </c>
      <c r="Q35" s="17">
        <v>1.3511839196459971E-11</v>
      </c>
      <c r="R35" s="17">
        <v>8.8480597008475541E-11</v>
      </c>
      <c r="S35" s="17">
        <v>5.9800122825255242E-10</v>
      </c>
      <c r="T35" s="17">
        <v>4.1442613441217191E-9</v>
      </c>
      <c r="U35" s="17">
        <v>2.9187534237828409E-8</v>
      </c>
      <c r="V35" s="17">
        <v>2.0642292906952886E-7</v>
      </c>
      <c r="W35" s="17">
        <v>1.4432650387856906E-6</v>
      </c>
      <c r="X35" s="17">
        <v>9.7793070756692078E-6</v>
      </c>
      <c r="Y35" s="17">
        <v>6.2642549104308871E-5</v>
      </c>
      <c r="Z35" s="17">
        <v>3.6811384729257366E-4</v>
      </c>
      <c r="AA35" s="17">
        <v>1.9158348057303548E-3</v>
      </c>
      <c r="AB35" s="17">
        <v>8.4878286436462103E-3</v>
      </c>
      <c r="AC35" s="17">
        <v>3.0684075099226538E-2</v>
      </c>
      <c r="AD35" s="17">
        <v>8.6761044954653505E-2</v>
      </c>
      <c r="AE35" s="17">
        <v>0.18460743705068758</v>
      </c>
      <c r="AF35" s="17">
        <v>0.28662532649364225</v>
      </c>
      <c r="AG35" s="17">
        <v>0.31859552029307631</v>
      </c>
      <c r="AH35" s="17">
        <v>0.25233531441470536</v>
      </c>
      <c r="AI35" s="17">
        <v>0.14388413089888072</v>
      </c>
      <c r="AJ35" s="17">
        <v>6.0494699647084579E-2</v>
      </c>
      <c r="AK35" s="17">
        <v>1.9407193444238042E-2</v>
      </c>
      <c r="AL35" s="17">
        <v>4.9470084536275436E-3</v>
      </c>
      <c r="AM35" s="17">
        <v>1.0457035949962409E-3</v>
      </c>
      <c r="AN35" s="17">
        <v>1.9107900419428921E-4</v>
      </c>
      <c r="AO35" s="17">
        <v>3.1354287944886276E-5</v>
      </c>
      <c r="AP35" s="17">
        <v>4.7766552353870677E-6</v>
      </c>
      <c r="AQ35" s="17">
        <v>6.9482577134387218E-7</v>
      </c>
      <c r="AR35" s="17">
        <v>9.8742194484498214E-8</v>
      </c>
      <c r="AS35" s="17">
        <v>1.3961119768295818E-8</v>
      </c>
      <c r="AT35" s="17">
        <v>1.991950227225048E-9</v>
      </c>
      <c r="AU35" s="17">
        <v>2.8989919615581992E-10</v>
      </c>
      <c r="AV35" s="17">
        <v>4.3379573971595183E-11</v>
      </c>
      <c r="AW35" s="17">
        <v>6.7124787664340954E-12</v>
      </c>
      <c r="AX35" s="17">
        <v>1.0783614183217067E-12</v>
      </c>
      <c r="AY35" s="17">
        <v>1.8032582441260717E-13</v>
      </c>
      <c r="AZ35" s="17">
        <v>3.1436427159488707E-14</v>
      </c>
    </row>
    <row r="36" spans="1:52">
      <c r="A36" s="4">
        <v>1931</v>
      </c>
      <c r="B36" s="4">
        <v>510</v>
      </c>
      <c r="C36" s="4">
        <v>889</v>
      </c>
      <c r="D36" s="21">
        <f>(a_*B36)/(b_+B36)</f>
        <v>1238.8022976673651</v>
      </c>
      <c r="E36" s="22">
        <f t="shared" si="0"/>
        <v>-0.33180306733589759</v>
      </c>
      <c r="F36" s="23">
        <f>(1/SQRT(2*PI()*sigma*sigma))*EXP(-((E36^2)/(2*sigma*sigma)))</f>
        <v>0.66483127750438298</v>
      </c>
      <c r="G36" s="13">
        <f t="shared" si="1"/>
        <v>0.40822198855667152</v>
      </c>
      <c r="I36" s="21">
        <f>B36*EXP(rickera*(1-(B36/rickerb)))</f>
        <v>1332.8274890283053</v>
      </c>
      <c r="J36" s="22">
        <f t="shared" si="2"/>
        <v>-0.40496066070721781</v>
      </c>
      <c r="K36" s="23">
        <f>(1/SQRT(2*PI()*ricksig*ricksig))*EXP(-((J36^2)/(2*ricksig*ricksig)))</f>
        <v>0.58376501349063903</v>
      </c>
      <c r="L36" s="13">
        <f t="shared" si="3"/>
        <v>0.5382567512879789</v>
      </c>
      <c r="M36" s="32">
        <f t="shared" si="4"/>
        <v>0.1639931367204264</v>
      </c>
      <c r="O36" s="18">
        <f t="shared" si="6"/>
        <v>3600</v>
      </c>
      <c r="P36" s="17">
        <v>2.3034183202887829E-12</v>
      </c>
      <c r="Q36" s="17">
        <v>1.4837056375696455E-11</v>
      </c>
      <c r="R36" s="17">
        <v>9.9101937203054331E-11</v>
      </c>
      <c r="S36" s="17">
        <v>6.8302447987466992E-10</v>
      </c>
      <c r="T36" s="17">
        <v>4.8236597850131348E-9</v>
      </c>
      <c r="U36" s="17">
        <v>3.4573528807631255E-8</v>
      </c>
      <c r="V36" s="17">
        <v>2.4830394701505018E-7</v>
      </c>
      <c r="W36" s="17">
        <v>1.7573402370965637E-6</v>
      </c>
      <c r="X36" s="17">
        <v>1.1998866701455121E-5</v>
      </c>
      <c r="Y36" s="17">
        <v>7.6981952141730016E-5</v>
      </c>
      <c r="Z36" s="17">
        <v>4.4956698020053005E-4</v>
      </c>
      <c r="AA36" s="17">
        <v>2.3028860632802912E-3</v>
      </c>
      <c r="AB36" s="17">
        <v>9.9283478788687665E-3</v>
      </c>
      <c r="AC36" s="17">
        <v>3.4486793922206653E-2</v>
      </c>
      <c r="AD36" s="17">
        <v>9.2463458605372084E-2</v>
      </c>
      <c r="AE36" s="17">
        <v>0.18418747827746063</v>
      </c>
      <c r="AF36" s="17">
        <v>0.26479200366248096</v>
      </c>
      <c r="AG36" s="17">
        <v>0.27032867758567636</v>
      </c>
      <c r="AH36" s="17">
        <v>0.19580069679240125</v>
      </c>
      <c r="AI36" s="17">
        <v>0.10207703989641564</v>
      </c>
      <c r="AJ36" s="17">
        <v>3.9378379307458286E-2</v>
      </c>
      <c r="AK36" s="17">
        <v>1.1668042142702022E-2</v>
      </c>
      <c r="AL36" s="17">
        <v>2.7709514369730253E-3</v>
      </c>
      <c r="AM36" s="17">
        <v>5.5099345280403065E-4</v>
      </c>
      <c r="AN36" s="17">
        <v>9.5647133910779263E-5</v>
      </c>
      <c r="AO36" s="17">
        <v>1.5050206262724601E-5</v>
      </c>
      <c r="AP36" s="17">
        <v>2.2174203648842337E-6</v>
      </c>
      <c r="AQ36" s="17">
        <v>3.1427911933342797E-7</v>
      </c>
      <c r="AR36" s="17">
        <v>4.3794590027549519E-8</v>
      </c>
      <c r="AS36" s="17">
        <v>6.1041547775961623E-9</v>
      </c>
      <c r="AT36" s="17">
        <v>8.6232483604003466E-10</v>
      </c>
      <c r="AU36" s="17">
        <v>1.2470057687578072E-10</v>
      </c>
      <c r="AV36" s="17">
        <v>1.8594034550703868E-11</v>
      </c>
      <c r="AW36" s="17">
        <v>2.873572998849914E-12</v>
      </c>
      <c r="AX36" s="17">
        <v>4.6188049275222654E-13</v>
      </c>
      <c r="AY36" s="17">
        <v>7.7384447550764062E-14</v>
      </c>
      <c r="AZ36" s="17">
        <v>1.3530875170742814E-14</v>
      </c>
    </row>
    <row r="37" spans="1:52">
      <c r="A37" s="4">
        <v>1932</v>
      </c>
      <c r="B37" s="4">
        <v>310</v>
      </c>
      <c r="C37" s="4">
        <v>1556</v>
      </c>
      <c r="D37" s="21">
        <f>(a_*B37)/(b_+B37)</f>
        <v>867.84299310568122</v>
      </c>
      <c r="E37" s="22">
        <f t="shared" si="0"/>
        <v>0.58386288995818347</v>
      </c>
      <c r="F37" s="23">
        <f>(1/SQRT(2*PI()*sigma*sigma))*EXP(-((E37^2)/(2*sigma*sigma)))</f>
        <v>0.39023059957018236</v>
      </c>
      <c r="G37" s="13">
        <f t="shared" si="1"/>
        <v>0.94101743364696389</v>
      </c>
      <c r="I37" s="21">
        <f>B37*EXP(rickera*(1-(B37/rickerb)))</f>
        <v>966.31029970043369</v>
      </c>
      <c r="J37" s="22">
        <f t="shared" si="2"/>
        <v>0.47638870088432839</v>
      </c>
      <c r="K37" s="23">
        <f>(1/SQRT(2*PI()*ricksig*ricksig))*EXP(-((J37^2)/(2*ricksig*ricksig)))</f>
        <v>0.50792564652813277</v>
      </c>
      <c r="L37" s="13">
        <f t="shared" si="3"/>
        <v>0.67742020721817287</v>
      </c>
      <c r="M37" s="32">
        <f t="shared" si="4"/>
        <v>0.22694619433025809</v>
      </c>
      <c r="O37" s="18">
        <f t="shared" si="6"/>
        <v>3800</v>
      </c>
      <c r="P37" s="17">
        <v>2.4606408806055675E-12</v>
      </c>
      <c r="Q37" s="17">
        <v>1.6130510851580338E-11</v>
      </c>
      <c r="R37" s="17">
        <v>1.0965593678806503E-10</v>
      </c>
      <c r="S37" s="17">
        <v>7.6898812940478491E-10</v>
      </c>
      <c r="T37" s="17">
        <v>5.5218390358126487E-9</v>
      </c>
      <c r="U37" s="17">
        <v>4.0188866740603238E-8</v>
      </c>
      <c r="V37" s="17">
        <v>2.9247800197957109E-7</v>
      </c>
      <c r="W37" s="17">
        <v>2.0910991069061098E-6</v>
      </c>
      <c r="X37" s="17">
        <v>1.4361485368232187E-5</v>
      </c>
      <c r="Y37" s="17">
        <v>9.2149594747196548E-5</v>
      </c>
      <c r="Z37" s="17">
        <v>5.3425747087246179E-4</v>
      </c>
      <c r="AA37" s="17">
        <v>2.6925708340386776E-3</v>
      </c>
      <c r="AB37" s="17">
        <v>1.1301694864147739E-2</v>
      </c>
      <c r="AC37" s="17">
        <v>3.777966159089733E-2</v>
      </c>
      <c r="AD37" s="17">
        <v>9.6324830169257886E-2</v>
      </c>
      <c r="AE37" s="17">
        <v>0.18043309412028888</v>
      </c>
      <c r="AF37" s="17">
        <v>0.24164222288530443</v>
      </c>
      <c r="AG37" s="17">
        <v>0.22832002305906907</v>
      </c>
      <c r="AH37" s="17">
        <v>0.15260271489050575</v>
      </c>
      <c r="AI37" s="17">
        <v>7.3466340206299136E-2</v>
      </c>
      <c r="AJ37" s="17">
        <v>2.6277457228444382E-2</v>
      </c>
      <c r="AK37" s="17">
        <v>7.266781504169365E-3</v>
      </c>
      <c r="AL37" s="17">
        <v>1.6238133956178247E-3</v>
      </c>
      <c r="AM37" s="17">
        <v>3.0651998233855766E-4</v>
      </c>
      <c r="AN37" s="17">
        <v>5.0957772572922547E-5</v>
      </c>
      <c r="AO37" s="17">
        <v>7.7425800000621194E-6</v>
      </c>
      <c r="AP37" s="17">
        <v>1.1096957716837707E-6</v>
      </c>
      <c r="AQ37" s="17">
        <v>1.5398079907944427E-7</v>
      </c>
      <c r="AR37" s="17">
        <v>2.1121286925737683E-8</v>
      </c>
      <c r="AS37" s="17">
        <v>2.9108980835980658E-9</v>
      </c>
      <c r="AT37" s="17">
        <v>4.081023705250447E-10</v>
      </c>
      <c r="AU37" s="17">
        <v>5.8742215345153119E-11</v>
      </c>
      <c r="AV37" s="17">
        <v>8.7390887118142016E-12</v>
      </c>
      <c r="AW37" s="17">
        <v>1.3500101739776556E-12</v>
      </c>
      <c r="AX37" s="17">
        <v>2.1722109022820115E-13</v>
      </c>
      <c r="AY37" s="17">
        <v>3.6473358272123813E-14</v>
      </c>
      <c r="AZ37" s="17">
        <v>6.3969713711721582E-15</v>
      </c>
    </row>
    <row r="38" spans="1:52">
      <c r="A38" s="4">
        <v>1933</v>
      </c>
      <c r="B38" s="4">
        <v>173</v>
      </c>
      <c r="C38" s="4">
        <v>640</v>
      </c>
      <c r="D38" s="21">
        <f>(a_*B38)/(b_+B38)</f>
        <v>540.81372811686174</v>
      </c>
      <c r="E38" s="22">
        <f t="shared" si="0"/>
        <v>0.16839326711567715</v>
      </c>
      <c r="F38" s="23">
        <f>(1/SQRT(2*PI()*sigma*sigma))*EXP(-((E38^2)/(2*sigma*sigma)))</f>
        <v>0.80289082093230935</v>
      </c>
      <c r="G38" s="13">
        <f t="shared" si="1"/>
        <v>0.21953653824904065</v>
      </c>
      <c r="I38" s="21">
        <f>B38*EXP(rickera*(1-(B38/rickerb)))</f>
        <v>608.46913797748357</v>
      </c>
      <c r="J38" s="22">
        <f t="shared" si="2"/>
        <v>5.0521983408758686E-2</v>
      </c>
      <c r="K38" s="23">
        <f>(1/SQRT(2*PI()*ricksig*ricksig))*EXP(-((J38^2)/(2*ricksig*ricksig)))</f>
        <v>0.83412043111919754</v>
      </c>
      <c r="L38" s="13">
        <f t="shared" si="3"/>
        <v>0.18137748522674998</v>
      </c>
      <c r="M38" s="32">
        <f t="shared" si="4"/>
        <v>2.5524708075548878E-3</v>
      </c>
      <c r="O38" s="18">
        <f t="shared" si="6"/>
        <v>4000</v>
      </c>
      <c r="P38" s="17">
        <v>2.6111581323854709E-12</v>
      </c>
      <c r="Q38" s="17">
        <v>1.738891671170095E-11</v>
      </c>
      <c r="R38" s="17">
        <v>1.2008900770678434E-10</v>
      </c>
      <c r="S38" s="17">
        <v>8.5528537302883214E-10</v>
      </c>
      <c r="T38" s="17">
        <v>6.2328398624734309E-9</v>
      </c>
      <c r="U38" s="17">
        <v>4.5979519786894085E-8</v>
      </c>
      <c r="V38" s="17">
        <v>3.3848112006290557E-7</v>
      </c>
      <c r="W38" s="17">
        <v>2.4407275618800415E-6</v>
      </c>
      <c r="X38" s="17">
        <v>1.6837271775775301E-5</v>
      </c>
      <c r="Y38" s="17">
        <v>1.0792831221753438E-4</v>
      </c>
      <c r="Z38" s="17">
        <v>6.2081348183201928E-4</v>
      </c>
      <c r="AA38" s="17">
        <v>3.0781829686568857E-3</v>
      </c>
      <c r="AB38" s="17">
        <v>1.2588182805571373E-2</v>
      </c>
      <c r="AC38" s="17">
        <v>4.0566352920155369E-2</v>
      </c>
      <c r="AD38" s="17">
        <v>9.8644282399053651E-2</v>
      </c>
      <c r="AE38" s="17">
        <v>0.17449227958124675</v>
      </c>
      <c r="AF38" s="17">
        <v>0.21891673355254751</v>
      </c>
      <c r="AG38" s="17">
        <v>0.19276358964137202</v>
      </c>
      <c r="AH38" s="17">
        <v>0.11983465823218388</v>
      </c>
      <c r="AI38" s="17">
        <v>5.3734987959921217E-2</v>
      </c>
      <c r="AJ38" s="17">
        <v>1.7978754989734613E-2</v>
      </c>
      <c r="AK38" s="17">
        <v>4.680603194790944E-3</v>
      </c>
      <c r="AL38" s="17">
        <v>9.9218557741690121E-4</v>
      </c>
      <c r="AM38" s="17">
        <v>1.7910839288474167E-4</v>
      </c>
      <c r="AN38" s="17">
        <v>2.8700550404521232E-5</v>
      </c>
      <c r="AO38" s="17">
        <v>4.2339887843059352E-6</v>
      </c>
      <c r="AP38" s="17">
        <v>5.9300082184648321E-7</v>
      </c>
      <c r="AQ38" s="17">
        <v>8.0856510179390994E-8</v>
      </c>
      <c r="AR38" s="17">
        <v>1.0949364165432683E-8</v>
      </c>
      <c r="AS38" s="17">
        <v>1.4954883890030815E-9</v>
      </c>
      <c r="AT38" s="17">
        <v>2.0843322442870535E-10</v>
      </c>
      <c r="AU38" s="17">
        <v>2.9900369979950688E-11</v>
      </c>
      <c r="AV38" s="17">
        <v>4.4420505468210083E-12</v>
      </c>
      <c r="AW38" s="17">
        <v>6.8631528154675736E-13</v>
      </c>
      <c r="AX38" s="17">
        <v>1.1058232256889523E-13</v>
      </c>
      <c r="AY38" s="17">
        <v>1.8610706422330309E-14</v>
      </c>
      <c r="AZ38" s="17">
        <v>3.2739618026570059E-15</v>
      </c>
    </row>
    <row r="39" spans="1:52">
      <c r="A39" s="4">
        <v>1934</v>
      </c>
      <c r="B39" s="4">
        <v>320</v>
      </c>
      <c r="C39" s="4">
        <v>1220</v>
      </c>
      <c r="D39" s="21">
        <f>(a_*B39)/(b_+B39)</f>
        <v>889.05806934136365</v>
      </c>
      <c r="E39" s="22">
        <f t="shared" si="0"/>
        <v>0.31644358450259258</v>
      </c>
      <c r="F39" s="23">
        <f>(1/SQRT(2*PI()*sigma*sigma))*EXP(-((E39^2)/(2*sigma*sigma)))</f>
        <v>0.68028911460030739</v>
      </c>
      <c r="G39" s="13">
        <f t="shared" si="1"/>
        <v>0.38523740264064943</v>
      </c>
      <c r="I39" s="21">
        <f>B39*EXP(rickera*(1-(B39/rickerb)))</f>
        <v>988.72914381729163</v>
      </c>
      <c r="J39" s="22">
        <f t="shared" si="2"/>
        <v>0.21018571235231764</v>
      </c>
      <c r="K39" s="23">
        <f>(1/SQRT(2*PI()*ricksig*ricksig))*EXP(-((J39^2)/(2*ricksig*ricksig)))</f>
        <v>0.76079253831444082</v>
      </c>
      <c r="L39" s="13">
        <f t="shared" si="3"/>
        <v>0.27339457548248952</v>
      </c>
      <c r="M39" s="32">
        <f t="shared" si="4"/>
        <v>4.4178033677051212E-2</v>
      </c>
      <c r="O39" s="18">
        <f t="shared" si="6"/>
        <v>4200</v>
      </c>
      <c r="P39" s="17">
        <v>2.7551381041051867E-12</v>
      </c>
      <c r="Q39" s="17">
        <v>1.8610226355687013E-11</v>
      </c>
      <c r="R39" s="17">
        <v>1.3036029098442315E-10</v>
      </c>
      <c r="S39" s="17">
        <v>9.4142005681011145E-10</v>
      </c>
      <c r="T39" s="17">
        <v>6.9515694354376979E-9</v>
      </c>
      <c r="U39" s="17">
        <v>5.1897757026016959E-8</v>
      </c>
      <c r="V39" s="17">
        <v>3.8589337497734048E-7</v>
      </c>
      <c r="W39" s="17">
        <v>2.8027298821896368E-6</v>
      </c>
      <c r="X39" s="17">
        <v>1.9398939655937735E-5</v>
      </c>
      <c r="Y39" s="17">
        <v>1.2412506372463548E-4</v>
      </c>
      <c r="Z39" s="17">
        <v>7.080834389753452E-4</v>
      </c>
      <c r="AA39" s="17">
        <v>3.4546887549238925E-3</v>
      </c>
      <c r="AB39" s="17">
        <v>1.3777114004429688E-2</v>
      </c>
      <c r="AC39" s="17">
        <v>4.2877145411103844E-2</v>
      </c>
      <c r="AD39" s="17">
        <v>9.9721267053772544E-2</v>
      </c>
      <c r="AE39" s="17">
        <v>0.16724220521230218</v>
      </c>
      <c r="AF39" s="17">
        <v>0.19757063129305727</v>
      </c>
      <c r="AG39" s="17">
        <v>0.16312519132241168</v>
      </c>
      <c r="AH39" s="17">
        <v>9.4981956352304234E-2</v>
      </c>
      <c r="AI39" s="17">
        <v>3.9965789720388521E-2</v>
      </c>
      <c r="AJ39" s="17">
        <v>1.2602634820618634E-2</v>
      </c>
      <c r="AK39" s="17">
        <v>3.1112708113073847E-3</v>
      </c>
      <c r="AL39" s="17">
        <v>6.2986064775280223E-4</v>
      </c>
      <c r="AM39" s="17">
        <v>1.0938926151700683E-4</v>
      </c>
      <c r="AN39" s="17">
        <v>1.6983518598126397E-5</v>
      </c>
      <c r="AO39" s="17">
        <v>2.443265415857526E-6</v>
      </c>
      <c r="AP39" s="17">
        <v>3.3560123121615077E-7</v>
      </c>
      <c r="AQ39" s="17">
        <v>4.5095411993649225E-8</v>
      </c>
      <c r="AR39" s="17">
        <v>6.0423870295954806E-9</v>
      </c>
      <c r="AS39" s="17">
        <v>8.1929785372156322E-10</v>
      </c>
      <c r="AT39" s="17">
        <v>1.1366478971721853E-10</v>
      </c>
      <c r="AU39" s="17">
        <v>1.6265335665232337E-11</v>
      </c>
      <c r="AV39" s="17">
        <v>2.4145163678557392E-12</v>
      </c>
      <c r="AW39" s="17">
        <v>3.7325339192268143E-13</v>
      </c>
      <c r="AX39" s="17">
        <v>6.0234189041880394E-14</v>
      </c>
      <c r="AY39" s="17">
        <v>1.0161015240322477E-14</v>
      </c>
      <c r="AZ39" s="17">
        <v>1.792754946513806E-15</v>
      </c>
    </row>
    <row r="40" spans="1:52">
      <c r="A40" s="4">
        <v>1935</v>
      </c>
      <c r="B40" s="4">
        <v>310</v>
      </c>
      <c r="C40" s="4">
        <v>1183</v>
      </c>
      <c r="D40" s="21">
        <f>(a_*B40)/(b_+B40)</f>
        <v>867.84299310568122</v>
      </c>
      <c r="E40" s="22">
        <f t="shared" si="0"/>
        <v>0.30979804919823373</v>
      </c>
      <c r="F40" s="23">
        <f>(1/SQRT(2*PI()*sigma*sigma))*EXP(-((E40^2)/(2*sigma*sigma)))</f>
        <v>0.68685620598291819</v>
      </c>
      <c r="G40" s="13">
        <f t="shared" si="1"/>
        <v>0.37563031582491213</v>
      </c>
      <c r="I40" s="21">
        <f>B40*EXP(rickera*(1-(B40/rickerb)))</f>
        <v>966.31029970043369</v>
      </c>
      <c r="J40" s="22">
        <f t="shared" si="2"/>
        <v>0.20232386012437864</v>
      </c>
      <c r="K40" s="23">
        <f>(1/SQRT(2*PI()*ricksig*ricksig))*EXP(-((J40^2)/(2*ricksig*ricksig)))</f>
        <v>0.76626636722027741</v>
      </c>
      <c r="L40" s="13">
        <f t="shared" si="3"/>
        <v>0.26622543180287189</v>
      </c>
      <c r="M40" s="32">
        <f t="shared" si="4"/>
        <v>4.0934944375629133E-2</v>
      </c>
      <c r="O40" s="18">
        <f t="shared" si="6"/>
        <v>4400</v>
      </c>
      <c r="P40" s="17">
        <v>2.8928009140124251E-12</v>
      </c>
      <c r="Q40" s="17">
        <v>1.9793329579263816E-11</v>
      </c>
      <c r="R40" s="17">
        <v>1.4043925945045679E-10</v>
      </c>
      <c r="S40" s="17">
        <v>1.0269912027103991E-9</v>
      </c>
      <c r="T40" s="17">
        <v>7.6737271624475938E-9</v>
      </c>
      <c r="U40" s="17">
        <v>5.7902029611315368E-8</v>
      </c>
      <c r="V40" s="17">
        <v>4.3434169350931923E-7</v>
      </c>
      <c r="W40" s="17">
        <v>3.1739728626752865E-6</v>
      </c>
      <c r="X40" s="17">
        <v>2.2022201435823713E-5</v>
      </c>
      <c r="Y40" s="17">
        <v>1.4057287474796403E-4</v>
      </c>
      <c r="Z40" s="17">
        <v>7.9513033592841021E-4</v>
      </c>
      <c r="AA40" s="17">
        <v>3.8184986397166564E-3</v>
      </c>
      <c r="AB40" s="17">
        <v>1.486443745230966E-2</v>
      </c>
      <c r="AC40" s="17">
        <v>4.4756437740460751E-2</v>
      </c>
      <c r="AD40" s="17">
        <v>9.9827282430917555E-2</v>
      </c>
      <c r="AE40" s="17">
        <v>0.15931868756159004</v>
      </c>
      <c r="AF40" s="17">
        <v>0.17805045678623407</v>
      </c>
      <c r="AG40" s="17">
        <v>0.13860698113483969</v>
      </c>
      <c r="AH40" s="17">
        <v>7.6054116054284956E-2</v>
      </c>
      <c r="AI40" s="17">
        <v>3.0222530799531546E-2</v>
      </c>
      <c r="AJ40" s="17">
        <v>9.0397641001448738E-3</v>
      </c>
      <c r="AK40" s="17">
        <v>2.1292216186350847E-3</v>
      </c>
      <c r="AL40" s="17">
        <v>4.1397302838721591E-4</v>
      </c>
      <c r="AM40" s="17">
        <v>6.9511376488476265E-5</v>
      </c>
      <c r="AN40" s="17">
        <v>1.0500905651853558E-5</v>
      </c>
      <c r="AO40" s="17">
        <v>1.4783829161075139E-6</v>
      </c>
      <c r="AP40" s="17">
        <v>1.9972617935764242E-7</v>
      </c>
      <c r="AQ40" s="17">
        <v>2.6508470247503367E-8</v>
      </c>
      <c r="AR40" s="17">
        <v>3.5207290126023768E-9</v>
      </c>
      <c r="AS40" s="17">
        <v>4.7455457610170458E-10</v>
      </c>
      <c r="AT40" s="17">
        <v>6.559866761862797E-11</v>
      </c>
      <c r="AU40" s="17">
        <v>9.3703442373755379E-12</v>
      </c>
      <c r="AV40" s="17">
        <v>1.3905117570917642E-12</v>
      </c>
      <c r="AW40" s="17">
        <v>2.1512449314168236E-13</v>
      </c>
      <c r="AX40" s="17">
        <v>3.4773466035365594E-14</v>
      </c>
      <c r="AY40" s="17">
        <v>5.8796011753323519E-15</v>
      </c>
      <c r="AZ40" s="17">
        <v>1.0402855869183912E-15</v>
      </c>
    </row>
    <row r="41" spans="1:52">
      <c r="A41" s="4">
        <v>1936</v>
      </c>
      <c r="B41" s="4">
        <v>556</v>
      </c>
      <c r="C41" s="4">
        <v>2944</v>
      </c>
      <c r="D41" s="21">
        <f>(a_*B41)/(b_+B41)</f>
        <v>1310.6453956994546</v>
      </c>
      <c r="E41" s="22">
        <f t="shared" si="0"/>
        <v>0.80924951650196952</v>
      </c>
      <c r="F41" s="23">
        <f>(1/SQRT(2*PI()*sigma*sigma))*EXP(-((E41^2)/(2*sigma*sigma)))</f>
        <v>0.18903104549691035</v>
      </c>
      <c r="G41" s="13">
        <f t="shared" si="1"/>
        <v>1.665844015523587</v>
      </c>
      <c r="I41" s="21">
        <f>B41*EXP(rickera*(1-(B41/rickerb)))</f>
        <v>1395.3134878785866</v>
      </c>
      <c r="J41" s="22">
        <f t="shared" si="2"/>
        <v>0.74665008834600766</v>
      </c>
      <c r="K41" s="23">
        <f>(1/SQRT(2*PI()*ricksig*ricksig))*EXP(-((J41^2)/(2*ricksig*ricksig)))</f>
        <v>0.24460532753166933</v>
      </c>
      <c r="L41" s="13">
        <f t="shared" si="3"/>
        <v>1.4081092753788942</v>
      </c>
      <c r="M41" s="32">
        <f t="shared" si="4"/>
        <v>0.55748635442710104</v>
      </c>
      <c r="O41" s="18">
        <f t="shared" si="6"/>
        <v>4600</v>
      </c>
      <c r="P41" s="17">
        <v>3.0243983019922505E-12</v>
      </c>
      <c r="Q41" s="17">
        <v>2.0937819658949284E-11</v>
      </c>
      <c r="R41" s="17">
        <v>1.5030370581697385E-10</v>
      </c>
      <c r="S41" s="17">
        <v>1.111678583279826E-9</v>
      </c>
      <c r="T41" s="17">
        <v>8.3957191786761137E-9</v>
      </c>
      <c r="U41" s="17">
        <v>6.3956600672052351E-8</v>
      </c>
      <c r="V41" s="17">
        <v>4.8349940577790243E-7</v>
      </c>
      <c r="W41" s="17">
        <v>3.5516960936317853E-6</v>
      </c>
      <c r="X41" s="17">
        <v>2.4685855909103712E-5</v>
      </c>
      <c r="Y41" s="17">
        <v>1.571304331209152E-4</v>
      </c>
      <c r="Z41" s="17">
        <v>8.8121263275834358E-4</v>
      </c>
      <c r="AA41" s="17">
        <v>4.1672084779611537E-3</v>
      </c>
      <c r="AB41" s="17">
        <v>1.5850748949224575E-2</v>
      </c>
      <c r="AC41" s="17">
        <v>4.6254297997107362E-2</v>
      </c>
      <c r="AD41" s="17">
        <v>9.9194572613093487E-2</v>
      </c>
      <c r="AE41" s="17">
        <v>0.15116349000761273</v>
      </c>
      <c r="AF41" s="17">
        <v>0.16049433903083327</v>
      </c>
      <c r="AG41" s="17">
        <v>0.11837987010735268</v>
      </c>
      <c r="AH41" s="17">
        <v>6.1541381849291782E-2</v>
      </c>
      <c r="AI41" s="17">
        <v>2.3224963849967032E-2</v>
      </c>
      <c r="AJ41" s="17">
        <v>6.6255092779529696E-3</v>
      </c>
      <c r="AK41" s="17">
        <v>1.4966431786169868E-3</v>
      </c>
      <c r="AL41" s="17">
        <v>2.8077009724572499E-4</v>
      </c>
      <c r="AM41" s="17">
        <v>4.5768982380388733E-5</v>
      </c>
      <c r="AN41" s="17">
        <v>6.7510944761487605E-6</v>
      </c>
      <c r="AO41" s="17">
        <v>9.3283200621985857E-7</v>
      </c>
      <c r="AP41" s="17">
        <v>1.2423856922329798E-7</v>
      </c>
      <c r="AQ41" s="17">
        <v>1.6317068763595472E-8</v>
      </c>
      <c r="AR41" s="17">
        <v>2.1511581577724811E-9</v>
      </c>
      <c r="AS41" s="17">
        <v>2.8853689530497119E-10</v>
      </c>
      <c r="AT41" s="17">
        <v>3.9770552035242732E-11</v>
      </c>
      <c r="AU41" s="17">
        <v>5.6737148037997652E-12</v>
      </c>
      <c r="AV41" s="17">
        <v>8.419300004602912E-13</v>
      </c>
      <c r="AW41" s="17">
        <v>1.3037747907931498E-13</v>
      </c>
      <c r="AX41" s="17">
        <v>2.1110368552277965E-14</v>
      </c>
      <c r="AY41" s="17">
        <v>3.5774685310064575E-15</v>
      </c>
      <c r="AZ41" s="17">
        <v>6.3466271165152325E-16</v>
      </c>
    </row>
    <row r="42" spans="1:52">
      <c r="A42" s="4">
        <v>1937</v>
      </c>
      <c r="B42" s="4">
        <v>340</v>
      </c>
      <c r="C42" s="4">
        <v>1202</v>
      </c>
      <c r="D42" s="21">
        <f>(a_*B42)/(b_+B42)</f>
        <v>930.53922952096855</v>
      </c>
      <c r="E42" s="22">
        <f t="shared" si="0"/>
        <v>0.25597788028738666</v>
      </c>
      <c r="F42" s="23">
        <f>(1/SQRT(2*PI()*sigma*sigma))*EXP(-((E42^2)/(2*sigma*sigma)))</f>
        <v>0.73687444534941282</v>
      </c>
      <c r="G42" s="13">
        <f t="shared" si="1"/>
        <v>0.30533776039726457</v>
      </c>
      <c r="I42" s="21">
        <f>B42*EXP(rickera*(1-(B42/rickerb)))</f>
        <v>1032.1698270566426</v>
      </c>
      <c r="J42" s="22">
        <f t="shared" si="2"/>
        <v>0.15232362149093959</v>
      </c>
      <c r="K42" s="23">
        <f>(1/SQRT(2*PI()*ricksig*ricksig))*EXP(-((J42^2)/(2*ricksig*ricksig)))</f>
        <v>0.79689988727011829</v>
      </c>
      <c r="L42" s="13">
        <f t="shared" si="3"/>
        <v>0.22702622003895623</v>
      </c>
      <c r="M42" s="32">
        <f t="shared" si="4"/>
        <v>2.3202485664115032E-2</v>
      </c>
      <c r="O42" s="18">
        <f t="shared" si="6"/>
        <v>4800</v>
      </c>
      <c r="P42" s="17">
        <v>3.1501991237638504E-12</v>
      </c>
      <c r="Q42" s="17">
        <v>2.2043812451258081E-11</v>
      </c>
      <c r="R42" s="17">
        <v>1.5993807885797772E-10</v>
      </c>
      <c r="S42" s="17">
        <v>1.1952297954575808E-9</v>
      </c>
      <c r="T42" s="17">
        <v>9.1145712413501416E-9</v>
      </c>
      <c r="U42" s="17">
        <v>7.0031043473728452E-8</v>
      </c>
      <c r="V42" s="17">
        <v>5.3308383785021499E-7</v>
      </c>
      <c r="W42" s="17">
        <v>3.933500920439946E-6</v>
      </c>
      <c r="X42" s="17">
        <v>2.7371685285717623E-5</v>
      </c>
      <c r="Y42" s="17">
        <v>1.7368033666569991E-4</v>
      </c>
      <c r="Z42" s="17">
        <v>9.6575927077964822E-4</v>
      </c>
      <c r="AA42" s="17">
        <v>4.4993512736783738E-3</v>
      </c>
      <c r="AB42" s="17">
        <v>1.6739709710372776E-2</v>
      </c>
      <c r="AC42" s="17">
        <v>4.7421151230055927E-2</v>
      </c>
      <c r="AD42" s="17">
        <v>9.8014434872758197E-2</v>
      </c>
      <c r="AE42" s="17">
        <v>0.14307148853018772</v>
      </c>
      <c r="AF42" s="17">
        <v>0.14486531948568254</v>
      </c>
      <c r="AG42" s="17">
        <v>0.10168620746724377</v>
      </c>
      <c r="AH42" s="17">
        <v>5.032221753080092E-2</v>
      </c>
      <c r="AI42" s="17">
        <v>1.8123132659218236E-2</v>
      </c>
      <c r="AJ42" s="17">
        <v>4.9543765761274391E-3</v>
      </c>
      <c r="AK42" s="17">
        <v>1.0780520684296128E-3</v>
      </c>
      <c r="AL42" s="17">
        <v>1.9591800195598656E-4</v>
      </c>
      <c r="AM42" s="17">
        <v>3.1111763556094641E-5</v>
      </c>
      <c r="AN42" s="17">
        <v>4.4938408861840352E-6</v>
      </c>
      <c r="AO42" s="17">
        <v>6.1086894412774871E-7</v>
      </c>
      <c r="AP42" s="17">
        <v>8.0358499526270445E-8</v>
      </c>
      <c r="AQ42" s="17">
        <v>1.0459194629643419E-8</v>
      </c>
      <c r="AR42" s="17">
        <v>1.3702527883102101E-9</v>
      </c>
      <c r="AS42" s="17">
        <v>1.830483368110608E-10</v>
      </c>
      <c r="AT42" s="17">
        <v>2.5172810584388141E-11</v>
      </c>
      <c r="AU42" s="17">
        <v>3.5879866651731618E-12</v>
      </c>
      <c r="AV42" s="17">
        <v>5.3253380158094887E-13</v>
      </c>
      <c r="AW42" s="17">
        <v>8.2552171288735214E-14</v>
      </c>
      <c r="AX42" s="17">
        <v>1.3389262673782016E-14</v>
      </c>
      <c r="AY42" s="17">
        <v>2.273958781285451E-15</v>
      </c>
      <c r="AZ42" s="17">
        <v>4.04437743403194E-16</v>
      </c>
    </row>
    <row r="43" spans="1:52">
      <c r="A43" s="4">
        <v>1938</v>
      </c>
      <c r="B43" s="4">
        <v>297</v>
      </c>
      <c r="C43" s="4">
        <v>535</v>
      </c>
      <c r="D43" s="21">
        <f>(a_*B43)/(b_+B43)</f>
        <v>839.77481673819534</v>
      </c>
      <c r="E43" s="22">
        <f t="shared" si="0"/>
        <v>-0.45086703369107184</v>
      </c>
      <c r="F43" s="23">
        <f>(1/SQRT(2*PI()*sigma*sigma))*EXP(-((E43^2)/(2*sigma*sigma)))</f>
        <v>0.53615013636912123</v>
      </c>
      <c r="G43" s="13">
        <f t="shared" si="1"/>
        <v>0.62334105196719214</v>
      </c>
      <c r="I43" s="21">
        <f>B43*EXP(rickera*(1-(B43/rickerb)))</f>
        <v>936.45559514939339</v>
      </c>
      <c r="J43" s="22">
        <f t="shared" si="2"/>
        <v>-0.55983535811319385</v>
      </c>
      <c r="K43" s="23">
        <f>(1/SQRT(2*PI()*ricksig*ricksig))*EXP(-((J43^2)/(2*ricksig*ricksig)))</f>
        <v>0.41955160281030307</v>
      </c>
      <c r="L43" s="13">
        <f t="shared" si="3"/>
        <v>0.86856875036516135</v>
      </c>
      <c r="M43" s="32">
        <f t="shared" si="4"/>
        <v>0.31341562819372798</v>
      </c>
      <c r="O43" s="18">
        <f t="shared" si="6"/>
        <v>5000</v>
      </c>
      <c r="P43" s="17">
        <v>3.2704791571770786E-12</v>
      </c>
      <c r="Q43" s="17">
        <v>2.3111807019633569E-11</v>
      </c>
      <c r="R43" s="17">
        <v>1.6933212112628362E-10</v>
      </c>
      <c r="S43" s="17">
        <v>1.2774489666739307E-9</v>
      </c>
      <c r="T43" s="17">
        <v>9.8278455692573304E-9</v>
      </c>
      <c r="U43" s="17">
        <v>7.6099687262286534E-8</v>
      </c>
      <c r="V43" s="17">
        <v>5.8285283750357144E-7</v>
      </c>
      <c r="W43" s="17">
        <v>4.3173269638576029E-6</v>
      </c>
      <c r="X43" s="17">
        <v>3.0064243222186598E-5</v>
      </c>
      <c r="Y43" s="17">
        <v>1.9012666912512566E-4</v>
      </c>
      <c r="Z43" s="17">
        <v>1.048343396576599E-3</v>
      </c>
      <c r="AA43" s="17">
        <v>4.81417855274826E-3</v>
      </c>
      <c r="AB43" s="17">
        <v>1.7536859732518725E-2</v>
      </c>
      <c r="AC43" s="17">
        <v>4.8304705734001883E-2</v>
      </c>
      <c r="AD43" s="17">
        <v>9.6440343669945708E-2</v>
      </c>
      <c r="AE43" s="17">
        <v>0.13523073936356708</v>
      </c>
      <c r="AF43" s="17">
        <v>0.13103546668228824</v>
      </c>
      <c r="AG43" s="17">
        <v>8.7875259719789892E-2</v>
      </c>
      <c r="AH43" s="17">
        <v>4.1570889866242113E-2</v>
      </c>
      <c r="AI43" s="17">
        <v>1.4347927094891149E-2</v>
      </c>
      <c r="AJ43" s="17">
        <v>3.7741028739844422E-3</v>
      </c>
      <c r="AK43" s="17">
        <v>7.9407212368589773E-4</v>
      </c>
      <c r="AL43" s="17">
        <v>1.402685100559164E-4</v>
      </c>
      <c r="AM43" s="17">
        <v>2.176210388798197E-5</v>
      </c>
      <c r="AN43" s="17">
        <v>3.0855906147135971E-6</v>
      </c>
      <c r="AO43" s="17">
        <v>4.1345513456047834E-7</v>
      </c>
      <c r="AP43" s="17">
        <v>5.3805281782967575E-8</v>
      </c>
      <c r="AQ43" s="17">
        <v>6.948644481768179E-9</v>
      </c>
      <c r="AR43" s="17">
        <v>9.0546608915768543E-10</v>
      </c>
      <c r="AS43" s="17">
        <v>1.2054858721119457E-10</v>
      </c>
      <c r="AT43" s="17">
        <v>1.6547543719179221E-11</v>
      </c>
      <c r="AU43" s="17">
        <v>2.3571858957645077E-12</v>
      </c>
      <c r="AV43" s="17">
        <v>3.4998427296541886E-13</v>
      </c>
      <c r="AW43" s="17">
        <v>5.4313711895729986E-14</v>
      </c>
      <c r="AX43" s="17">
        <v>8.8239229162274316E-15</v>
      </c>
      <c r="AY43" s="17">
        <v>1.501740386012599E-15</v>
      </c>
      <c r="AZ43" s="17">
        <v>2.6773538415723779E-16</v>
      </c>
    </row>
    <row r="44" spans="1:52">
      <c r="A44" s="4">
        <v>1939</v>
      </c>
      <c r="B44" s="4">
        <v>598</v>
      </c>
      <c r="C44" s="4">
        <v>1318</v>
      </c>
      <c r="D44" s="21">
        <f>(a_*B44)/(b_+B44)</f>
        <v>1372.6319662049609</v>
      </c>
      <c r="E44" s="22">
        <f t="shared" si="0"/>
        <v>-4.0614603939503446E-2</v>
      </c>
      <c r="F44" s="23">
        <f>(1/SQRT(2*PI()*sigma*sigma))*EXP(-((E44^2)/(2*sigma*sigma)))</f>
        <v>0.85394760134203984</v>
      </c>
      <c r="G44" s="13">
        <f t="shared" si="1"/>
        <v>0.15788544381831121</v>
      </c>
      <c r="I44" s="21">
        <f>B44*EXP(rickera*(1-(B44/rickerb)))</f>
        <v>1446.1803071257441</v>
      </c>
      <c r="J44" s="22">
        <f t="shared" si="2"/>
        <v>-9.2810373607222552E-2</v>
      </c>
      <c r="K44" s="23">
        <f>(1/SQRT(2*PI()*ricksig*ricksig))*EXP(-((J44^2)/(2*ricksig*ricksig)))</f>
        <v>0.82301855913504474</v>
      </c>
      <c r="L44" s="13">
        <f t="shared" si="3"/>
        <v>0.1947765279699662</v>
      </c>
      <c r="M44" s="32">
        <f t="shared" si="4"/>
        <v>8.6137654491122324E-3</v>
      </c>
      <c r="O44" s="18">
        <f t="shared" si="6"/>
        <v>5200</v>
      </c>
      <c r="P44" s="17">
        <v>3.3855140246517453E-12</v>
      </c>
      <c r="Q44" s="17">
        <v>2.4142578588668649E-11</v>
      </c>
      <c r="R44" s="17">
        <v>1.7847976125875398E-10</v>
      </c>
      <c r="S44" s="17">
        <v>1.3581870530714096E-9</v>
      </c>
      <c r="T44" s="17">
        <v>1.0533564486610241E-8</v>
      </c>
      <c r="U44" s="17">
        <v>8.2141059944957417E-8</v>
      </c>
      <c r="V44" s="17">
        <v>6.3260082335934061E-7</v>
      </c>
      <c r="W44" s="17">
        <v>4.7014222490153831E-6</v>
      </c>
      <c r="X44" s="17">
        <v>3.275058899314802E-5</v>
      </c>
      <c r="Y44" s="17">
        <v>2.063923384849994E-4</v>
      </c>
      <c r="Z44" s="17">
        <v>1.1286573672074981E-3</v>
      </c>
      <c r="AA44" s="17">
        <v>5.1114776704381856E-3</v>
      </c>
      <c r="AB44" s="17">
        <v>1.824876293754862E-2</v>
      </c>
      <c r="AC44" s="17">
        <v>4.8948378818276905E-2</v>
      </c>
      <c r="AD44" s="17">
        <v>9.4593048873703067E-2</v>
      </c>
      <c r="AE44" s="17">
        <v>0.12775388810079022</v>
      </c>
      <c r="AF44" s="17">
        <v>0.11883665285647066</v>
      </c>
      <c r="AG44" s="17">
        <v>7.6406531563712396E-2</v>
      </c>
      <c r="AH44" s="17">
        <v>3.4680672058980143E-2</v>
      </c>
      <c r="AI44" s="17">
        <v>1.1514067295204265E-2</v>
      </c>
      <c r="AJ44" s="17">
        <v>2.9246097860628098E-3</v>
      </c>
      <c r="AK44" s="17">
        <v>5.9693588001435039E-4</v>
      </c>
      <c r="AL44" s="17">
        <v>1.0278902305480238E-4</v>
      </c>
      <c r="AM44" s="17">
        <v>1.5618871239196681E-5</v>
      </c>
      <c r="AN44" s="17">
        <v>2.1783209629138774E-6</v>
      </c>
      <c r="AO44" s="17">
        <v>2.8819876562290953E-7</v>
      </c>
      <c r="AP44" s="17">
        <v>3.7150924652829437E-8</v>
      </c>
      <c r="AQ44" s="17">
        <v>4.765298373914416E-9</v>
      </c>
      <c r="AR44" s="17">
        <v>6.1809787073539457E-10</v>
      </c>
      <c r="AS44" s="17">
        <v>8.2055077589954655E-11</v>
      </c>
      <c r="AT44" s="17">
        <v>1.1247107262686495E-11</v>
      </c>
      <c r="AU44" s="17">
        <v>1.6015497412900132E-12</v>
      </c>
      <c r="AV44" s="17">
        <v>2.3790495091187419E-13</v>
      </c>
      <c r="AW44" s="17">
        <v>3.6962055768586981E-14</v>
      </c>
      <c r="AX44" s="17">
        <v>6.0147108477552349E-15</v>
      </c>
      <c r="AY44" s="17">
        <v>1.0256861572548175E-15</v>
      </c>
      <c r="AZ44" s="17">
        <v>1.8327742558184503E-16</v>
      </c>
    </row>
    <row r="45" spans="1:52">
      <c r="A45" s="4">
        <v>1940</v>
      </c>
      <c r="B45" s="4">
        <v>963</v>
      </c>
      <c r="C45" s="4">
        <v>2285</v>
      </c>
      <c r="D45" s="21">
        <f>(a_*B45)/(b_+B45)</f>
        <v>1799.7097119377368</v>
      </c>
      <c r="E45" s="22">
        <f t="shared" si="0"/>
        <v>0.23874064359533964</v>
      </c>
      <c r="F45" s="23">
        <f>(1/SQRT(2*PI()*sigma*sigma))*EXP(-((E45^2)/(2*sigma*sigma)))</f>
        <v>0.751523877067232</v>
      </c>
      <c r="G45" s="13">
        <f t="shared" si="1"/>
        <v>0.28565229774929091</v>
      </c>
      <c r="I45" s="21">
        <f>B45*EXP(rickera*(1-(B45/rickerb)))</f>
        <v>1688.2692041145388</v>
      </c>
      <c r="J45" s="22">
        <f t="shared" si="2"/>
        <v>0.30266215977765398</v>
      </c>
      <c r="K45" s="23">
        <f>(1/SQRT(2*PI()*ricksig*ricksig))*EXP(-((J45^2)/(2*ricksig*ricksig)))</f>
        <v>0.68506960594279787</v>
      </c>
      <c r="L45" s="13">
        <f t="shared" si="3"/>
        <v>0.37823483136728347</v>
      </c>
      <c r="M45" s="32">
        <f t="shared" si="4"/>
        <v>9.1604382961274142E-2</v>
      </c>
      <c r="O45" s="18">
        <f t="shared" si="6"/>
        <v>5400</v>
      </c>
      <c r="P45" s="17">
        <v>3.4955743652584481E-12</v>
      </c>
      <c r="Q45" s="17">
        <v>2.513709656741429E-11</v>
      </c>
      <c r="R45" s="17">
        <v>1.8737821771615509E-10</v>
      </c>
      <c r="S45" s="17">
        <v>1.4373336028921336E-9</v>
      </c>
      <c r="T45" s="17">
        <v>1.1230142073478094E-8</v>
      </c>
      <c r="U45" s="17">
        <v>8.813735637162673E-8</v>
      </c>
      <c r="V45" s="17">
        <v>6.8215473387077085E-7</v>
      </c>
      <c r="W45" s="17">
        <v>5.084310910429924E-6</v>
      </c>
      <c r="X45" s="17">
        <v>3.5420003511346937E-5</v>
      </c>
      <c r="Y45" s="17">
        <v>2.2241644010698831E-4</v>
      </c>
      <c r="Z45" s="17">
        <v>1.2064903030012074E-3</v>
      </c>
      <c r="AA45" s="17">
        <v>5.3914244904233397E-3</v>
      </c>
      <c r="AB45" s="17">
        <v>1.8882413230596726E-2</v>
      </c>
      <c r="AC45" s="17">
        <v>4.9390674595896071E-2</v>
      </c>
      <c r="AD45" s="17">
        <v>9.2566095649094002E-2</v>
      </c>
      <c r="AE45" s="17">
        <v>0.12070164896525185</v>
      </c>
      <c r="AF45" s="17">
        <v>0.10808986931651898</v>
      </c>
      <c r="AG45" s="17">
        <v>6.6839409066894409E-2</v>
      </c>
      <c r="AH45" s="17">
        <v>2.9204782474435104E-2</v>
      </c>
      <c r="AI45" s="17">
        <v>9.3574905535932108E-3</v>
      </c>
      <c r="AJ45" s="17">
        <v>2.3023108782582297E-3</v>
      </c>
      <c r="AK45" s="17">
        <v>4.5715907341946219E-4</v>
      </c>
      <c r="AL45" s="17">
        <v>7.6928084855094515E-5</v>
      </c>
      <c r="AM45" s="17">
        <v>1.1472751681504595E-5</v>
      </c>
      <c r="AN45" s="17">
        <v>1.5766389597155313E-6</v>
      </c>
      <c r="AO45" s="17">
        <v>2.0624901466326834E-7</v>
      </c>
      <c r="AP45" s="17">
        <v>2.6364999625906855E-8</v>
      </c>
      <c r="AQ45" s="17">
        <v>3.3616889083506107E-9</v>
      </c>
      <c r="AR45" s="17">
        <v>4.3429869102617995E-10</v>
      </c>
      <c r="AS45" s="17">
        <v>5.7515562974146654E-11</v>
      </c>
      <c r="AT45" s="17">
        <v>7.8742897334489276E-12</v>
      </c>
      <c r="AU45" s="17">
        <v>1.1210522585094526E-12</v>
      </c>
      <c r="AV45" s="17">
        <v>1.66621966039406E-13</v>
      </c>
      <c r="AW45" s="17">
        <v>2.5916696903614955E-14</v>
      </c>
      <c r="AX45" s="17">
        <v>4.2239901998154982E-15</v>
      </c>
      <c r="AY45" s="17">
        <v>7.2168594749747795E-16</v>
      </c>
      <c r="AZ45" s="17">
        <v>1.2923219141280302E-16</v>
      </c>
    </row>
    <row r="46" spans="1:52">
      <c r="A46" s="4">
        <v>1941</v>
      </c>
      <c r="B46" s="4">
        <v>572</v>
      </c>
      <c r="C46" s="4">
        <v>1183</v>
      </c>
      <c r="D46" s="21">
        <f>(a_*B46)/(b_+B46)</f>
        <v>1334.6495602698892</v>
      </c>
      <c r="E46" s="22">
        <f t="shared" si="0"/>
        <v>-0.12061517072587424</v>
      </c>
      <c r="F46" s="23">
        <f>(1/SQRT(2*PI()*sigma*sigma))*EXP(-((E46^2)/(2*sigma*sigma)))</f>
        <v>0.82889575541397875</v>
      </c>
      <c r="G46" s="13">
        <f t="shared" si="1"/>
        <v>0.1876608791433596</v>
      </c>
      <c r="I46" s="21">
        <f>B46*EXP(rickera*(1-(B46/rickerb)))</f>
        <v>1415.3665829710787</v>
      </c>
      <c r="J46" s="22">
        <f t="shared" si="2"/>
        <v>-0.17933498178382212</v>
      </c>
      <c r="K46" s="23">
        <f>(1/SQRT(2*PI()*ricksig*ricksig))*EXP(-((J46^2)/(2*ricksig*ricksig)))</f>
        <v>0.78127356971080941</v>
      </c>
      <c r="L46" s="13">
        <f t="shared" si="3"/>
        <v>0.2468299091567718</v>
      </c>
      <c r="M46" s="32">
        <f t="shared" si="4"/>
        <v>3.2161035691403814E-2</v>
      </c>
      <c r="O46" s="18">
        <f t="shared" si="6"/>
        <v>5600</v>
      </c>
      <c r="P46" s="17">
        <v>3.6009226282204277E-12</v>
      </c>
      <c r="Q46" s="17">
        <v>2.6096461968752046E-11</v>
      </c>
      <c r="R46" s="17">
        <v>1.9602727621680181E-10</v>
      </c>
      <c r="S46" s="17">
        <v>1.5148098219720347E-9</v>
      </c>
      <c r="T46" s="17">
        <v>1.1916324038043126E-8</v>
      </c>
      <c r="U46" s="17">
        <v>9.4073947600415829E-8</v>
      </c>
      <c r="V46" s="17">
        <v>7.3137010503682357E-7</v>
      </c>
      <c r="W46" s="17">
        <v>5.4647609674959261E-6</v>
      </c>
      <c r="X46" s="17">
        <v>3.8063709197610155E-5</v>
      </c>
      <c r="Y46" s="17">
        <v>2.3815179129392722E-4</v>
      </c>
      <c r="Z46" s="17">
        <v>1.2817086590052472E-3</v>
      </c>
      <c r="AA46" s="17">
        <v>5.6544676583593261E-3</v>
      </c>
      <c r="AB46" s="17">
        <v>1.9444836909890323E-2</v>
      </c>
      <c r="AC46" s="17">
        <v>4.9665133449385106E-2</v>
      </c>
      <c r="AD46" s="17">
        <v>9.0430999250387334E-2</v>
      </c>
      <c r="AE46" s="17">
        <v>0.11409981980311135</v>
      </c>
      <c r="AF46" s="17">
        <v>9.8621218807155839E-2</v>
      </c>
      <c r="AG46" s="17">
        <v>5.8818336448139885E-2</v>
      </c>
      <c r="AH46" s="17">
        <v>2.4812648360296532E-2</v>
      </c>
      <c r="AI46" s="17">
        <v>7.6948629546287565E-3</v>
      </c>
      <c r="AJ46" s="17">
        <v>1.8388941589743909E-3</v>
      </c>
      <c r="AK46" s="17">
        <v>3.561036107880778E-4</v>
      </c>
      <c r="AL46" s="17">
        <v>5.8685139303586114E-5</v>
      </c>
      <c r="AM46" s="17">
        <v>8.605598737162988E-6</v>
      </c>
      <c r="AN46" s="17">
        <v>1.1670440092157584E-6</v>
      </c>
      <c r="AO46" s="17">
        <v>1.5113155935304595E-7</v>
      </c>
      <c r="AP46" s="17">
        <v>1.9175802032259953E-8</v>
      </c>
      <c r="AQ46" s="17">
        <v>2.4321954679329259E-9</v>
      </c>
      <c r="AR46" s="17">
        <v>3.131245820090241E-10</v>
      </c>
      <c r="AS46" s="17">
        <v>4.13827304404321E-11</v>
      </c>
      <c r="AT46" s="17">
        <v>5.6602781856203217E-12</v>
      </c>
      <c r="AU46" s="17">
        <v>8.0579674360419255E-13</v>
      </c>
      <c r="AV46" s="17">
        <v>1.1983926601718274E-13</v>
      </c>
      <c r="AW46" s="17">
        <v>1.8661138104456944E-14</v>
      </c>
      <c r="AX46" s="17">
        <v>3.0460836456348158E-15</v>
      </c>
      <c r="AY46" s="17">
        <v>5.2137772777158668E-16</v>
      </c>
      <c r="AZ46" s="17">
        <v>9.3551418957925655E-17</v>
      </c>
    </row>
    <row r="47" spans="1:52">
      <c r="A47" s="4">
        <v>1942</v>
      </c>
      <c r="B47" s="4">
        <v>305</v>
      </c>
      <c r="C47" s="4">
        <v>905</v>
      </c>
      <c r="D47" s="21">
        <f>(a_*B47)/(b_+B47)</f>
        <v>857.11365268433224</v>
      </c>
      <c r="E47" s="22">
        <f t="shared" si="0"/>
        <v>5.4364416993784914E-2</v>
      </c>
      <c r="F47" s="23">
        <f>(1/SQRT(2*PI()*sigma*sigma))*EXP(-((E47^2)/(2*sigma*sigma)))</f>
        <v>0.85137708100580456</v>
      </c>
      <c r="G47" s="13">
        <f t="shared" si="1"/>
        <v>0.16090014513551437</v>
      </c>
      <c r="I47" s="21">
        <f>B47*EXP(rickera*(1-(B47/rickerb)))</f>
        <v>954.92339383055548</v>
      </c>
      <c r="J47" s="22">
        <f t="shared" si="2"/>
        <v>-5.3696177679102952E-2</v>
      </c>
      <c r="K47" s="23">
        <f>(1/SQRT(2*PI()*ricksig*ricksig))*EXP(-((J47^2)/(2*ricksig*ricksig)))</f>
        <v>0.83351067627575748</v>
      </c>
      <c r="L47" s="13">
        <f t="shared" si="3"/>
        <v>0.18210876790420735</v>
      </c>
      <c r="M47" s="32">
        <f t="shared" si="4"/>
        <v>2.8832794973457942E-3</v>
      </c>
      <c r="O47" s="18">
        <f t="shared" si="6"/>
        <v>5800</v>
      </c>
      <c r="P47" s="17">
        <v>3.7018110318729736E-12</v>
      </c>
      <c r="Q47" s="17">
        <v>2.7021859815593258E-11</v>
      </c>
      <c r="R47" s="17">
        <v>2.0442870882259443E-10</v>
      </c>
      <c r="S47" s="17">
        <v>1.5905627707174169E-9</v>
      </c>
      <c r="T47" s="17">
        <v>1.2591135468745548E-8</v>
      </c>
      <c r="U47" s="17">
        <v>9.993893798538473E-8</v>
      </c>
      <c r="V47" s="17">
        <v>7.8012740633417731E-7</v>
      </c>
      <c r="W47" s="17">
        <v>5.8417536523908512E-6</v>
      </c>
      <c r="X47" s="17">
        <v>4.0674606371451955E-5</v>
      </c>
      <c r="Y47" s="17">
        <v>2.535627089567075E-4</v>
      </c>
      <c r="Z47" s="17">
        <v>1.3542398317934038E-3</v>
      </c>
      <c r="AA47" s="17">
        <v>5.9012395609030089E-3</v>
      </c>
      <c r="AB47" s="17">
        <v>1.994283812141626E-2</v>
      </c>
      <c r="AC47" s="17">
        <v>4.9800600948962125E-2</v>
      </c>
      <c r="AD47" s="17">
        <v>8.8241756309099778E-2</v>
      </c>
      <c r="AE47" s="17">
        <v>0.10795134328539058</v>
      </c>
      <c r="AF47" s="17">
        <v>9.026988605049148E-2</v>
      </c>
      <c r="AG47" s="17">
        <v>5.2057802395047197E-2</v>
      </c>
      <c r="AH47" s="17">
        <v>2.1258122754161845E-2</v>
      </c>
      <c r="AI47" s="17">
        <v>6.3972289160988214E-3</v>
      </c>
      <c r="AJ47" s="17">
        <v>1.488485716171299E-3</v>
      </c>
      <c r="AK47" s="17">
        <v>2.8172188355133748E-4</v>
      </c>
      <c r="AL47" s="17">
        <v>4.5553507261647193E-5</v>
      </c>
      <c r="AM47" s="17">
        <v>6.5785496865065213E-6</v>
      </c>
      <c r="AN47" s="17">
        <v>8.8153049508702028E-7</v>
      </c>
      <c r="AO47" s="17">
        <v>1.1312498706623817E-7</v>
      </c>
      <c r="AP47" s="17">
        <v>1.4258173500444591E-8</v>
      </c>
      <c r="AQ47" s="17">
        <v>1.8000434293052749E-9</v>
      </c>
      <c r="AR47" s="17">
        <v>2.3103466603861315E-10</v>
      </c>
      <c r="AS47" s="17">
        <v>3.0479920312588704E-11</v>
      </c>
      <c r="AT47" s="17">
        <v>4.1658890678470966E-12</v>
      </c>
      <c r="AU47" s="17">
        <v>5.9308082189359592E-13</v>
      </c>
      <c r="AV47" s="17">
        <v>8.8261312806654387E-14</v>
      </c>
      <c r="AW47" s="17">
        <v>1.3759209950061769E-14</v>
      </c>
      <c r="AX47" s="17">
        <v>2.2492219081813206E-15</v>
      </c>
      <c r="AY47" s="17">
        <v>3.8564637038612511E-16</v>
      </c>
      <c r="AZ47" s="17">
        <v>6.9328733912031478E-17</v>
      </c>
    </row>
    <row r="48" spans="1:52">
      <c r="A48" s="4">
        <v>1943</v>
      </c>
      <c r="B48" s="4">
        <v>272</v>
      </c>
      <c r="C48" s="4">
        <v>477</v>
      </c>
      <c r="D48" s="21">
        <f>(a_*B48)/(b_+B48)</f>
        <v>784.18670083932568</v>
      </c>
      <c r="E48" s="22">
        <f t="shared" si="0"/>
        <v>-0.49713063993718709</v>
      </c>
      <c r="F48" s="23">
        <f>(1/SQRT(2*PI()*sigma*sigma))*EXP(-((E48^2)/(2*sigma*sigma)))</f>
        <v>0.48452588874771491</v>
      </c>
      <c r="G48" s="13">
        <f t="shared" si="1"/>
        <v>0.72458441513104666</v>
      </c>
      <c r="I48" s="21">
        <f>B48*EXP(rickera*(1-(B48/rickerb)))</f>
        <v>876.73538949174554</v>
      </c>
      <c r="J48" s="22">
        <f t="shared" si="2"/>
        <v>-0.60868873359816345</v>
      </c>
      <c r="K48" s="23">
        <f>(1/SQRT(2*PI()*ricksig*ricksig))*EXP(-((J48^2)/(2*ricksig*ricksig)))</f>
        <v>0.36981096566529048</v>
      </c>
      <c r="L48" s="13">
        <f t="shared" si="3"/>
        <v>0.99476330750690745</v>
      </c>
      <c r="M48" s="32">
        <f t="shared" si="4"/>
        <v>0.37050197440933597</v>
      </c>
      <c r="O48" s="18">
        <f t="shared" si="6"/>
        <v>6000</v>
      </c>
      <c r="P48" s="17">
        <v>3.7984803567450682E-12</v>
      </c>
      <c r="Q48" s="17">
        <v>2.7914523117930882E-11</v>
      </c>
      <c r="R48" s="17">
        <v>2.1258580798251298E-10</v>
      </c>
      <c r="S48" s="17">
        <v>1.6645605295519741E-9</v>
      </c>
      <c r="T48" s="17">
        <v>1.3253835836936223E-8</v>
      </c>
      <c r="U48" s="17">
        <v>1.0572277164313697E-7</v>
      </c>
      <c r="V48" s="17">
        <v>8.2832869912174987E-7</v>
      </c>
      <c r="W48" s="17">
        <v>6.2144550944565901E-6</v>
      </c>
      <c r="X48" s="17">
        <v>4.3247032675333869E-5</v>
      </c>
      <c r="Y48" s="17">
        <v>2.6862305553124752E-4</v>
      </c>
      <c r="Z48" s="17">
        <v>1.424058580919166E-3</v>
      </c>
      <c r="AA48" s="17">
        <v>6.1324890248080667E-3</v>
      </c>
      <c r="AB48" s="17">
        <v>2.0382845788743654E-2</v>
      </c>
      <c r="AC48" s="17">
        <v>4.9821655457159268E-2</v>
      </c>
      <c r="AD48" s="17">
        <v>8.6038613560416907E-2</v>
      </c>
      <c r="AE48" s="17">
        <v>0.10224471049382688</v>
      </c>
      <c r="AF48" s="17">
        <v>8.2891427022571185E-2</v>
      </c>
      <c r="AG48" s="17">
        <v>4.632889387510241E-2</v>
      </c>
      <c r="AH48" s="17">
        <v>1.8356583035039137E-2</v>
      </c>
      <c r="AI48" s="17">
        <v>5.372706063919824E-3</v>
      </c>
      <c r="AJ48" s="17">
        <v>1.2197440154399393E-3</v>
      </c>
      <c r="AK48" s="17">
        <v>2.2606249160490342E-4</v>
      </c>
      <c r="AL48" s="17">
        <v>3.5924710515273146E-5</v>
      </c>
      <c r="AM48" s="17">
        <v>5.1162771035437512E-6</v>
      </c>
      <c r="AN48" s="17">
        <v>6.7818399994888019E-7</v>
      </c>
      <c r="AO48" s="17">
        <v>8.6318911175943899E-8</v>
      </c>
      <c r="AP48" s="17">
        <v>1.0814684802077651E-8</v>
      </c>
      <c r="AQ48" s="17">
        <v>1.3596521471208327E-9</v>
      </c>
      <c r="AR48" s="17">
        <v>1.7404280879144216E-10</v>
      </c>
      <c r="AS48" s="17">
        <v>2.2926379635475918E-11</v>
      </c>
      <c r="AT48" s="17">
        <v>3.131640572114679E-12</v>
      </c>
      <c r="AU48" s="17">
        <v>4.4589386036891853E-13</v>
      </c>
      <c r="AV48" s="17">
        <v>6.6401875383539789E-14</v>
      </c>
      <c r="AW48" s="17">
        <v>1.0362802361086258E-14</v>
      </c>
      <c r="AX48" s="17">
        <v>1.6963889931837303E-15</v>
      </c>
      <c r="AY48" s="17">
        <v>2.9133410201244141E-16</v>
      </c>
      <c r="AZ48" s="17">
        <v>5.2468099899667988E-17</v>
      </c>
    </row>
    <row r="49" spans="1:52">
      <c r="A49" s="4">
        <v>1944</v>
      </c>
      <c r="B49" s="4">
        <v>824</v>
      </c>
      <c r="C49" s="4">
        <v>3156</v>
      </c>
      <c r="D49" s="21">
        <f>(a_*B49)/(b_+B49)</f>
        <v>1657.2062836628143</v>
      </c>
      <c r="E49" s="22">
        <f t="shared" si="0"/>
        <v>0.64417218003496579</v>
      </c>
      <c r="F49" s="23">
        <f>(1/SQRT(2*PI()*sigma*sigma))*EXP(-((E49^2)/(2*sigma*sigma)))</f>
        <v>0.32890529750680736</v>
      </c>
      <c r="G49" s="13">
        <f t="shared" si="1"/>
        <v>1.1119854191767731</v>
      </c>
      <c r="I49" s="21">
        <f>B49*EXP(rickera*(1-(B49/rickerb)))</f>
        <v>1632.8476745330986</v>
      </c>
      <c r="J49" s="22">
        <f t="shared" si="2"/>
        <v>0.65897987287268389</v>
      </c>
      <c r="K49" s="23">
        <f>(1/SQRT(2*PI()*ricksig*ricksig))*EXP(-((J49^2)/(2*ricksig*ricksig)))</f>
        <v>0.32119913174883707</v>
      </c>
      <c r="L49" s="13">
        <f t="shared" si="3"/>
        <v>1.1356940000612628</v>
      </c>
      <c r="M49" s="32">
        <f t="shared" si="4"/>
        <v>0.43425447285129865</v>
      </c>
      <c r="O49" s="18">
        <f t="shared" si="6"/>
        <v>6200</v>
      </c>
      <c r="P49" s="17">
        <v>3.8911593317574494E-12</v>
      </c>
      <c r="Q49" s="17">
        <v>2.8775705778660019E-11</v>
      </c>
      <c r="R49" s="17">
        <v>2.2050301356490507E-10</v>
      </c>
      <c r="S49" s="17">
        <v>1.7367881846974455E-9</v>
      </c>
      <c r="T49" s="17">
        <v>1.3903880498291349E-8</v>
      </c>
      <c r="U49" s="17">
        <v>1.1141788673694268E-7</v>
      </c>
      <c r="V49" s="17">
        <v>8.7589464016699772E-7</v>
      </c>
      <c r="W49" s="17">
        <v>6.5821907236464223E-6</v>
      </c>
      <c r="X49" s="17">
        <v>4.5776548112936328E-5</v>
      </c>
      <c r="Y49" s="17">
        <v>2.8331455085273122E-4</v>
      </c>
      <c r="Z49" s="17">
        <v>1.4911759387996304E-3</v>
      </c>
      <c r="AA49" s="17">
        <v>6.3490312880365119E-3</v>
      </c>
      <c r="AB49" s="17">
        <v>2.0770830792246914E-2</v>
      </c>
      <c r="AC49" s="17">
        <v>4.9749095959396812E-2</v>
      </c>
      <c r="AD49" s="17">
        <v>8.3851131992612349E-2</v>
      </c>
      <c r="AE49" s="17">
        <v>9.6959728550949725E-2</v>
      </c>
      <c r="AF49" s="17">
        <v>7.6358430675499064E-2</v>
      </c>
      <c r="AG49" s="17">
        <v>4.1447951087939465E-2</v>
      </c>
      <c r="AH49" s="17">
        <v>1.5968468569834957E-2</v>
      </c>
      <c r="AI49" s="17">
        <v>4.5550001223389194E-3</v>
      </c>
      <c r="AJ49" s="17">
        <v>1.0109041363615403E-3</v>
      </c>
      <c r="AK49" s="17">
        <v>1.8377465664336606E-4</v>
      </c>
      <c r="AL49" s="17">
        <v>2.8743677675863026E-5</v>
      </c>
      <c r="AM49" s="17">
        <v>4.0418349418335435E-6</v>
      </c>
      <c r="AN49" s="17">
        <v>5.3049524999467573E-7</v>
      </c>
      <c r="AO49" s="17">
        <v>6.7020910733357069E-8</v>
      </c>
      <c r="AP49" s="17">
        <v>8.3517204280978012E-9</v>
      </c>
      <c r="AQ49" s="17">
        <v>1.0461019976906395E-9</v>
      </c>
      <c r="AR49" s="17">
        <v>1.3358917120044721E-10</v>
      </c>
      <c r="AS49" s="17">
        <v>1.7574540447123169E-11</v>
      </c>
      <c r="AT49" s="17">
        <v>2.3994852816396669E-12</v>
      </c>
      <c r="AU49" s="17">
        <v>3.4171028838358574E-13</v>
      </c>
      <c r="AV49" s="17">
        <v>5.0921846769052521E-14</v>
      </c>
      <c r="AW49" s="17">
        <v>7.9554085145161465E-15</v>
      </c>
      <c r="AX49" s="17">
        <v>1.3040512166562126E-15</v>
      </c>
      <c r="AY49" s="17">
        <v>2.2430241105924587E-16</v>
      </c>
      <c r="AZ49" s="17">
        <v>4.0464569993282873E-17</v>
      </c>
    </row>
    <row r="50" spans="1:52">
      <c r="A50" s="4">
        <v>1945</v>
      </c>
      <c r="B50" s="4">
        <v>940</v>
      </c>
      <c r="C50" s="4">
        <v>795</v>
      </c>
      <c r="D50" s="21">
        <f>(a_*B50)/(b_+B50)</f>
        <v>1777.5389680384419</v>
      </c>
      <c r="E50" s="22">
        <f t="shared" si="0"/>
        <v>-0.80464296972984339</v>
      </c>
      <c r="F50" s="23">
        <f>(1/SQRT(2*PI()*sigma*sigma))*EXP(-((E50^2)/(2*sigma*sigma)))</f>
        <v>0.1923032094631501</v>
      </c>
      <c r="G50" s="13">
        <f t="shared" si="1"/>
        <v>1.648681936650702</v>
      </c>
      <c r="I50" s="21">
        <f>B50*EXP(rickera*(1-(B50/rickerb)))</f>
        <v>1681.6927318986038</v>
      </c>
      <c r="J50" s="22">
        <f t="shared" si="2"/>
        <v>-0.74921402898752998</v>
      </c>
      <c r="K50" s="23">
        <f>(1/SQRT(2*PI()*ricksig*ricksig))*EXP(-((J50^2)/(2*ricksig*ricksig)))</f>
        <v>0.24254025808085405</v>
      </c>
      <c r="L50" s="13">
        <f t="shared" si="3"/>
        <v>1.4165875696786305</v>
      </c>
      <c r="M50" s="32">
        <f t="shared" si="4"/>
        <v>0.56132166123172744</v>
      </c>
      <c r="O50" s="18">
        <f t="shared" si="6"/>
        <v>6400</v>
      </c>
      <c r="P50" s="17">
        <v>3.9800644381292494E-12</v>
      </c>
      <c r="Q50" s="17">
        <v>2.9606662385882748E-11</v>
      </c>
      <c r="R50" s="17">
        <v>2.2818561494645445E-10</v>
      </c>
      <c r="S50" s="17">
        <v>1.8072445037376775E-9</v>
      </c>
      <c r="T50" s="17">
        <v>1.4540887916640503E-8</v>
      </c>
      <c r="U50" s="17">
        <v>1.1701841430581188E-7</v>
      </c>
      <c r="V50" s="17">
        <v>9.2276182738495011E-7</v>
      </c>
      <c r="W50" s="17">
        <v>6.9444224773630943E-6</v>
      </c>
      <c r="X50" s="17">
        <v>4.8259745868333371E-5</v>
      </c>
      <c r="Y50" s="17">
        <v>2.9762533266112275E-4</v>
      </c>
      <c r="Z50" s="17">
        <v>1.5556302536737226E-3</v>
      </c>
      <c r="AA50" s="17">
        <v>6.5517114407741281E-3</v>
      </c>
      <c r="AB50" s="17">
        <v>2.1112270563641997E-2</v>
      </c>
      <c r="AC50" s="17">
        <v>4.96004326464487E-2</v>
      </c>
      <c r="AD50" s="17">
        <v>8.170063338922956E-2</v>
      </c>
      <c r="AE50" s="17">
        <v>9.2071420279153923E-2</v>
      </c>
      <c r="AF50" s="17">
        <v>7.0559788776269394E-2</v>
      </c>
      <c r="AG50" s="17">
        <v>3.7267302322157574E-2</v>
      </c>
      <c r="AH50" s="17">
        <v>1.3987430785032767E-2</v>
      </c>
      <c r="AI50" s="17">
        <v>3.8956957192256363E-3</v>
      </c>
      <c r="AJ50" s="17">
        <v>8.4661727023405879E-4</v>
      </c>
      <c r="AK50" s="17">
        <v>1.5119192782785774E-4</v>
      </c>
      <c r="AL50" s="17">
        <v>2.3304126085225301E-5</v>
      </c>
      <c r="AM50" s="17">
        <v>3.2389549223040996E-6</v>
      </c>
      <c r="AN50" s="17">
        <v>4.2129678976101611E-7</v>
      </c>
      <c r="AO50" s="17">
        <v>5.2866202009837993E-8</v>
      </c>
      <c r="AP50" s="17">
        <v>6.5557582708928278E-9</v>
      </c>
      <c r="AQ50" s="17">
        <v>8.1840527628761458E-10</v>
      </c>
      <c r="AR50" s="17">
        <v>1.0429173921668468E-10</v>
      </c>
      <c r="AS50" s="17">
        <v>1.37047903886242E-11</v>
      </c>
      <c r="AT50" s="17">
        <v>1.8704647580022107E-12</v>
      </c>
      <c r="AU50" s="17">
        <v>2.664345912693291E-13</v>
      </c>
      <c r="AV50" s="17">
        <v>3.9731539835900339E-14</v>
      </c>
      <c r="AW50" s="17">
        <v>6.213577597488266E-15</v>
      </c>
      <c r="AX50" s="17">
        <v>1.0198419824303955E-15</v>
      </c>
      <c r="AY50" s="17">
        <v>1.75675820411729E-16</v>
      </c>
      <c r="AZ50" s="17">
        <v>3.1743140818432873E-17</v>
      </c>
    </row>
    <row r="51" spans="1:52">
      <c r="A51" s="4">
        <v>1946</v>
      </c>
      <c r="B51" s="4">
        <v>486</v>
      </c>
      <c r="C51" s="4">
        <v>1112</v>
      </c>
      <c r="D51" s="21">
        <f>(a_*B51)/(b_+B51)</f>
        <v>1199.5548088769442</v>
      </c>
      <c r="E51" s="22">
        <f t="shared" si="0"/>
        <v>-7.579029952823646E-2</v>
      </c>
      <c r="F51" s="23">
        <f>(1/SQRT(2*PI()*sigma*sigma))*EXP(-((E51^2)/(2*sigma*sigma)))</f>
        <v>0.84591392937577958</v>
      </c>
      <c r="G51" s="13">
        <f t="shared" si="1"/>
        <v>0.16733766287811003</v>
      </c>
      <c r="I51" s="21">
        <f>B51*EXP(rickera*(1-(B51/rickerb)))</f>
        <v>1297.2574468331661</v>
      </c>
      <c r="J51" s="22">
        <f t="shared" si="2"/>
        <v>-0.15409218389736523</v>
      </c>
      <c r="K51" s="23">
        <f>(1/SQRT(2*PI()*ricksig*ricksig))*EXP(-((J51^2)/(2*ricksig*ricksig)))</f>
        <v>0.79594580991478892</v>
      </c>
      <c r="L51" s="13">
        <f t="shared" si="3"/>
        <v>0.22822417345166235</v>
      </c>
      <c r="M51" s="32">
        <f t="shared" si="4"/>
        <v>2.3744401138259423E-2</v>
      </c>
      <c r="O51" s="18">
        <f t="shared" si="6"/>
        <v>6600</v>
      </c>
      <c r="P51" s="17">
        <v>4.0654000033400422E-12</v>
      </c>
      <c r="Q51" s="17">
        <v>3.04086333129686E-11</v>
      </c>
      <c r="R51" s="17">
        <v>2.3563951359980975E-10</v>
      </c>
      <c r="S51" s="17">
        <v>1.8759391881945194E-9</v>
      </c>
      <c r="T51" s="17">
        <v>1.5164611864263476E-8</v>
      </c>
      <c r="U51" s="17">
        <v>1.2251991754976587E-7</v>
      </c>
      <c r="V51" s="17">
        <v>9.6888047002708879E-7</v>
      </c>
      <c r="W51" s="17">
        <v>7.3007287272672211E-6</v>
      </c>
      <c r="X51" s="17">
        <v>5.0694087672850973E-5</v>
      </c>
      <c r="Y51" s="17">
        <v>3.1154874119980182E-4</v>
      </c>
      <c r="Z51" s="17">
        <v>1.6174800225252806E-3</v>
      </c>
      <c r="AA51" s="17">
        <v>6.741378219558402E-3</v>
      </c>
      <c r="AB51" s="17">
        <v>2.1412144744975953E-2</v>
      </c>
      <c r="AC51" s="17">
        <v>4.9390348942235623E-2</v>
      </c>
      <c r="AD51" s="17">
        <v>7.9602129429549473E-2</v>
      </c>
      <c r="AE51" s="17">
        <v>8.7552616620582183E-2</v>
      </c>
      <c r="AF51" s="17">
        <v>6.539930080895226E-2</v>
      </c>
      <c r="AG51" s="17">
        <v>3.3667837188958202E-2</v>
      </c>
      <c r="AH51" s="17">
        <v>1.2331771380771499E-2</v>
      </c>
      <c r="AI51" s="17">
        <v>3.3590210893811303E-3</v>
      </c>
      <c r="AJ51" s="17">
        <v>7.1590138513996833E-4</v>
      </c>
      <c r="AK51" s="17">
        <v>1.2575928042246284E-4</v>
      </c>
      <c r="AL51" s="17">
        <v>1.9124275835187755E-5</v>
      </c>
      <c r="AM51" s="17">
        <v>2.6296625221638977E-6</v>
      </c>
      <c r="AN51" s="17">
        <v>3.3922684062197298E-7</v>
      </c>
      <c r="AO51" s="17">
        <v>4.2305442808611317E-8</v>
      </c>
      <c r="AP51" s="17">
        <v>5.2229219558005054E-9</v>
      </c>
      <c r="AQ51" s="17">
        <v>6.5005189158148639E-10</v>
      </c>
      <c r="AR51" s="17">
        <v>8.2682372413640924E-11</v>
      </c>
      <c r="AS51" s="17">
        <v>1.0854504686493712E-11</v>
      </c>
      <c r="AT51" s="17">
        <v>1.4810427551654088E-12</v>
      </c>
      <c r="AU51" s="17">
        <v>2.1102096082535457E-13</v>
      </c>
      <c r="AV51" s="17">
        <v>3.1489661388854883E-14</v>
      </c>
      <c r="AW51" s="17">
        <v>4.9295599254565615E-15</v>
      </c>
      <c r="AX51" s="17">
        <v>8.1009165187965025E-16</v>
      </c>
      <c r="AY51" s="17">
        <v>1.3974020839859283E-16</v>
      </c>
      <c r="AZ51" s="17">
        <v>2.5288259459536919E-17</v>
      </c>
    </row>
    <row r="52" spans="1:52">
      <c r="A52" s="4">
        <v>1947</v>
      </c>
      <c r="B52" s="4">
        <v>307</v>
      </c>
      <c r="C52" s="4">
        <v>911</v>
      </c>
      <c r="D52" s="21">
        <f>(a_*B52)/(b_+B52)</f>
        <v>861.41522985915913</v>
      </c>
      <c r="E52" s="22">
        <f t="shared" si="0"/>
        <v>5.5966244439662027E-2</v>
      </c>
      <c r="F52" s="23">
        <f>(1/SQRT(2*PI()*sigma*sigma))*EXP(-((E52^2)/(2*sigma*sigma)))</f>
        <v>0.85102981271559119</v>
      </c>
      <c r="G52" s="13">
        <f t="shared" si="1"/>
        <v>0.16130811845412674</v>
      </c>
      <c r="I52" s="21">
        <f>B52*EXP(rickera*(1-(B52/rickerb)))</f>
        <v>959.49244065924756</v>
      </c>
      <c r="J52" s="22">
        <f t="shared" si="2"/>
        <v>-5.1861539740135854E-2</v>
      </c>
      <c r="K52" s="23">
        <f>(1/SQRT(2*PI()*ricksig*ricksig))*EXP(-((J52^2)/(2*ricksig*ricksig)))</f>
        <v>0.83386758147056372</v>
      </c>
      <c r="L52" s="13">
        <f t="shared" si="3"/>
        <v>0.18168066444466055</v>
      </c>
      <c r="M52" s="32">
        <f t="shared" si="4"/>
        <v>2.6896193042176904E-3</v>
      </c>
      <c r="O52" s="18">
        <f t="shared" si="6"/>
        <v>6800</v>
      </c>
      <c r="P52" s="17">
        <v>4.147358492332317E-12</v>
      </c>
      <c r="Q52" s="17">
        <v>3.1182833905382716E-11</v>
      </c>
      <c r="R52" s="17">
        <v>2.4287103440214768E-10</v>
      </c>
      <c r="S52" s="17">
        <v>1.9428906070131076E-9</v>
      </c>
      <c r="T52" s="17">
        <v>1.5774917911515326E-8</v>
      </c>
      <c r="U52" s="17">
        <v>1.2791916722144617E-7</v>
      </c>
      <c r="V52" s="17">
        <v>1.0142123577079495E-6</v>
      </c>
      <c r="W52" s="17">
        <v>7.6507867482514361E-6</v>
      </c>
      <c r="X52" s="17">
        <v>5.3077761746469206E-5</v>
      </c>
      <c r="Y52" s="17">
        <v>3.2508230091580164E-4</v>
      </c>
      <c r="Z52" s="17">
        <v>1.6767982032378083E-3</v>
      </c>
      <c r="AA52" s="17">
        <v>6.9188656629280715E-3</v>
      </c>
      <c r="AB52" s="17">
        <v>2.1674950412232927E-2</v>
      </c>
      <c r="AC52" s="17">
        <v>4.9131119888664379E-2</v>
      </c>
      <c r="AD52" s="17">
        <v>7.7565829322637128E-2</v>
      </c>
      <c r="AE52" s="17">
        <v>8.3375643534951846E-2</v>
      </c>
      <c r="AF52" s="17">
        <v>6.0794029857640715E-2</v>
      </c>
      <c r="AG52" s="17">
        <v>3.0553116195065011E-2</v>
      </c>
      <c r="AH52" s="17">
        <v>1.0938223744033151E-2</v>
      </c>
      <c r="AI52" s="17">
        <v>2.9182509825899723E-3</v>
      </c>
      <c r="AJ52" s="17">
        <v>6.1079108020940126E-4</v>
      </c>
      <c r="AK52" s="17">
        <v>1.0566800369321515E-4</v>
      </c>
      <c r="AL52" s="17">
        <v>1.5869705207361931E-5</v>
      </c>
      <c r="AM52" s="17">
        <v>2.1606693792216252E-6</v>
      </c>
      <c r="AN52" s="17">
        <v>2.7661415296772711E-7</v>
      </c>
      <c r="AO52" s="17">
        <v>3.4302132719681902E-8</v>
      </c>
      <c r="AP52" s="17">
        <v>4.2177454285128669E-9</v>
      </c>
      <c r="AQ52" s="17">
        <v>5.2351276220615953E-10</v>
      </c>
      <c r="AR52" s="17">
        <v>6.6475448679963526E-11</v>
      </c>
      <c r="AS52" s="17">
        <v>8.7194321604545582E-12</v>
      </c>
      <c r="AT52" s="17">
        <v>1.1894802918192949E-12</v>
      </c>
      <c r="AU52" s="17">
        <v>1.6952903266046033E-13</v>
      </c>
      <c r="AV52" s="17">
        <v>2.5315185071897031E-14</v>
      </c>
      <c r="AW52" s="17">
        <v>3.9668029832742752E-15</v>
      </c>
      <c r="AX52" s="17">
        <v>6.5264686961152795E-16</v>
      </c>
      <c r="AY52" s="17">
        <v>1.1273111568510983E-16</v>
      </c>
      <c r="AZ52" s="17">
        <v>2.0429904420593802E-17</v>
      </c>
    </row>
    <row r="53" spans="1:52">
      <c r="A53" s="4">
        <v>1948</v>
      </c>
      <c r="B53" s="4">
        <v>1066</v>
      </c>
      <c r="C53" s="4">
        <v>2427</v>
      </c>
      <c r="D53" s="21">
        <f>(a_*B53)/(b_+B53)</f>
        <v>1892.9447406084614</v>
      </c>
      <c r="E53" s="22">
        <f t="shared" si="0"/>
        <v>0.24852224638104214</v>
      </c>
      <c r="F53" s="23">
        <f>(1/SQRT(2*PI()*sigma*sigma))*EXP(-((E53^2)/(2*sigma*sigma)))</f>
        <v>0.74330052337560959</v>
      </c>
      <c r="G53" s="13">
        <f t="shared" si="1"/>
        <v>0.29665484312681373</v>
      </c>
      <c r="I53" s="21">
        <f>B53*EXP(rickera*(1-(B53/rickerb)))</f>
        <v>1706.6669331435014</v>
      </c>
      <c r="J53" s="22">
        <f t="shared" si="2"/>
        <v>0.35211362022239978</v>
      </c>
      <c r="K53" s="23">
        <f>(1/SQRT(2*PI()*ricksig*ricksig))*EXP(-((J53^2)/(2*ricksig*ricksig)))</f>
        <v>0.63774744937718975</v>
      </c>
      <c r="L53" s="13">
        <f t="shared" si="3"/>
        <v>0.4498129213767757</v>
      </c>
      <c r="M53" s="32">
        <f t="shared" si="4"/>
        <v>0.12398400154612438</v>
      </c>
      <c r="O53" s="18">
        <f t="shared" si="6"/>
        <v>7000</v>
      </c>
      <c r="P53" s="17">
        <v>4.226120928610117E-12</v>
      </c>
      <c r="Q53" s="17">
        <v>3.1930446809338985E-11</v>
      </c>
      <c r="R53" s="17">
        <v>2.4988677615766223E-10</v>
      </c>
      <c r="S53" s="17">
        <v>2.0081239298265673E-9</v>
      </c>
      <c r="T53" s="17">
        <v>1.6371763589664031E-8</v>
      </c>
      <c r="U53" s="17">
        <v>1.3321394884308894E-7</v>
      </c>
      <c r="V53" s="17">
        <v>1.0587290992854587E-6</v>
      </c>
      <c r="W53" s="17">
        <v>7.9943575050948876E-6</v>
      </c>
      <c r="X53" s="17">
        <v>5.5409561019818042E-5</v>
      </c>
      <c r="Y53" s="17">
        <v>3.3822687257697596E-4</v>
      </c>
      <c r="Z53" s="17">
        <v>1.7336677353419034E-3</v>
      </c>
      <c r="AA53" s="17">
        <v>7.0849806720778398E-3</v>
      </c>
      <c r="AB53" s="17">
        <v>2.1904728912203394E-2</v>
      </c>
      <c r="AC53" s="17">
        <v>4.8832981513143671E-2</v>
      </c>
      <c r="AD53" s="17">
        <v>7.5598310446037043E-2</v>
      </c>
      <c r="AE53" s="17">
        <v>7.9513387466353058E-2</v>
      </c>
      <c r="AF53" s="17">
        <v>5.6672638126564909E-2</v>
      </c>
      <c r="AG53" s="17">
        <v>2.7844724966173594E-2</v>
      </c>
      <c r="AH53" s="17">
        <v>9.7574082210107188E-3</v>
      </c>
      <c r="AI53" s="17">
        <v>2.5532064429832236E-3</v>
      </c>
      <c r="AJ53" s="17">
        <v>5.2543447194212012E-4</v>
      </c>
      <c r="AK53" s="17">
        <v>8.9618794331606182E-5</v>
      </c>
      <c r="AL53" s="17">
        <v>1.3304490336111932E-5</v>
      </c>
      <c r="AM53" s="17">
        <v>1.794917311206374E-6</v>
      </c>
      <c r="AN53" s="17">
        <v>2.2818290380428938E-7</v>
      </c>
      <c r="AO53" s="17">
        <v>2.8149408886144247E-8</v>
      </c>
      <c r="AP53" s="17">
        <v>3.4484168775187387E-9</v>
      </c>
      <c r="AQ53" s="17">
        <v>4.2695998655817126E-10</v>
      </c>
      <c r="AR53" s="17">
        <v>5.4133323285618244E-11</v>
      </c>
      <c r="AS53" s="17">
        <v>7.0952673380648662E-12</v>
      </c>
      <c r="AT53" s="17">
        <v>9.6777640977244008E-13</v>
      </c>
      <c r="AU53" s="17">
        <v>1.3797471870565364E-13</v>
      </c>
      <c r="AV53" s="17">
        <v>2.0617063464918829E-14</v>
      </c>
      <c r="AW53" s="17">
        <v>3.2336364427099349E-15</v>
      </c>
      <c r="AX53" s="17">
        <v>5.3262091758724082E-16</v>
      </c>
      <c r="AY53" s="17">
        <v>9.2115789035907252E-17</v>
      </c>
      <c r="AZ53" s="17">
        <v>1.6716653094289083E-17</v>
      </c>
    </row>
    <row r="54" spans="1:52">
      <c r="A54" s="4">
        <v>1949</v>
      </c>
      <c r="B54" s="4">
        <v>480</v>
      </c>
      <c r="C54" s="4">
        <v>1363</v>
      </c>
      <c r="D54" s="21">
        <f>(a_*B54)/(b_+B54)</f>
        <v>1189.5442249234184</v>
      </c>
      <c r="E54" s="22">
        <f t="shared" si="0"/>
        <v>0.13611792322186034</v>
      </c>
      <c r="F54" s="23">
        <f>(1/SQRT(2*PI()*sigma*sigma))*EXP(-((E54^2)/(2*sigma*sigma)))</f>
        <v>0.8213149243330844</v>
      </c>
      <c r="G54" s="13">
        <f t="shared" si="1"/>
        <v>0.19684865680352173</v>
      </c>
      <c r="I54" s="21">
        <f>B54*EXP(rickera*(1-(B54/rickerb)))</f>
        <v>1288.0350316564995</v>
      </c>
      <c r="J54" s="22">
        <f t="shared" si="2"/>
        <v>5.6570326911034918E-2</v>
      </c>
      <c r="K54" s="23">
        <f>(1/SQRT(2*PI()*ricksig*ricksig))*EXP(-((J54^2)/(2*ricksig*ricksig)))</f>
        <v>0.83292693507905824</v>
      </c>
      <c r="L54" s="13">
        <f t="shared" si="3"/>
        <v>0.1828093536526299</v>
      </c>
      <c r="M54" s="32">
        <f t="shared" si="4"/>
        <v>3.2002018868213613E-3</v>
      </c>
      <c r="O54" s="18">
        <f t="shared" si="6"/>
        <v>7200</v>
      </c>
      <c r="P54" s="17">
        <v>4.3018573965416323E-12</v>
      </c>
      <c r="Q54" s="17">
        <v>3.2652616710400639E-11</v>
      </c>
      <c r="R54" s="17">
        <v>2.5669349366923207E-10</v>
      </c>
      <c r="S54" s="17">
        <v>2.0716695919563196E-9</v>
      </c>
      <c r="T54" s="17">
        <v>1.6955181684422388E-8</v>
      </c>
      <c r="U54" s="17">
        <v>1.3840289772241992E-7</v>
      </c>
      <c r="V54" s="17">
        <v>1.1024106020205115E-6</v>
      </c>
      <c r="W54" s="17">
        <v>8.3312725157953543E-6</v>
      </c>
      <c r="X54" s="17">
        <v>5.7688779279055558E-5</v>
      </c>
      <c r="Y54" s="17">
        <v>3.5098595091712792E-4</v>
      </c>
      <c r="Z54" s="17">
        <v>1.7881780396176781E-3</v>
      </c>
      <c r="AA54" s="17">
        <v>7.2404949604683057E-3</v>
      </c>
      <c r="AB54" s="17">
        <v>2.2105098912678756E-2</v>
      </c>
      <c r="AC54" s="17">
        <v>4.8504451362235038E-2</v>
      </c>
      <c r="AD54" s="17">
        <v>7.3703422885541839E-2</v>
      </c>
      <c r="AE54" s="17">
        <v>7.5939938423496112E-2</v>
      </c>
      <c r="AF54" s="17">
        <v>5.2973819846873778E-2</v>
      </c>
      <c r="AG54" s="17">
        <v>2.5478618814629168E-2</v>
      </c>
      <c r="AH54" s="17">
        <v>8.7504881597015288E-3</v>
      </c>
      <c r="AI54" s="17">
        <v>2.2484972553815938E-3</v>
      </c>
      <c r="AJ54" s="17">
        <v>4.5548031079638491E-4</v>
      </c>
      <c r="AK54" s="17">
        <v>7.6665419178588933E-5</v>
      </c>
      <c r="AL54" s="17">
        <v>1.1259670530945897E-5</v>
      </c>
      <c r="AM54" s="17">
        <v>1.5062153590433912E-6</v>
      </c>
      <c r="AN54" s="17">
        <v>1.9024236556288999E-7</v>
      </c>
      <c r="AO54" s="17">
        <v>2.3356592259127659E-8</v>
      </c>
      <c r="AP54" s="17">
        <v>2.8515650244735024E-9</v>
      </c>
      <c r="AQ54" s="17">
        <v>3.5226238470084988E-10</v>
      </c>
      <c r="AR54" s="17">
        <v>4.4601780704674996E-11</v>
      </c>
      <c r="AS54" s="17">
        <v>5.8421686684709899E-12</v>
      </c>
      <c r="AT54" s="17">
        <v>7.9678110165051753E-13</v>
      </c>
      <c r="AU54" s="17">
        <v>1.1363379752547208E-13</v>
      </c>
      <c r="AV54" s="17">
        <v>1.6991030524980492E-14</v>
      </c>
      <c r="AW54" s="17">
        <v>2.6673168171722996E-15</v>
      </c>
      <c r="AX54" s="17">
        <v>4.3981480600102368E-16</v>
      </c>
      <c r="AY54" s="17">
        <v>7.6156982910344158E-17</v>
      </c>
      <c r="AZ54" s="17">
        <v>1.3838457656772569E-17</v>
      </c>
    </row>
    <row r="55" spans="1:52">
      <c r="A55" s="4">
        <v>1950</v>
      </c>
      <c r="B55" s="4">
        <v>382</v>
      </c>
      <c r="C55" s="4">
        <v>601</v>
      </c>
      <c r="D55" s="21">
        <f>(a_*B55)/(b_+B55)</f>
        <v>1013.7454081218411</v>
      </c>
      <c r="E55" s="22">
        <f t="shared" si="0"/>
        <v>-0.52281214128794584</v>
      </c>
      <c r="F55" s="23">
        <f>(1/SQRT(2*PI()*sigma*sigma))*EXP(-((E55^2)/(2*sigma*sigma)))</f>
        <v>0.45609640306156279</v>
      </c>
      <c r="G55" s="13">
        <f t="shared" si="1"/>
        <v>0.7850510815890176</v>
      </c>
      <c r="I55" s="21">
        <f>B55*EXP(rickera*(1-(B55/rickerb)))</f>
        <v>1117.5317325108708</v>
      </c>
      <c r="J55" s="22">
        <f t="shared" si="2"/>
        <v>-0.62028278753223987</v>
      </c>
      <c r="K55" s="23">
        <f>(1/SQRT(2*PI()*ricksig*ricksig))*EXP(-((J55^2)/(2*ricksig*ricksig)))</f>
        <v>0.35834413216752142</v>
      </c>
      <c r="L55" s="13">
        <f t="shared" si="3"/>
        <v>1.026261491261117</v>
      </c>
      <c r="M55" s="32">
        <f t="shared" si="4"/>
        <v>0.38475073650876584</v>
      </c>
      <c r="O55" s="18">
        <f t="shared" si="6"/>
        <v>7400</v>
      </c>
      <c r="P55" s="17">
        <v>4.3747275898526641E-12</v>
      </c>
      <c r="Q55" s="17">
        <v>3.3350446914763664E-11</v>
      </c>
      <c r="R55" s="17">
        <v>2.63298005183731E-10</v>
      </c>
      <c r="S55" s="17">
        <v>2.1335620343438405E-9</v>
      </c>
      <c r="T55" s="17">
        <v>1.7525266188528535E-8</v>
      </c>
      <c r="U55" s="17">
        <v>1.4348535808811474E-7</v>
      </c>
      <c r="V55" s="17">
        <v>1.1452437624972221E-6</v>
      </c>
      <c r="W55" s="17">
        <v>8.6614225525137486E-6</v>
      </c>
      <c r="X55" s="17">
        <v>5.9915122962338382E-5</v>
      </c>
      <c r="Y55" s="17">
        <v>3.6336508541611932E-4</v>
      </c>
      <c r="Z55" s="17">
        <v>1.8404223049835748E-3</v>
      </c>
      <c r="AA55" s="17">
        <v>7.386140229758649E-3</v>
      </c>
      <c r="AB55" s="17">
        <v>2.2279292075010157E-2</v>
      </c>
      <c r="AC55" s="17">
        <v>4.8152603346414621E-2</v>
      </c>
      <c r="AD55" s="17">
        <v>7.1882985663653476E-2</v>
      </c>
      <c r="AE55" s="17">
        <v>7.263094913463318E-2</v>
      </c>
      <c r="AF55" s="17">
        <v>4.9644884964549801E-2</v>
      </c>
      <c r="AG55" s="17">
        <v>2.3402247144298286E-2</v>
      </c>
      <c r="AH55" s="17">
        <v>7.8866919847679316E-3</v>
      </c>
      <c r="AI55" s="17">
        <v>1.9922728457689469E-3</v>
      </c>
      <c r="AJ55" s="17">
        <v>3.9765631273441907E-4</v>
      </c>
      <c r="AK55" s="17">
        <v>6.6109895936778543E-5</v>
      </c>
      <c r="AL55" s="17">
        <v>9.6125344205647717E-6</v>
      </c>
      <c r="AM55" s="17">
        <v>1.2757733552411589E-6</v>
      </c>
      <c r="AN55" s="17">
        <v>1.60169618108071E-7</v>
      </c>
      <c r="AO55" s="17">
        <v>1.9577443891806969E-8</v>
      </c>
      <c r="AP55" s="17">
        <v>2.3827057859739713E-9</v>
      </c>
      <c r="AQ55" s="17">
        <v>2.9373315096663587E-10</v>
      </c>
      <c r="AR55" s="17">
        <v>3.7145324549200232E-11</v>
      </c>
      <c r="AS55" s="17">
        <v>4.8627167839623584E-12</v>
      </c>
      <c r="AT55" s="17">
        <v>6.6316326286692714E-13</v>
      </c>
      <c r="AU55" s="17">
        <v>9.461006915808955E-14</v>
      </c>
      <c r="AV55" s="17">
        <v>1.415560403560795E-14</v>
      </c>
      <c r="AW55" s="17">
        <v>2.2241276593829153E-15</v>
      </c>
      <c r="AX55" s="17">
        <v>3.6711575573855378E-16</v>
      </c>
      <c r="AY55" s="17">
        <v>6.3641773557298844E-17</v>
      </c>
      <c r="AZ55" s="17">
        <v>1.1578571513109335E-17</v>
      </c>
    </row>
    <row r="56" spans="1:52">
      <c r="A56" s="4">
        <v>1951</v>
      </c>
      <c r="B56" s="4">
        <v>163</v>
      </c>
      <c r="C56" s="4">
        <v>184</v>
      </c>
      <c r="D56" s="21">
        <f>(a_*B56)/(b_+B56)</f>
        <v>513.9292085353394</v>
      </c>
      <c r="E56" s="22">
        <f t="shared" si="0"/>
        <v>-1.0271497717760596</v>
      </c>
      <c r="F56" s="23">
        <f>(1/SQRT(2*PI()*sigma*sigma))*EXP(-((E56^2)/(2*sigma*sigma)))</f>
        <v>7.505206569684382E-2</v>
      </c>
      <c r="G56" s="13">
        <f t="shared" si="1"/>
        <v>2.5895731970063847</v>
      </c>
      <c r="I56" s="21">
        <f>B56*EXP(rickera*(1-(B56/rickerb)))</f>
        <v>578.37247182451404</v>
      </c>
      <c r="J56" s="22">
        <f t="shared" si="2"/>
        <v>-1.1452823184385599</v>
      </c>
      <c r="K56" s="23">
        <f>(1/SQRT(2*PI()*ricksig*ricksig))*EXP(-((J56^2)/(2*ricksig*ricksig)))</f>
        <v>4.6175575593443992E-2</v>
      </c>
      <c r="L56" s="13">
        <f t="shared" si="3"/>
        <v>3.0753042874965844</v>
      </c>
      <c r="M56" s="32">
        <f t="shared" si="4"/>
        <v>1.3116715889280028</v>
      </c>
      <c r="O56" s="18">
        <f t="shared" si="6"/>
        <v>7600</v>
      </c>
      <c r="P56" s="17">
        <v>4.4448813813379466E-12</v>
      </c>
      <c r="Q56" s="17">
        <v>3.402499733328226E-11</v>
      </c>
      <c r="R56" s="17">
        <v>2.6970712023583145E-10</v>
      </c>
      <c r="S56" s="17">
        <v>2.1938386711430127E-9</v>
      </c>
      <c r="T56" s="17">
        <v>1.8082160507017211E-8</v>
      </c>
      <c r="U56" s="17">
        <v>1.4846126304799347E-7</v>
      </c>
      <c r="V56" s="17">
        <v>1.1872213427528827E-6</v>
      </c>
      <c r="W56" s="17">
        <v>8.9847479536291646E-6</v>
      </c>
      <c r="X56" s="17">
        <v>6.2088636504344476E-5</v>
      </c>
      <c r="Y56" s="17">
        <v>3.7537140454346659E-4</v>
      </c>
      <c r="Z56" s="17">
        <v>1.8904954049592324E-3</v>
      </c>
      <c r="AA56" s="17">
        <v>7.5226056880231982E-3</v>
      </c>
      <c r="AB56" s="17">
        <v>2.2430189024677728E-2</v>
      </c>
      <c r="AC56" s="17">
        <v>4.7783301421004114E-2</v>
      </c>
      <c r="AD56" s="17">
        <v>7.0137320872204548E-2</v>
      </c>
      <c r="AE56" s="17">
        <v>6.9563806012007456E-2</v>
      </c>
      <c r="AF56" s="17">
        <v>4.6640510719653361E-2</v>
      </c>
      <c r="AG56" s="17">
        <v>2.1572288459747103E-2</v>
      </c>
      <c r="AH56" s="17">
        <v>7.1414637054856827E-3</v>
      </c>
      <c r="AI56" s="17">
        <v>1.7753251015998103E-3</v>
      </c>
      <c r="AJ56" s="17">
        <v>3.4947524825322757E-4</v>
      </c>
      <c r="AK56" s="17">
        <v>5.7431158493334288E-5</v>
      </c>
      <c r="AL56" s="17">
        <v>8.27278818448061E-6</v>
      </c>
      <c r="AM56" s="17">
        <v>1.089921398104875E-6</v>
      </c>
      <c r="AN56" s="17">
        <v>1.3607311829669834E-7</v>
      </c>
      <c r="AO56" s="17">
        <v>1.6563908861620697E-8</v>
      </c>
      <c r="AP56" s="17">
        <v>2.0101223462870997E-9</v>
      </c>
      <c r="AQ56" s="17">
        <v>2.473312843556355E-10</v>
      </c>
      <c r="AR56" s="17">
        <v>3.1242480499728601E-11</v>
      </c>
      <c r="AS56" s="17">
        <v>4.0879320294795068E-12</v>
      </c>
      <c r="AT56" s="17">
        <v>5.5748942449520117E-13</v>
      </c>
      <c r="AU56" s="17">
        <v>7.9561830123260024E-14</v>
      </c>
      <c r="AV56" s="17">
        <v>1.1911545543688664E-14</v>
      </c>
      <c r="AW56" s="17">
        <v>1.8731050509233E-15</v>
      </c>
      <c r="AX56" s="17">
        <v>3.0948129090454407E-16</v>
      </c>
      <c r="AY56" s="17">
        <v>5.3709347804916959E-17</v>
      </c>
      <c r="AZ56" s="17">
        <v>9.7829826215202626E-18</v>
      </c>
    </row>
    <row r="57" spans="1:52">
      <c r="A57" s="4">
        <v>1952</v>
      </c>
      <c r="B57" s="4">
        <v>158</v>
      </c>
      <c r="C57" s="4">
        <v>637</v>
      </c>
      <c r="D57" s="21">
        <f>(a_*B57)/(b_+B57)</f>
        <v>500.31302481714749</v>
      </c>
      <c r="E57" s="22">
        <f t="shared" si="0"/>
        <v>0.24153570340299613</v>
      </c>
      <c r="F57" s="23">
        <f>(1/SQRT(2*PI()*sigma*sigma))*EXP(-((E57^2)/(2*sigma*sigma)))</f>
        <v>0.74919861364106444</v>
      </c>
      <c r="G57" s="13">
        <f t="shared" si="1"/>
        <v>0.28875115886631231</v>
      </c>
      <c r="I57" s="21">
        <f>B57*EXP(rickera*(1-(B57/rickerb)))</f>
        <v>563.10693428357627</v>
      </c>
      <c r="J57" s="22">
        <f t="shared" si="2"/>
        <v>0.12330010890761134</v>
      </c>
      <c r="K57" s="23">
        <f>(1/SQRT(2*PI()*ricksig*ricksig))*EXP(-((J57^2)/(2*ricksig*ricksig)))</f>
        <v>0.81111742410128929</v>
      </c>
      <c r="L57" s="13">
        <f t="shared" si="3"/>
        <v>0.20934244607358657</v>
      </c>
      <c r="M57" s="32">
        <f t="shared" si="4"/>
        <v>1.5202916856628817E-2</v>
      </c>
      <c r="O57" s="18">
        <f>O56+$R$20</f>
        <v>7800</v>
      </c>
      <c r="P57" s="17">
        <v>4.5124593961815651E-12</v>
      </c>
      <c r="Q57" s="17">
        <v>3.4677283526974892E-11</v>
      </c>
      <c r="R57" s="17">
        <v>2.7592758388177019E-10</v>
      </c>
      <c r="S57" s="17">
        <v>2.2525390457201401E-9</v>
      </c>
      <c r="T57" s="17">
        <v>1.8626047567374808E-8</v>
      </c>
      <c r="U57" s="17">
        <v>1.5333103245630406E-7</v>
      </c>
      <c r="V57" s="17">
        <v>1.2283410074694245E-6</v>
      </c>
      <c r="W57" s="17">
        <v>9.3012303385711532E-6</v>
      </c>
      <c r="X57" s="17">
        <v>6.4209639330148536E-5</v>
      </c>
      <c r="Y57" s="17">
        <v>3.8701322647160657E-4</v>
      </c>
      <c r="Z57" s="17">
        <v>1.9384923150863593E-3</v>
      </c>
      <c r="AA57" s="17">
        <v>7.6505372429947248E-3</v>
      </c>
      <c r="AB57" s="17">
        <v>2.256035417163086E-2</v>
      </c>
      <c r="AC57" s="17">
        <v>4.7401397075844523E-2</v>
      </c>
      <c r="AD57" s="17">
        <v>6.8465662201840485E-2</v>
      </c>
      <c r="AE57" s="17">
        <v>6.6717677736443076E-2</v>
      </c>
      <c r="AF57" s="17">
        <v>4.3921658665704459E-2</v>
      </c>
      <c r="AG57" s="17">
        <v>1.9952862245517285E-2</v>
      </c>
      <c r="AH57" s="17">
        <v>6.4950724392961769E-3</v>
      </c>
      <c r="AI57" s="17">
        <v>1.5904373710677634E-3</v>
      </c>
      <c r="AJ57" s="17">
        <v>3.0902753795065084E-4</v>
      </c>
      <c r="AK57" s="17">
        <v>5.0235823864397001E-5</v>
      </c>
      <c r="AL57" s="17">
        <v>7.1731759906471575E-6</v>
      </c>
      <c r="AM57" s="17">
        <v>9.3858457930684443E-7</v>
      </c>
      <c r="AN57" s="17">
        <v>1.165700662842076E-7</v>
      </c>
      <c r="AO57" s="17">
        <v>1.4135751036910478E-8</v>
      </c>
      <c r="AP57" s="17">
        <v>1.7108713943183802E-9</v>
      </c>
      <c r="AQ57" s="17">
        <v>2.1014265431743147E-10</v>
      </c>
      <c r="AR57" s="17">
        <v>2.6517956848700717E-11</v>
      </c>
      <c r="AS57" s="17">
        <v>3.468230860671021E-12</v>
      </c>
      <c r="AT57" s="17">
        <v>4.729823399820042E-13</v>
      </c>
      <c r="AU57" s="17">
        <v>6.7525197276631183E-14</v>
      </c>
      <c r="AV57" s="17">
        <v>1.0115670405522961E-14</v>
      </c>
      <c r="AW57" s="17">
        <v>1.5919819012969537E-15</v>
      </c>
      <c r="AX57" s="17">
        <v>2.6328203183712663E-16</v>
      </c>
      <c r="AY57" s="17">
        <v>4.5739479694647856E-17</v>
      </c>
      <c r="AZ57" s="17">
        <v>8.3405946344096914E-18</v>
      </c>
    </row>
    <row r="58" spans="1:52">
      <c r="O58" s="18">
        <f t="shared" si="6"/>
        <v>8000</v>
      </c>
      <c r="P58" s="17">
        <v>4.5775935766837848E-12</v>
      </c>
      <c r="Q58" s="17">
        <v>3.5308276549181021E-11</v>
      </c>
      <c r="R58" s="17">
        <v>2.8196603409198164E-10</v>
      </c>
      <c r="S58" s="17">
        <v>2.3097041425144324E-9</v>
      </c>
      <c r="T58" s="17">
        <v>1.9157141538308234E-8</v>
      </c>
      <c r="U58" s="17">
        <v>1.5809548614066819E-7</v>
      </c>
      <c r="V58" s="17">
        <v>1.2686045006182153E-6</v>
      </c>
      <c r="W58" s="17">
        <v>9.6108855376309719E-6</v>
      </c>
      <c r="X58" s="17">
        <v>6.627867281524833E-5</v>
      </c>
      <c r="Y58" s="17">
        <v>3.9829974175214876E-4</v>
      </c>
      <c r="Z58" s="17">
        <v>1.9845069271618829E-3</v>
      </c>
      <c r="AA58" s="17">
        <v>7.7705378701732764E-3</v>
      </c>
      <c r="AB58" s="17">
        <v>2.2672068530234613E-2</v>
      </c>
      <c r="AC58" s="17">
        <v>4.7010895528858392E-2</v>
      </c>
      <c r="AD58" s="17">
        <v>6.6866466435407626E-2</v>
      </c>
      <c r="AE58" s="17">
        <v>6.4073486420844164E-2</v>
      </c>
      <c r="AF58" s="17">
        <v>4.1454644927689674E-2</v>
      </c>
      <c r="AG58" s="17">
        <v>1.8514113094054738E-2</v>
      </c>
      <c r="AH58" s="17">
        <v>5.9315594912707189E-3</v>
      </c>
      <c r="AI58" s="17">
        <v>1.4319074558976522E-3</v>
      </c>
      <c r="AJ58" s="17">
        <v>2.7483317196069253E-4</v>
      </c>
      <c r="AK58" s="17">
        <v>4.4223760993311043E-5</v>
      </c>
      <c r="AL58" s="17">
        <v>6.263027073194396E-6</v>
      </c>
      <c r="AM58" s="17">
        <v>8.1424700464763537E-7</v>
      </c>
      <c r="AN58" s="17">
        <v>1.0063667495832621E-7</v>
      </c>
      <c r="AO58" s="17">
        <v>1.2160282463254427E-8</v>
      </c>
      <c r="AP58" s="17">
        <v>1.4681315839097335E-9</v>
      </c>
      <c r="AQ58" s="17">
        <v>1.8003680711623199E-10</v>
      </c>
      <c r="AR58" s="17">
        <v>2.2697897389982698E-11</v>
      </c>
      <c r="AS58" s="17">
        <v>2.9674704693785702E-12</v>
      </c>
      <c r="AT58" s="17">
        <v>4.0470420540764098E-13</v>
      </c>
      <c r="AU58" s="17">
        <v>5.7797896484141864E-14</v>
      </c>
      <c r="AV58" s="17">
        <v>8.6636176540417176E-15</v>
      </c>
      <c r="AW58" s="17">
        <v>1.3645182801056707E-15</v>
      </c>
      <c r="AX58" s="17">
        <v>2.2586873532330443E-16</v>
      </c>
      <c r="AY58" s="17">
        <v>3.9278985585933745E-17</v>
      </c>
      <c r="AZ58" s="17">
        <v>7.1701419926075871E-18</v>
      </c>
    </row>
    <row r="60" spans="1:52">
      <c r="A60" s="7" t="s">
        <v>29</v>
      </c>
    </row>
    <row r="62" spans="1:52">
      <c r="A62" s="7" t="s">
        <v>7</v>
      </c>
      <c r="B62" s="7" t="s">
        <v>30</v>
      </c>
      <c r="C62" s="7" t="s">
        <v>6</v>
      </c>
      <c r="D62" s="7" t="s">
        <v>10</v>
      </c>
      <c r="F62" s="7" t="s">
        <v>6</v>
      </c>
      <c r="G62" s="7" t="s">
        <v>30</v>
      </c>
      <c r="H62" s="7" t="s">
        <v>7</v>
      </c>
      <c r="I62" s="7" t="s">
        <v>10</v>
      </c>
      <c r="P62" s="7">
        <v>0.2</v>
      </c>
      <c r="Q62" s="7">
        <v>0.25</v>
      </c>
      <c r="R62" s="7">
        <v>0.3</v>
      </c>
      <c r="S62" s="7">
        <v>0.35</v>
      </c>
      <c r="T62" s="7">
        <v>0.39999999999999997</v>
      </c>
      <c r="U62" s="7">
        <v>0.44999999999999996</v>
      </c>
      <c r="V62" s="7">
        <v>0.49999999999999994</v>
      </c>
      <c r="W62" s="7">
        <v>0.54999999999999993</v>
      </c>
      <c r="X62" s="7">
        <v>0.6</v>
      </c>
      <c r="Y62" s="7">
        <v>0.65</v>
      </c>
      <c r="Z62" s="7">
        <v>0.70000000000000007</v>
      </c>
      <c r="AA62" s="7">
        <v>0.75000000000000011</v>
      </c>
      <c r="AB62" s="7">
        <v>0.80000000000000016</v>
      </c>
      <c r="AC62" s="7">
        <v>0.8500000000000002</v>
      </c>
      <c r="AD62" s="7">
        <v>0.90000000000000024</v>
      </c>
      <c r="AE62" s="7">
        <v>0.95000000000000029</v>
      </c>
      <c r="AF62" s="7">
        <v>1.0000000000000002</v>
      </c>
      <c r="AG62" s="7">
        <v>1.0500000000000003</v>
      </c>
      <c r="AH62" s="7">
        <v>1.1000000000000003</v>
      </c>
      <c r="AI62" s="7">
        <v>1.1500000000000004</v>
      </c>
      <c r="AJ62" s="7">
        <v>1.2000000000000004</v>
      </c>
      <c r="AK62" s="7">
        <v>1.2500000000000004</v>
      </c>
      <c r="AL62" s="7">
        <v>1.3000000000000005</v>
      </c>
      <c r="AM62" s="7">
        <v>1.3500000000000005</v>
      </c>
      <c r="AN62" s="7">
        <v>1.4000000000000006</v>
      </c>
      <c r="AO62" s="7">
        <v>1.4500000000000006</v>
      </c>
      <c r="AP62" s="7">
        <v>1.5000000000000007</v>
      </c>
      <c r="AQ62" s="7">
        <v>1.5500000000000007</v>
      </c>
      <c r="AR62" s="7">
        <v>1.6000000000000008</v>
      </c>
      <c r="AS62" s="7">
        <v>1.6500000000000008</v>
      </c>
      <c r="AT62" s="7">
        <v>1.7000000000000008</v>
      </c>
      <c r="AU62" s="7">
        <v>1.7500000000000009</v>
      </c>
      <c r="AV62" s="7">
        <v>1.8000000000000009</v>
      </c>
      <c r="AW62" s="7">
        <v>1.850000000000001</v>
      </c>
      <c r="AX62" s="7">
        <v>1.900000000000001</v>
      </c>
      <c r="AY62" s="7">
        <v>1.9500000000000011</v>
      </c>
      <c r="AZ62" s="7">
        <v>2.0000000000000009</v>
      </c>
    </row>
    <row r="63" spans="1:52">
      <c r="A63" s="7">
        <v>1000</v>
      </c>
      <c r="B63" s="17">
        <v>1.6079574060580731E-5</v>
      </c>
      <c r="C63" s="24">
        <v>1.5643916935351116</v>
      </c>
      <c r="D63" s="24">
        <v>0.59855707410811521</v>
      </c>
      <c r="F63" s="17">
        <v>0.7</v>
      </c>
      <c r="O63" s="7">
        <v>1000</v>
      </c>
      <c r="P63" s="17">
        <v>8.3524474138370983E-14</v>
      </c>
      <c r="Q63" s="17">
        <v>2.1489117611110612E-13</v>
      </c>
      <c r="R63" s="17">
        <v>5.5498904439286524E-13</v>
      </c>
      <c r="S63" s="17">
        <v>1.4369919859607676E-12</v>
      </c>
      <c r="T63" s="17">
        <v>3.7246926236619124E-12</v>
      </c>
      <c r="U63" s="17">
        <v>9.6486345870179388E-12</v>
      </c>
      <c r="V63" s="17">
        <v>2.4931991677641609E-11</v>
      </c>
      <c r="W63" s="17">
        <v>6.4126200485313011E-11</v>
      </c>
      <c r="X63" s="17">
        <v>1.6378008181691041E-10</v>
      </c>
      <c r="Y63" s="17">
        <v>4.1426138925610517E-10</v>
      </c>
      <c r="Z63" s="17">
        <v>1.0346463429159099E-9</v>
      </c>
      <c r="AA63" s="17">
        <v>2.5433223577280393E-9</v>
      </c>
      <c r="AB63" s="17">
        <v>6.1314163629184899E-9</v>
      </c>
      <c r="AC63" s="17">
        <v>1.4441070062840659E-8</v>
      </c>
      <c r="AD63" s="17">
        <v>3.3091982869270133E-8</v>
      </c>
      <c r="AE63" s="17">
        <v>7.3455236221771027E-8</v>
      </c>
      <c r="AF63" s="17">
        <v>1.5721422089468408E-7</v>
      </c>
      <c r="AG63" s="17">
        <v>3.2288216734706118E-7</v>
      </c>
      <c r="AH63" s="17">
        <v>6.332015857276921E-7</v>
      </c>
      <c r="AI63" s="17">
        <v>1.1798587020078707E-6</v>
      </c>
      <c r="AJ63" s="17">
        <v>2.0786135937111074E-6</v>
      </c>
      <c r="AK63" s="17">
        <v>3.4459194375832521E-6</v>
      </c>
      <c r="AL63" s="17">
        <v>5.351443339293612E-6</v>
      </c>
      <c r="AM63" s="17">
        <v>7.753255950768189E-6</v>
      </c>
      <c r="AN63" s="17">
        <v>1.0441779295461375E-5</v>
      </c>
      <c r="AO63" s="17">
        <v>1.3032770124571117E-5</v>
      </c>
      <c r="AP63" s="17">
        <v>1.5040850853746119E-5</v>
      </c>
      <c r="AQ63" s="17">
        <v>1.6025948538730461E-5</v>
      </c>
      <c r="AR63" s="17">
        <v>1.5754202938285512E-5</v>
      </c>
      <c r="AS63" s="17">
        <v>1.4291243267621487E-5</v>
      </c>
      <c r="AT63" s="17">
        <v>1.1975538058295633E-5</v>
      </c>
      <c r="AU63" s="17">
        <v>9.2870391913695246E-6</v>
      </c>
      <c r="AV63" s="17">
        <v>6.682670566003913E-6</v>
      </c>
      <c r="AW63" s="17">
        <v>4.4764798846402058E-6</v>
      </c>
      <c r="AX63" s="17">
        <v>2.8022400512918119E-6</v>
      </c>
      <c r="AY63" s="17">
        <v>1.6463416686313108E-6</v>
      </c>
      <c r="AZ63" s="17">
        <v>9.1198699318448944E-7</v>
      </c>
    </row>
    <row r="64" spans="1:52">
      <c r="A64" s="7">
        <v>1200</v>
      </c>
      <c r="B64" s="17">
        <v>1.1835032225595534E-2</v>
      </c>
      <c r="C64" s="24">
        <v>1.5040282913604521</v>
      </c>
      <c r="D64" s="24">
        <v>0.51688840764040722</v>
      </c>
      <c r="F64" s="17">
        <v>0.75</v>
      </c>
      <c r="O64" s="7">
        <v>1200</v>
      </c>
      <c r="P64" s="17">
        <v>1.808299519070053E-13</v>
      </c>
      <c r="Q64" s="17">
        <v>5.7821112787743183E-13</v>
      </c>
      <c r="R64" s="17">
        <v>1.8751930805233349E-12</v>
      </c>
      <c r="S64" s="17">
        <v>6.1614115748265023E-12</v>
      </c>
      <c r="T64" s="17">
        <v>2.0483303779766917E-11</v>
      </c>
      <c r="U64" s="17">
        <v>6.8782252291754992E-11</v>
      </c>
      <c r="V64" s="17">
        <v>2.3281923690570112E-10</v>
      </c>
      <c r="W64" s="17">
        <v>7.924126921250988E-10</v>
      </c>
      <c r="X64" s="17">
        <v>2.7038759589991286E-9</v>
      </c>
      <c r="Y64" s="17">
        <v>9.2171976662982408E-9</v>
      </c>
      <c r="Z64" s="17">
        <v>3.1260441715128194E-8</v>
      </c>
      <c r="AA64" s="17">
        <v>1.0497558833955727E-7</v>
      </c>
      <c r="AB64" s="17">
        <v>3.4711359592936662E-7</v>
      </c>
      <c r="AC64" s="17">
        <v>1.1230452810497271E-6</v>
      </c>
      <c r="AD64" s="17">
        <v>3.5299043993991357E-6</v>
      </c>
      <c r="AE64" s="17">
        <v>1.0693235587991045E-5</v>
      </c>
      <c r="AF64" s="17">
        <v>3.0947928638540136E-5</v>
      </c>
      <c r="AG64" s="17">
        <v>8.4764383932049513E-5</v>
      </c>
      <c r="AH64" s="17">
        <v>2.175109392840635E-4</v>
      </c>
      <c r="AI64" s="17">
        <v>5.1747327707974355E-4</v>
      </c>
      <c r="AJ64" s="17">
        <v>1.1293441379157793E-3</v>
      </c>
      <c r="AK64" s="17">
        <v>2.2375265454993498E-3</v>
      </c>
      <c r="AL64" s="17">
        <v>3.985004548689366E-3</v>
      </c>
      <c r="AM64" s="17">
        <v>6.3233154562215869E-3</v>
      </c>
      <c r="AN64" s="17">
        <v>8.8726716943352008E-3</v>
      </c>
      <c r="AO64" s="17">
        <v>1.0946197462367099E-2</v>
      </c>
      <c r="AP64" s="17">
        <v>1.182988800647432E-2</v>
      </c>
      <c r="AQ64" s="17">
        <v>1.1184321164542663E-2</v>
      </c>
      <c r="AR64" s="17">
        <v>9.2593851252147676E-3</v>
      </c>
      <c r="AS64" s="17">
        <v>6.7349379731869545E-3</v>
      </c>
      <c r="AT64" s="17">
        <v>4.327337889014099E-3</v>
      </c>
      <c r="AU64" s="17">
        <v>2.4739594486373859E-3</v>
      </c>
      <c r="AV64" s="17">
        <v>1.2694842707235969E-3</v>
      </c>
      <c r="AW64" s="17">
        <v>5.9041066187456989E-4</v>
      </c>
      <c r="AX64" s="17">
        <v>2.5146270719638634E-4</v>
      </c>
      <c r="AY64" s="17">
        <v>9.9126653565817648E-5</v>
      </c>
      <c r="AZ64" s="17">
        <v>3.6548509326483736E-5</v>
      </c>
    </row>
    <row r="65" spans="1:52">
      <c r="A65" s="7">
        <v>1400</v>
      </c>
      <c r="B65" s="17">
        <v>0.21525938571861677</v>
      </c>
      <c r="C65" s="24">
        <v>1.4101242869765158</v>
      </c>
      <c r="D65" s="24">
        <v>0.48462007447449074</v>
      </c>
      <c r="F65" s="17">
        <v>0.8</v>
      </c>
      <c r="O65" s="7">
        <v>1400</v>
      </c>
      <c r="P65" s="17">
        <v>3.1338532506780035E-13</v>
      </c>
      <c r="Q65" s="17">
        <v>1.1689380560547744E-12</v>
      </c>
      <c r="R65" s="17">
        <v>4.4529414732105982E-12</v>
      </c>
      <c r="S65" s="17">
        <v>1.7305487609184634E-11</v>
      </c>
      <c r="T65" s="17">
        <v>6.8513009203148905E-11</v>
      </c>
      <c r="U65" s="17">
        <v>2.7579346218733369E-10</v>
      </c>
      <c r="V65" s="17">
        <v>1.1260177497913742E-9</v>
      </c>
      <c r="W65" s="17">
        <v>4.6483636049548108E-9</v>
      </c>
      <c r="X65" s="17">
        <v>1.9326639154916052E-8</v>
      </c>
      <c r="Y65" s="17">
        <v>8.0543676954386617E-8</v>
      </c>
      <c r="Z65" s="17">
        <v>3.3449851255260746E-7</v>
      </c>
      <c r="AA65" s="17">
        <v>1.3746910381973261E-6</v>
      </c>
      <c r="AB65" s="17">
        <v>5.5444668005761119E-6</v>
      </c>
      <c r="AC65" s="17">
        <v>2.1734047325527983E-5</v>
      </c>
      <c r="AD65" s="17">
        <v>8.1881278497176557E-5</v>
      </c>
      <c r="AE65" s="17">
        <v>2.9273707720875675E-4</v>
      </c>
      <c r="AF65" s="17">
        <v>9.7923532584230427E-4</v>
      </c>
      <c r="AG65" s="17">
        <v>3.0181727580703113E-3</v>
      </c>
      <c r="AH65" s="17">
        <v>8.43315803374034E-3</v>
      </c>
      <c r="AI65" s="17">
        <v>2.100838335772244E-2</v>
      </c>
      <c r="AJ65" s="17">
        <v>4.5901816548624692E-2</v>
      </c>
      <c r="AK65" s="17">
        <v>8.662368038615563E-2</v>
      </c>
      <c r="AL65" s="17">
        <v>0.13931006642677038</v>
      </c>
      <c r="AM65" s="17">
        <v>0.18890680835084206</v>
      </c>
      <c r="AN65" s="17">
        <v>0.21446153758244632</v>
      </c>
      <c r="AO65" s="17">
        <v>0.2032239867373388</v>
      </c>
      <c r="AP65" s="17">
        <v>0.16094715827709472</v>
      </c>
      <c r="AQ65" s="17">
        <v>0.10711780059270518</v>
      </c>
      <c r="AR65" s="17">
        <v>6.0470320195915028E-2</v>
      </c>
      <c r="AS65" s="17">
        <v>2.9316284303749773E-2</v>
      </c>
      <c r="AT65" s="17">
        <v>1.2386119033378889E-2</v>
      </c>
      <c r="AU65" s="17">
        <v>4.6344916487775925E-3</v>
      </c>
      <c r="AV65" s="17">
        <v>1.5614761780354492E-3</v>
      </c>
      <c r="AW65" s="17">
        <v>4.8160859407286958E-4</v>
      </c>
      <c r="AX65" s="17">
        <v>1.3814226766921576E-4</v>
      </c>
      <c r="AY65" s="17">
        <v>3.7393450674091666E-5</v>
      </c>
      <c r="AZ65" s="17">
        <v>9.6799311943891927E-6</v>
      </c>
    </row>
    <row r="66" spans="1:52">
      <c r="A66" s="7">
        <v>1600</v>
      </c>
      <c r="B66" s="17"/>
      <c r="C66" s="24"/>
      <c r="D66" s="24"/>
      <c r="F66" s="17">
        <v>0.85</v>
      </c>
      <c r="O66" s="7">
        <v>1600</v>
      </c>
      <c r="P66" s="17">
        <v>4.7272491819669487E-13</v>
      </c>
      <c r="Q66" s="17">
        <v>1.9771698189157191E-12</v>
      </c>
      <c r="R66" s="17">
        <v>8.485088126163971E-12</v>
      </c>
      <c r="S66" s="17">
        <v>3.7317818352472258E-11</v>
      </c>
      <c r="T66" s="17">
        <v>1.6790661219255038E-10</v>
      </c>
      <c r="U66" s="17">
        <v>7.7104121019245781E-10</v>
      </c>
      <c r="V66" s="17">
        <v>3.6022555810267719E-9</v>
      </c>
      <c r="W66" s="17">
        <v>1.7052194139592176E-8</v>
      </c>
      <c r="X66" s="17">
        <v>8.1363632188041422E-8</v>
      </c>
      <c r="Y66" s="17">
        <v>3.8876467992443723E-7</v>
      </c>
      <c r="Z66" s="17">
        <v>1.8452090388812276E-6</v>
      </c>
      <c r="AA66" s="17">
        <v>8.614755103225279E-6</v>
      </c>
      <c r="AB66" s="17">
        <v>3.9099379534401865E-5</v>
      </c>
      <c r="AC66" s="17">
        <v>1.701398972736429E-4</v>
      </c>
      <c r="AD66" s="17">
        <v>6.9853993613319015E-4</v>
      </c>
      <c r="AE66" s="17">
        <v>2.6573732134852336E-3</v>
      </c>
      <c r="AF66" s="17">
        <v>9.1815404154889525E-3</v>
      </c>
      <c r="AG66" s="17">
        <v>2.8204460877289814E-2</v>
      </c>
      <c r="AH66" s="17">
        <v>7.5360383792828792E-2</v>
      </c>
      <c r="AI66" s="17">
        <v>0.17142580141542377</v>
      </c>
      <c r="AJ66" s="17">
        <v>0.32550357818874509</v>
      </c>
      <c r="AK66" s="17">
        <v>0.50742956349176027</v>
      </c>
      <c r="AL66" s="17">
        <v>0.64159328347118938</v>
      </c>
      <c r="AM66" s="17">
        <v>0.65361376176659547</v>
      </c>
      <c r="AN66" s="17">
        <v>0.53620211141608309</v>
      </c>
      <c r="AO66" s="17">
        <v>0.35622752087939585</v>
      </c>
      <c r="AP66" s="17">
        <v>0.19382704059839631</v>
      </c>
      <c r="AQ66" s="17">
        <v>8.7761560533427485E-2</v>
      </c>
      <c r="AR66" s="17">
        <v>3.3710881782561375E-2</v>
      </c>
      <c r="AS66" s="17">
        <v>1.1221203980750355E-2</v>
      </c>
      <c r="AT66" s="17">
        <v>3.308488299918355E-3</v>
      </c>
      <c r="AU66" s="17">
        <v>8.8282254432741638E-4</v>
      </c>
      <c r="AV66" s="17">
        <v>2.1755255816120541E-4</v>
      </c>
      <c r="AW66" s="17">
        <v>5.0433818768042091E-5</v>
      </c>
      <c r="AX66" s="17">
        <v>1.1180641033040983E-5</v>
      </c>
      <c r="AY66" s="17">
        <v>2.404245415047371E-6</v>
      </c>
      <c r="AZ66" s="17">
        <v>5.075968169680025E-7</v>
      </c>
    </row>
    <row r="67" spans="1:52">
      <c r="A67" s="7">
        <v>1800</v>
      </c>
      <c r="B67" s="17"/>
      <c r="C67" s="24"/>
      <c r="D67" s="24"/>
      <c r="F67" s="17">
        <v>0.9</v>
      </c>
      <c r="O67" s="7">
        <v>1800</v>
      </c>
      <c r="P67" s="17">
        <v>6.5021898994985881E-13</v>
      </c>
      <c r="Q67" s="17">
        <v>2.9704847374056251E-12</v>
      </c>
      <c r="R67" s="17">
        <v>1.3969276930824634E-11</v>
      </c>
      <c r="S67" s="17">
        <v>6.7522651168690705E-11</v>
      </c>
      <c r="T67" s="17">
        <v>3.3474220273679908E-10</v>
      </c>
      <c r="U67" s="17">
        <v>1.6968729147163794E-9</v>
      </c>
      <c r="V67" s="17">
        <v>8.7601396749052694E-9</v>
      </c>
      <c r="W67" s="17">
        <v>4.5813785061469495E-8</v>
      </c>
      <c r="X67" s="17">
        <v>2.4107421006065428E-7</v>
      </c>
      <c r="Y67" s="17">
        <v>1.2654509648336092E-6</v>
      </c>
      <c r="Z67" s="17">
        <v>6.5561465053815293E-6</v>
      </c>
      <c r="AA67" s="17">
        <v>3.3090670410122758E-5</v>
      </c>
      <c r="AB67" s="17">
        <v>1.6018962320965135E-4</v>
      </c>
      <c r="AC67" s="17">
        <v>7.3024109619157865E-4</v>
      </c>
      <c r="AD67" s="17">
        <v>3.0694195640991791E-3</v>
      </c>
      <c r="AE67" s="17">
        <v>1.1619858486854361E-2</v>
      </c>
      <c r="AF67" s="17">
        <v>3.8627600950647933E-2</v>
      </c>
      <c r="AG67" s="17">
        <v>0.10984345468027665</v>
      </c>
      <c r="AH67" s="17">
        <v>0.26042830066088757</v>
      </c>
      <c r="AI67" s="17">
        <v>0.50288802007964573</v>
      </c>
      <c r="AJ67" s="17">
        <v>0.77577829303522816</v>
      </c>
      <c r="AK67" s="17">
        <v>0.94328737458268186</v>
      </c>
      <c r="AL67" s="17">
        <v>0.89839865418009568</v>
      </c>
      <c r="AM67" s="17">
        <v>0.67126906379271034</v>
      </c>
      <c r="AN67" s="17">
        <v>0.39713996297568438</v>
      </c>
      <c r="AO67" s="17">
        <v>0.18903752416020428</v>
      </c>
      <c r="AP67" s="17">
        <v>7.3943892662940908E-2</v>
      </c>
      <c r="AQ67" s="17">
        <v>2.4358917366521494E-2</v>
      </c>
      <c r="AR67" s="17">
        <v>6.936353553279909E-3</v>
      </c>
      <c r="AS67" s="17">
        <v>1.7523058644730288E-3</v>
      </c>
      <c r="AT67" s="17">
        <v>4.0254995879949264E-4</v>
      </c>
      <c r="AU67" s="17">
        <v>8.6013239025561081E-5</v>
      </c>
      <c r="AV67" s="17">
        <v>1.7439355761972287E-5</v>
      </c>
      <c r="AW67" s="17">
        <v>3.4135628118326593E-6</v>
      </c>
      <c r="AX67" s="17">
        <v>6.5451654225924377E-7</v>
      </c>
      <c r="AY67" s="17">
        <v>1.2442346149640401E-7</v>
      </c>
      <c r="AZ67" s="17">
        <v>2.3681536019240401E-8</v>
      </c>
    </row>
    <row r="68" spans="1:52">
      <c r="A68" s="7">
        <v>2000</v>
      </c>
      <c r="B68" s="17"/>
      <c r="C68" s="24"/>
      <c r="D68" s="24"/>
      <c r="F68" s="17">
        <v>0.95</v>
      </c>
      <c r="O68" s="7">
        <v>2000</v>
      </c>
      <c r="P68" s="17">
        <v>8.3855732716518341E-13</v>
      </c>
      <c r="Q68" s="17">
        <v>4.1087794840819559E-12</v>
      </c>
      <c r="R68" s="17">
        <v>2.0770726053850507E-11</v>
      </c>
      <c r="S68" s="17">
        <v>1.081301570862283E-10</v>
      </c>
      <c r="T68" s="17">
        <v>5.7813659262093867E-10</v>
      </c>
      <c r="U68" s="17">
        <v>3.1628493618620784E-9</v>
      </c>
      <c r="V68" s="17">
        <v>1.7615824930865688E-8</v>
      </c>
      <c r="W68" s="17">
        <v>9.9226291179242787E-8</v>
      </c>
      <c r="X68" s="17">
        <v>5.6045704550678257E-7</v>
      </c>
      <c r="Y68" s="17">
        <v>3.1402129942444985E-6</v>
      </c>
      <c r="Z68" s="17">
        <v>1.7220609248796826E-5</v>
      </c>
      <c r="AA68" s="17">
        <v>9.0929202125139511E-5</v>
      </c>
      <c r="AB68" s="17">
        <v>4.5335333255551728E-4</v>
      </c>
      <c r="AC68" s="17">
        <v>2.0862003432932643E-3</v>
      </c>
      <c r="AD68" s="17">
        <v>8.6348645531102528E-3</v>
      </c>
      <c r="AE68" s="17">
        <v>3.1252019332951228E-2</v>
      </c>
      <c r="AF68" s="17">
        <v>9.6024823653953206E-2</v>
      </c>
      <c r="AG68" s="17">
        <v>0.24324353056583334</v>
      </c>
      <c r="AH68" s="17">
        <v>0.49444354496620102</v>
      </c>
      <c r="AI68" s="17">
        <v>0.78860786993494181</v>
      </c>
      <c r="AJ68" s="17">
        <v>0.97153723912487644</v>
      </c>
      <c r="AK68" s="17">
        <v>0.91782404754190516</v>
      </c>
      <c r="AL68" s="17">
        <v>0.66623454203937105</v>
      </c>
      <c r="AM68" s="17">
        <v>0.37570607302203651</v>
      </c>
      <c r="AN68" s="17">
        <v>0.16772478433218641</v>
      </c>
      <c r="AO68" s="17">
        <v>6.0756659101854009E-2</v>
      </c>
      <c r="AP68" s="17">
        <v>1.8370301786742285E-2</v>
      </c>
      <c r="AQ68" s="17">
        <v>4.7757363676380156E-3</v>
      </c>
      <c r="AR68" s="17">
        <v>1.0990790649137586E-3</v>
      </c>
      <c r="AS68" s="17">
        <v>2.301094280251432E-4</v>
      </c>
      <c r="AT68" s="17">
        <v>4.4918203809306189E-5</v>
      </c>
      <c r="AU68" s="17">
        <v>8.3519565872908127E-6</v>
      </c>
      <c r="AV68" s="17">
        <v>1.5063322412246683E-6</v>
      </c>
      <c r="AW68" s="17">
        <v>2.6752565787275457E-7</v>
      </c>
      <c r="AX68" s="17">
        <v>4.7363743574030093E-8</v>
      </c>
      <c r="AY68" s="17">
        <v>8.4413887923457115E-9</v>
      </c>
      <c r="AZ68" s="17">
        <v>1.5261723521598001E-9</v>
      </c>
    </row>
    <row r="69" spans="1:52">
      <c r="A69" s="7">
        <v>2200</v>
      </c>
      <c r="B69" s="17"/>
      <c r="C69" s="24"/>
      <c r="D69" s="24"/>
      <c r="F69" s="17">
        <v>1</v>
      </c>
      <c r="O69" s="7">
        <v>2200</v>
      </c>
      <c r="P69" s="17">
        <v>1.0320765799744306E-12</v>
      </c>
      <c r="Q69" s="17">
        <v>5.3528622080891114E-12</v>
      </c>
      <c r="R69" s="17">
        <v>2.868870598137428E-11</v>
      </c>
      <c r="S69" s="17">
        <v>1.5853110554769557E-10</v>
      </c>
      <c r="T69" s="17">
        <v>9.0029669362230189E-10</v>
      </c>
      <c r="U69" s="17">
        <v>5.2307412341662229E-9</v>
      </c>
      <c r="V69" s="17">
        <v>3.0903219417389549E-8</v>
      </c>
      <c r="W69" s="17">
        <v>1.8417411516801149E-7</v>
      </c>
      <c r="X69" s="17">
        <v>1.0958565664259068E-6</v>
      </c>
      <c r="Y69" s="17">
        <v>6.4255254445829739E-6</v>
      </c>
      <c r="Z69" s="17">
        <v>3.6530918953525001E-5</v>
      </c>
      <c r="AA69" s="17">
        <v>1.9745492897923787E-4</v>
      </c>
      <c r="AB69" s="17">
        <v>9.9129016248014992E-4</v>
      </c>
      <c r="AC69" s="17">
        <v>4.499639873507235E-3</v>
      </c>
      <c r="AD69" s="17">
        <v>1.7921683943232663E-2</v>
      </c>
      <c r="AE69" s="17">
        <v>6.065819587630164E-2</v>
      </c>
      <c r="AF69" s="17">
        <v>0.16889287887651572</v>
      </c>
      <c r="AG69" s="17">
        <v>0.37516731105545004</v>
      </c>
      <c r="AH69" s="17">
        <v>0.64762104211617666</v>
      </c>
      <c r="AI69" s="17">
        <v>0.85219028612186998</v>
      </c>
      <c r="AJ69" s="17">
        <v>0.8462272182575441</v>
      </c>
      <c r="AK69" s="17">
        <v>0.63428711474981714</v>
      </c>
      <c r="AL69" s="17">
        <v>0.36268683006199404</v>
      </c>
      <c r="AM69" s="17">
        <v>0.16134776911785775</v>
      </c>
      <c r="AN69" s="17">
        <v>5.7347065171697027E-2</v>
      </c>
      <c r="AO69" s="17">
        <v>1.6794237546588257E-2</v>
      </c>
      <c r="AP69" s="17">
        <v>4.1862040431034147E-3</v>
      </c>
      <c r="AQ69" s="17">
        <v>9.1701433045690713E-4</v>
      </c>
      <c r="AR69" s="17">
        <v>1.8188190595992796E-4</v>
      </c>
      <c r="AS69" s="17">
        <v>3.3548119973761968E-5</v>
      </c>
      <c r="AT69" s="17">
        <v>5.8892921407334352E-6</v>
      </c>
      <c r="AU69" s="17">
        <v>1.0033174684325647E-6</v>
      </c>
      <c r="AV69" s="17">
        <v>1.6856034760272629E-7</v>
      </c>
      <c r="AW69" s="17">
        <v>2.8289258905153369E-8</v>
      </c>
      <c r="AX69" s="17">
        <v>4.7914488552523021E-9</v>
      </c>
      <c r="AY69" s="17">
        <v>8.2551411029663739E-10</v>
      </c>
      <c r="AZ69" s="17">
        <v>1.455461542331675E-10</v>
      </c>
    </row>
    <row r="70" spans="1:52">
      <c r="A70" s="7">
        <v>2400</v>
      </c>
      <c r="B70" s="17"/>
      <c r="C70" s="24"/>
      <c r="D70" s="24"/>
      <c r="F70" s="17">
        <v>1.05</v>
      </c>
      <c r="O70" s="7">
        <v>2400</v>
      </c>
      <c r="P70" s="17">
        <v>1.226614615876175E-12</v>
      </c>
      <c r="Q70" s="17">
        <v>6.6683511963304986E-12</v>
      </c>
      <c r="R70" s="17">
        <v>3.7503459215239749E-11</v>
      </c>
      <c r="S70" s="17">
        <v>2.1762941877852705E-10</v>
      </c>
      <c r="T70" s="17">
        <v>1.2980644732044289E-9</v>
      </c>
      <c r="U70" s="17">
        <v>7.9159470231925405E-9</v>
      </c>
      <c r="V70" s="17">
        <v>4.9004281154822138E-8</v>
      </c>
      <c r="W70" s="17">
        <v>3.0507628454114309E-7</v>
      </c>
      <c r="X70" s="17">
        <v>1.8869914844162666E-6</v>
      </c>
      <c r="Y70" s="17">
        <v>1.1420456448701123E-5</v>
      </c>
      <c r="Z70" s="17">
        <v>6.6366073927305664E-5</v>
      </c>
      <c r="AA70" s="17">
        <v>3.6194934130419956E-4</v>
      </c>
      <c r="AB70" s="17">
        <v>1.8035639723462192E-3</v>
      </c>
      <c r="AC70" s="17">
        <v>7.9637658845936581E-3</v>
      </c>
      <c r="AD70" s="17">
        <v>3.0134683507647735E-2</v>
      </c>
      <c r="AE70" s="17">
        <v>9.4367265279505577E-2</v>
      </c>
      <c r="AF70" s="17">
        <v>0.23635918433004671</v>
      </c>
      <c r="AG70" s="17">
        <v>0.45926103595525686</v>
      </c>
      <c r="AH70" s="17">
        <v>0.67588727520922565</v>
      </c>
      <c r="AI70" s="17">
        <v>0.74238217835590004</v>
      </c>
      <c r="AJ70" s="17">
        <v>0.60635846068464139</v>
      </c>
      <c r="AK70" s="17">
        <v>0.3711849647138809</v>
      </c>
      <c r="AL70" s="17">
        <v>0.17345737847314907</v>
      </c>
      <c r="AM70" s="17">
        <v>6.3553813002460269E-2</v>
      </c>
      <c r="AN70" s="17">
        <v>1.8854601876770908E-2</v>
      </c>
      <c r="AO70" s="17">
        <v>4.6890629281487947E-3</v>
      </c>
      <c r="AP70" s="17">
        <v>1.0119813951359996E-3</v>
      </c>
      <c r="AQ70" s="17">
        <v>1.9580050221321068E-4</v>
      </c>
      <c r="AR70" s="17">
        <v>3.497200639993263E-5</v>
      </c>
      <c r="AS70" s="17">
        <v>5.9144181169427592E-6</v>
      </c>
      <c r="AT70" s="17">
        <v>9.6751966916371933E-7</v>
      </c>
      <c r="AU70" s="17">
        <v>1.5580121320401698E-7</v>
      </c>
      <c r="AV70" s="17">
        <v>2.5046675234858964E-8</v>
      </c>
      <c r="AW70" s="17">
        <v>4.0644172116637089E-9</v>
      </c>
      <c r="AX70" s="17">
        <v>6.7145237338824325E-10</v>
      </c>
      <c r="AY70" s="17">
        <v>1.1365566001360923E-10</v>
      </c>
      <c r="AZ70" s="17">
        <v>1.9805099732226274E-11</v>
      </c>
    </row>
    <row r="71" spans="1:52">
      <c r="A71" s="7">
        <v>2600</v>
      </c>
      <c r="B71" s="17"/>
      <c r="C71" s="24"/>
      <c r="D71" s="24"/>
      <c r="F71" s="17">
        <v>1.1000000000000001</v>
      </c>
      <c r="O71" s="7">
        <v>2600</v>
      </c>
      <c r="P71" s="17">
        <v>1.4192262989859425E-12</v>
      </c>
      <c r="Q71" s="17">
        <v>8.0268588978414299E-12</v>
      </c>
      <c r="R71" s="17">
        <v>4.7003713710725548E-11</v>
      </c>
      <c r="S71" s="17">
        <v>2.8410844019398992E-10</v>
      </c>
      <c r="T71" s="17">
        <v>1.7647828414827552E-9</v>
      </c>
      <c r="U71" s="17">
        <v>1.1197197287932746E-8</v>
      </c>
      <c r="V71" s="17">
        <v>7.1975075986355549E-8</v>
      </c>
      <c r="W71" s="17">
        <v>4.6370161244004714E-7</v>
      </c>
      <c r="X71" s="17">
        <v>2.9530597694019826E-6</v>
      </c>
      <c r="Y71" s="17">
        <v>1.8269187054142477E-5</v>
      </c>
      <c r="Z71" s="17">
        <v>1.0746434373095857E-4</v>
      </c>
      <c r="AA71" s="17">
        <v>5.857610130573709E-4</v>
      </c>
      <c r="AB71" s="17">
        <v>2.8710730907570013E-3</v>
      </c>
      <c r="AC71" s="17">
        <v>1.223396434006516E-2</v>
      </c>
      <c r="AD71" s="17">
        <v>4.37036213404789E-2</v>
      </c>
      <c r="AE71" s="17">
        <v>0.12614861643537933</v>
      </c>
      <c r="AF71" s="17">
        <v>0.28418304870355743</v>
      </c>
      <c r="AG71" s="17">
        <v>0.48523121589274903</v>
      </c>
      <c r="AH71" s="17">
        <v>0.61511822732065113</v>
      </c>
      <c r="AI71" s="17">
        <v>0.57344101399276559</v>
      </c>
      <c r="AJ71" s="17">
        <v>0.39425203386440993</v>
      </c>
      <c r="AK71" s="17">
        <v>0.20288985834027856</v>
      </c>
      <c r="AL71" s="17">
        <v>8.0128460121116546E-2</v>
      </c>
      <c r="AM71" s="17">
        <v>2.5079420253908233E-2</v>
      </c>
      <c r="AN71" s="17">
        <v>6.4493090111290693E-3</v>
      </c>
      <c r="AO71" s="17">
        <v>1.4138586442958882E-3</v>
      </c>
      <c r="AP71" s="17">
        <v>2.7374830712747892E-4</v>
      </c>
      <c r="AQ71" s="17">
        <v>4.8341900733991222E-5</v>
      </c>
      <c r="AR71" s="17">
        <v>8.0082005662262624E-6</v>
      </c>
      <c r="AS71" s="17">
        <v>1.2744189333649844E-6</v>
      </c>
      <c r="AT71" s="17">
        <v>1.9867936630796745E-7</v>
      </c>
      <c r="AU71" s="17">
        <v>3.0823707171237743E-8</v>
      </c>
      <c r="AV71" s="17">
        <v>4.8181371424068381E-9</v>
      </c>
      <c r="AW71" s="17">
        <v>7.6607732291605181E-10</v>
      </c>
      <c r="AX71" s="17">
        <v>1.2479077836933572E-10</v>
      </c>
      <c r="AY71" s="17">
        <v>2.0936230228232055E-11</v>
      </c>
      <c r="AZ71" s="17">
        <v>3.631184132577242E-12</v>
      </c>
    </row>
    <row r="72" spans="1:52">
      <c r="A72" s="7">
        <v>2800</v>
      </c>
      <c r="B72" s="17"/>
      <c r="C72" s="24"/>
      <c r="D72" s="24"/>
      <c r="F72" s="17">
        <v>1.1499999999999999</v>
      </c>
      <c r="O72" s="7">
        <v>2800</v>
      </c>
      <c r="P72" s="17">
        <v>1.6078979744403987E-12</v>
      </c>
      <c r="Q72" s="17">
        <v>9.4058355023304793E-12</v>
      </c>
      <c r="R72" s="17">
        <v>5.7000272137202554E-11</v>
      </c>
      <c r="S72" s="17">
        <v>3.5661111973912E-10</v>
      </c>
      <c r="T72" s="17">
        <v>2.2919087653168738E-9</v>
      </c>
      <c r="U72" s="17">
        <v>1.5028282770549572E-8</v>
      </c>
      <c r="V72" s="17">
        <v>9.9617637254062218E-8</v>
      </c>
      <c r="W72" s="17">
        <v>6.5953584503442618E-7</v>
      </c>
      <c r="X72" s="17">
        <v>4.2942842748378249E-6</v>
      </c>
      <c r="Y72" s="17">
        <v>2.6967947807879518E-5</v>
      </c>
      <c r="Z72" s="17">
        <v>1.5949675326547473E-4</v>
      </c>
      <c r="AA72" s="17">
        <v>8.6345580257597351E-4</v>
      </c>
      <c r="AB72" s="17">
        <v>4.1402777802075292E-3</v>
      </c>
      <c r="AC72" s="17">
        <v>1.6953701965378563E-2</v>
      </c>
      <c r="AD72" s="17">
        <v>5.7043997661399122E-2</v>
      </c>
      <c r="AE72" s="17">
        <v>0.15181701294265385</v>
      </c>
      <c r="AF72" s="17">
        <v>0.30876913612725743</v>
      </c>
      <c r="AG72" s="17">
        <v>0.46699560905483717</v>
      </c>
      <c r="AH72" s="17">
        <v>0.51647677391701519</v>
      </c>
      <c r="AI72" s="17">
        <v>0.41593184244323872</v>
      </c>
      <c r="AJ72" s="17">
        <v>0.24610975360246529</v>
      </c>
      <c r="AK72" s="17">
        <v>0.10926403072793592</v>
      </c>
      <c r="AL72" s="17">
        <v>3.7516843972172476E-2</v>
      </c>
      <c r="AM72" s="17">
        <v>1.0329851961899726E-2</v>
      </c>
      <c r="AN72" s="17">
        <v>2.3705141077294436E-3</v>
      </c>
      <c r="AO72" s="17">
        <v>4.7096548112187395E-4</v>
      </c>
      <c r="AP72" s="17">
        <v>8.3921687489000433E-5</v>
      </c>
      <c r="AQ72" s="17">
        <v>1.3838926499572878E-5</v>
      </c>
      <c r="AR72" s="17">
        <v>2.1692057677333122E-6</v>
      </c>
      <c r="AS72" s="17">
        <v>3.3045281970870554E-7</v>
      </c>
      <c r="AT72" s="17">
        <v>4.9810227822027539E-8</v>
      </c>
      <c r="AU72" s="17">
        <v>7.534959082459135E-9</v>
      </c>
      <c r="AV72" s="17">
        <v>1.1565193401704414E-9</v>
      </c>
      <c r="AW72" s="17">
        <v>1.8160633317230247E-10</v>
      </c>
      <c r="AX72" s="17">
        <v>2.9354042788679059E-11</v>
      </c>
      <c r="AY72" s="17">
        <v>4.9052473903130991E-12</v>
      </c>
      <c r="AZ72" s="17">
        <v>8.4998295400963813E-13</v>
      </c>
    </row>
    <row r="73" spans="1:52">
      <c r="A73" s="7">
        <v>3000</v>
      </c>
      <c r="B73" s="17"/>
      <c r="C73" s="24"/>
      <c r="D73" s="24"/>
      <c r="F73" s="17">
        <v>1.2</v>
      </c>
      <c r="O73" s="7">
        <v>3000</v>
      </c>
      <c r="P73" s="17">
        <v>1.7913062926426762E-12</v>
      </c>
      <c r="Q73" s="17">
        <v>1.0787858128988134E-11</v>
      </c>
      <c r="R73" s="17">
        <v>6.7330998727099173E-11</v>
      </c>
      <c r="S73" s="17">
        <v>4.338476444016173E-10</v>
      </c>
      <c r="T73" s="17">
        <v>2.8702027617920311E-9</v>
      </c>
      <c r="U73" s="17">
        <v>1.9348531705559876E-8</v>
      </c>
      <c r="V73" s="17">
        <v>1.3156137154595177E-7</v>
      </c>
      <c r="W73" s="17">
        <v>8.903722268807739E-7</v>
      </c>
      <c r="X73" s="17">
        <v>5.8961817500276451E-6</v>
      </c>
      <c r="Y73" s="17">
        <v>3.739824086209362E-5</v>
      </c>
      <c r="Z73" s="17">
        <v>2.2135313801138548E-4</v>
      </c>
      <c r="AA73" s="17">
        <v>1.1853312952331098E-3</v>
      </c>
      <c r="AB73" s="17">
        <v>5.5428268953906052E-3</v>
      </c>
      <c r="AC73" s="17">
        <v>2.1772295720150471E-2</v>
      </c>
      <c r="AD73" s="17">
        <v>6.900665552432611E-2</v>
      </c>
      <c r="AE73" s="17">
        <v>0.16977617481748145</v>
      </c>
      <c r="AF73" s="17">
        <v>0.31351934720307911</v>
      </c>
      <c r="AG73" s="17">
        <v>0.42394062659425286</v>
      </c>
      <c r="AH73" s="17">
        <v>0.41443728706399807</v>
      </c>
      <c r="AI73" s="17">
        <v>0.29318916217112845</v>
      </c>
      <c r="AJ73" s="17">
        <v>0.15229935316202961</v>
      </c>
      <c r="AK73" s="17">
        <v>5.9632661094703422E-2</v>
      </c>
      <c r="AL73" s="17">
        <v>1.8218431944628889E-2</v>
      </c>
      <c r="AM73" s="17">
        <v>4.516194994682656E-3</v>
      </c>
      <c r="AN73" s="17">
        <v>9.456246260838916E-4</v>
      </c>
      <c r="AO73" s="17">
        <v>1.7379721161254406E-4</v>
      </c>
      <c r="AP73" s="17">
        <v>2.9031965146772314E-5</v>
      </c>
      <c r="AQ73" s="17">
        <v>4.5432332546725904E-6</v>
      </c>
      <c r="AR73" s="17">
        <v>6.8319269579945124E-7</v>
      </c>
      <c r="AS73" s="17">
        <v>1.0078905647892913E-7</v>
      </c>
      <c r="AT73" s="17">
        <v>1.4830003612183868E-8</v>
      </c>
      <c r="AU73" s="17">
        <v>2.2044672444652951E-9</v>
      </c>
      <c r="AV73" s="17">
        <v>3.343071281122146E-10</v>
      </c>
      <c r="AW73" s="17">
        <v>5.2098148684482092E-11</v>
      </c>
      <c r="AX73" s="17">
        <v>8.3871174812738003E-12</v>
      </c>
      <c r="AY73" s="17">
        <v>1.3999172366813945E-12</v>
      </c>
      <c r="AZ73" s="17">
        <v>2.4284769341488745E-13</v>
      </c>
    </row>
    <row r="74" spans="1:52">
      <c r="A74" s="7">
        <v>3200</v>
      </c>
      <c r="B74" s="17"/>
      <c r="C74" s="24"/>
      <c r="D74" s="24"/>
      <c r="F74" s="17">
        <v>1.25</v>
      </c>
      <c r="O74" s="7">
        <v>3200</v>
      </c>
      <c r="P74" s="17">
        <v>1.968629177468226E-12</v>
      </c>
      <c r="Q74" s="17">
        <v>1.2159767763678868E-11</v>
      </c>
      <c r="R74" s="17">
        <v>7.7861026499099883E-11</v>
      </c>
      <c r="S74" s="17">
        <v>5.1465135013446668E-10</v>
      </c>
      <c r="T74" s="17">
        <v>3.4905160195201832E-9</v>
      </c>
      <c r="U74" s="17">
        <v>2.4090885185961415E-8</v>
      </c>
      <c r="V74" s="17">
        <v>1.6733509117792782E-7</v>
      </c>
      <c r="W74" s="17">
        <v>1.1529110442714449E-6</v>
      </c>
      <c r="X74" s="17">
        <v>7.7344489440900122E-6</v>
      </c>
      <c r="Y74" s="17">
        <v>4.9367004158851767E-5</v>
      </c>
      <c r="Z74" s="17">
        <v>2.9147106931866188E-4</v>
      </c>
      <c r="AA74" s="17">
        <v>1.5399186707309314E-3</v>
      </c>
      <c r="AB74" s="17">
        <v>7.0112187152293719E-3</v>
      </c>
      <c r="AC74" s="17">
        <v>2.6411354880151023E-2</v>
      </c>
      <c r="AD74" s="17">
        <v>7.8973997669084209E-2</v>
      </c>
      <c r="AE74" s="17">
        <v>0.18030012189846104</v>
      </c>
      <c r="AF74" s="17">
        <v>0.30428431492830293</v>
      </c>
      <c r="AG74" s="17">
        <v>0.37135836003022854</v>
      </c>
      <c r="AH74" s="17">
        <v>0.32491443945535015</v>
      </c>
      <c r="AI74" s="17">
        <v>0.2049946578605262</v>
      </c>
      <c r="AJ74" s="17">
        <v>9.510305840371315E-2</v>
      </c>
      <c r="AK74" s="17">
        <v>3.3450759183700253E-2</v>
      </c>
      <c r="AL74" s="17">
        <v>9.2647578700192617E-3</v>
      </c>
      <c r="AM74" s="17">
        <v>2.1056521707991539E-3</v>
      </c>
      <c r="AN74" s="17">
        <v>4.0917884256014389E-4</v>
      </c>
      <c r="AO74" s="17">
        <v>7.0646384053118369E-5</v>
      </c>
      <c r="AP74" s="17">
        <v>1.1213418914188541E-5</v>
      </c>
      <c r="AQ74" s="17">
        <v>1.6846814199045937E-6</v>
      </c>
      <c r="AR74" s="17">
        <v>2.4541430115488491E-7</v>
      </c>
      <c r="AS74" s="17">
        <v>3.5343675908088122E-8</v>
      </c>
      <c r="AT74" s="17">
        <v>5.1094638641447879E-9</v>
      </c>
      <c r="AU74" s="17">
        <v>7.5020111417544709E-10</v>
      </c>
      <c r="AV74" s="17">
        <v>1.1285922622510428E-10</v>
      </c>
      <c r="AW74" s="17">
        <v>1.7508347310253274E-11</v>
      </c>
      <c r="AX74" s="17">
        <v>2.8136946937387559E-12</v>
      </c>
      <c r="AY74" s="17">
        <v>4.6985792162407548E-13</v>
      </c>
      <c r="AZ74" s="17">
        <v>8.1686589942081251E-14</v>
      </c>
    </row>
    <row r="75" spans="1:52">
      <c r="A75" s="7">
        <v>3400</v>
      </c>
      <c r="B75" s="17"/>
      <c r="C75" s="24"/>
      <c r="D75" s="24"/>
      <c r="F75" s="17">
        <v>1.3</v>
      </c>
      <c r="O75" s="7">
        <v>3400</v>
      </c>
      <c r="P75" s="17">
        <v>2.1394032158336625E-12</v>
      </c>
      <c r="Q75" s="17">
        <v>1.3511839196459971E-11</v>
      </c>
      <c r="R75" s="17">
        <v>8.8480597008475541E-11</v>
      </c>
      <c r="S75" s="17">
        <v>5.9800122825255242E-10</v>
      </c>
      <c r="T75" s="17">
        <v>4.1442613441217191E-9</v>
      </c>
      <c r="U75" s="17">
        <v>2.9187534237828409E-8</v>
      </c>
      <c r="V75" s="17">
        <v>2.0642292906952886E-7</v>
      </c>
      <c r="W75" s="17">
        <v>1.4432650387856906E-6</v>
      </c>
      <c r="X75" s="17">
        <v>9.7793070756692078E-6</v>
      </c>
      <c r="Y75" s="17">
        <v>6.2642549104308871E-5</v>
      </c>
      <c r="Z75" s="17">
        <v>3.6811384729257366E-4</v>
      </c>
      <c r="AA75" s="17">
        <v>1.9158348057303548E-3</v>
      </c>
      <c r="AB75" s="17">
        <v>8.4878286436462103E-3</v>
      </c>
      <c r="AC75" s="17">
        <v>3.0684075099226538E-2</v>
      </c>
      <c r="AD75" s="17">
        <v>8.6761044954653505E-2</v>
      </c>
      <c r="AE75" s="17">
        <v>0.18460743705068758</v>
      </c>
      <c r="AF75" s="17">
        <v>0.28662532649364225</v>
      </c>
      <c r="AG75" s="17">
        <v>0.31859552029307631</v>
      </c>
      <c r="AH75" s="17">
        <v>0.25233531441470536</v>
      </c>
      <c r="AI75" s="17">
        <v>0.14388413089888072</v>
      </c>
      <c r="AJ75" s="17">
        <v>6.0494699647084579E-2</v>
      </c>
      <c r="AK75" s="17">
        <v>1.9407193444238042E-2</v>
      </c>
      <c r="AL75" s="17">
        <v>4.9470084536275436E-3</v>
      </c>
      <c r="AM75" s="17">
        <v>1.0457035949962409E-3</v>
      </c>
      <c r="AN75" s="17">
        <v>1.9107900419428921E-4</v>
      </c>
      <c r="AO75" s="17">
        <v>3.1354287944886276E-5</v>
      </c>
      <c r="AP75" s="17">
        <v>4.7766552353870677E-6</v>
      </c>
      <c r="AQ75" s="17">
        <v>6.9482577134387218E-7</v>
      </c>
      <c r="AR75" s="17">
        <v>9.8742194484498214E-8</v>
      </c>
      <c r="AS75" s="17">
        <v>1.3961119768295818E-8</v>
      </c>
      <c r="AT75" s="17">
        <v>1.991950227225048E-9</v>
      </c>
      <c r="AU75" s="17">
        <v>2.8989919615581992E-10</v>
      </c>
      <c r="AV75" s="17">
        <v>4.3379573971595183E-11</v>
      </c>
      <c r="AW75" s="17">
        <v>6.7124787664340954E-12</v>
      </c>
      <c r="AX75" s="17">
        <v>1.0783614183217067E-12</v>
      </c>
      <c r="AY75" s="17">
        <v>1.8032582441260717E-13</v>
      </c>
      <c r="AZ75" s="17">
        <v>3.1436427159488707E-14</v>
      </c>
    </row>
    <row r="76" spans="1:52">
      <c r="A76" s="7">
        <v>3600</v>
      </c>
      <c r="B76" s="17"/>
      <c r="C76" s="24"/>
      <c r="D76" s="24"/>
      <c r="F76" s="17">
        <v>1.35</v>
      </c>
      <c r="O76" s="7">
        <v>3600</v>
      </c>
      <c r="P76" s="17">
        <v>2.3034183202887829E-12</v>
      </c>
      <c r="Q76" s="17">
        <v>1.4837056375696455E-11</v>
      </c>
      <c r="R76" s="17">
        <v>9.9101937203054331E-11</v>
      </c>
      <c r="S76" s="17">
        <v>6.8302447987466992E-10</v>
      </c>
      <c r="T76" s="17">
        <v>4.8236597850131348E-9</v>
      </c>
      <c r="U76" s="17">
        <v>3.4573528807631255E-8</v>
      </c>
      <c r="V76" s="17">
        <v>2.4830394701505018E-7</v>
      </c>
      <c r="W76" s="17">
        <v>1.7573402370965637E-6</v>
      </c>
      <c r="X76" s="17">
        <v>1.1998866701455121E-5</v>
      </c>
      <c r="Y76" s="17">
        <v>7.6981952141730016E-5</v>
      </c>
      <c r="Z76" s="17">
        <v>4.4956698020053005E-4</v>
      </c>
      <c r="AA76" s="17">
        <v>2.3028860632802912E-3</v>
      </c>
      <c r="AB76" s="17">
        <v>9.9283478788687665E-3</v>
      </c>
      <c r="AC76" s="17">
        <v>3.4486793922206653E-2</v>
      </c>
      <c r="AD76" s="17">
        <v>9.2463458605372084E-2</v>
      </c>
      <c r="AE76" s="17">
        <v>0.18418747827746063</v>
      </c>
      <c r="AF76" s="17">
        <v>0.26479200366248096</v>
      </c>
      <c r="AG76" s="17">
        <v>0.27032867758567636</v>
      </c>
      <c r="AH76" s="17">
        <v>0.19580069679240125</v>
      </c>
      <c r="AI76" s="17">
        <v>0.10207703989641564</v>
      </c>
      <c r="AJ76" s="17">
        <v>3.9378379307458286E-2</v>
      </c>
      <c r="AK76" s="17">
        <v>1.1668042142702022E-2</v>
      </c>
      <c r="AL76" s="17">
        <v>2.7709514369730253E-3</v>
      </c>
      <c r="AM76" s="17">
        <v>5.5099345280403065E-4</v>
      </c>
      <c r="AN76" s="17">
        <v>9.5647133910779263E-5</v>
      </c>
      <c r="AO76" s="17">
        <v>1.5050206262724601E-5</v>
      </c>
      <c r="AP76" s="17">
        <v>2.2174203648842337E-6</v>
      </c>
      <c r="AQ76" s="17">
        <v>3.1427911933342797E-7</v>
      </c>
      <c r="AR76" s="17">
        <v>4.3794590027549519E-8</v>
      </c>
      <c r="AS76" s="17">
        <v>6.1041547775961623E-9</v>
      </c>
      <c r="AT76" s="17">
        <v>8.6232483604003466E-10</v>
      </c>
      <c r="AU76" s="17">
        <v>1.2470057687578072E-10</v>
      </c>
      <c r="AV76" s="17">
        <v>1.8594034550703868E-11</v>
      </c>
      <c r="AW76" s="17">
        <v>2.873572998849914E-12</v>
      </c>
      <c r="AX76" s="17">
        <v>4.6188049275222654E-13</v>
      </c>
      <c r="AY76" s="17">
        <v>7.7384447550764062E-14</v>
      </c>
      <c r="AZ76" s="17">
        <v>1.3530875170742814E-14</v>
      </c>
    </row>
    <row r="77" spans="1:52">
      <c r="A77" s="7">
        <v>3800</v>
      </c>
      <c r="B77" s="17"/>
      <c r="C77" s="24"/>
      <c r="D77" s="24"/>
      <c r="F77" s="17">
        <v>1.4</v>
      </c>
      <c r="O77" s="7">
        <v>3800</v>
      </c>
      <c r="P77" s="17">
        <v>2.4606408806055675E-12</v>
      </c>
      <c r="Q77" s="17">
        <v>1.6130510851580338E-11</v>
      </c>
      <c r="R77" s="17">
        <v>1.0965593678806503E-10</v>
      </c>
      <c r="S77" s="17">
        <v>7.6898812940478491E-10</v>
      </c>
      <c r="T77" s="17">
        <v>5.5218390358126487E-9</v>
      </c>
      <c r="U77" s="17">
        <v>4.0188866740603238E-8</v>
      </c>
      <c r="V77" s="17">
        <v>2.9247800197957109E-7</v>
      </c>
      <c r="W77" s="17">
        <v>2.0910991069061098E-6</v>
      </c>
      <c r="X77" s="17">
        <v>1.4361485368232187E-5</v>
      </c>
      <c r="Y77" s="17">
        <v>9.2149594747196548E-5</v>
      </c>
      <c r="Z77" s="17">
        <v>5.3425747087246179E-4</v>
      </c>
      <c r="AA77" s="17">
        <v>2.6925708340386776E-3</v>
      </c>
      <c r="AB77" s="17">
        <v>1.1301694864147739E-2</v>
      </c>
      <c r="AC77" s="17">
        <v>3.777966159089733E-2</v>
      </c>
      <c r="AD77" s="17">
        <v>9.6324830169257886E-2</v>
      </c>
      <c r="AE77" s="17">
        <v>0.18043309412028888</v>
      </c>
      <c r="AF77" s="17">
        <v>0.24164222288530443</v>
      </c>
      <c r="AG77" s="17">
        <v>0.22832002305906907</v>
      </c>
      <c r="AH77" s="17">
        <v>0.15260271489050575</v>
      </c>
      <c r="AI77" s="17">
        <v>7.3466340206299136E-2</v>
      </c>
      <c r="AJ77" s="17">
        <v>2.6277457228444382E-2</v>
      </c>
      <c r="AK77" s="17">
        <v>7.266781504169365E-3</v>
      </c>
      <c r="AL77" s="17">
        <v>1.6238133956178247E-3</v>
      </c>
      <c r="AM77" s="17">
        <v>3.0651998233855766E-4</v>
      </c>
      <c r="AN77" s="17">
        <v>5.0957772572922547E-5</v>
      </c>
      <c r="AO77" s="17">
        <v>7.7425800000621194E-6</v>
      </c>
      <c r="AP77" s="17">
        <v>1.1096957716837707E-6</v>
      </c>
      <c r="AQ77" s="17">
        <v>1.5398079907944427E-7</v>
      </c>
      <c r="AR77" s="17">
        <v>2.1121286925737683E-8</v>
      </c>
      <c r="AS77" s="17">
        <v>2.9108980835980658E-9</v>
      </c>
      <c r="AT77" s="17">
        <v>4.081023705250447E-10</v>
      </c>
      <c r="AU77" s="17">
        <v>5.8742215345153119E-11</v>
      </c>
      <c r="AV77" s="17">
        <v>8.7390887118142016E-12</v>
      </c>
      <c r="AW77" s="17">
        <v>1.3500101739776556E-12</v>
      </c>
      <c r="AX77" s="17">
        <v>2.1722109022820115E-13</v>
      </c>
      <c r="AY77" s="17">
        <v>3.6473358272123813E-14</v>
      </c>
      <c r="AZ77" s="17">
        <v>6.3969713711721582E-15</v>
      </c>
    </row>
    <row r="78" spans="1:52">
      <c r="A78" s="7">
        <v>4000</v>
      </c>
      <c r="B78" s="17"/>
      <c r="C78" s="24"/>
      <c r="D78" s="24"/>
      <c r="F78" s="17">
        <v>1.45</v>
      </c>
      <c r="O78" s="7">
        <v>4000</v>
      </c>
      <c r="P78" s="17">
        <v>2.6111581323854709E-12</v>
      </c>
      <c r="Q78" s="17">
        <v>1.738891671170095E-11</v>
      </c>
      <c r="R78" s="17">
        <v>1.2008900770678434E-10</v>
      </c>
      <c r="S78" s="17">
        <v>8.5528537302883214E-10</v>
      </c>
      <c r="T78" s="17">
        <v>6.2328398624734309E-9</v>
      </c>
      <c r="U78" s="17">
        <v>4.5979519786894085E-8</v>
      </c>
      <c r="V78" s="17">
        <v>3.3848112006290557E-7</v>
      </c>
      <c r="W78" s="17">
        <v>2.4407275618800415E-6</v>
      </c>
      <c r="X78" s="17">
        <v>1.6837271775775301E-5</v>
      </c>
      <c r="Y78" s="17">
        <v>1.0792831221753438E-4</v>
      </c>
      <c r="Z78" s="17">
        <v>6.2081348183201928E-4</v>
      </c>
      <c r="AA78" s="17">
        <v>3.0781829686568857E-3</v>
      </c>
      <c r="AB78" s="17">
        <v>1.2588182805571373E-2</v>
      </c>
      <c r="AC78" s="17">
        <v>4.0566352920155369E-2</v>
      </c>
      <c r="AD78" s="17">
        <v>9.8644282399053651E-2</v>
      </c>
      <c r="AE78" s="17">
        <v>0.17449227958124675</v>
      </c>
      <c r="AF78" s="17">
        <v>0.21891673355254751</v>
      </c>
      <c r="AG78" s="17">
        <v>0.19276358964137202</v>
      </c>
      <c r="AH78" s="17">
        <v>0.11983465823218388</v>
      </c>
      <c r="AI78" s="17">
        <v>5.3734987959921217E-2</v>
      </c>
      <c r="AJ78" s="17">
        <v>1.7978754989734613E-2</v>
      </c>
      <c r="AK78" s="17">
        <v>4.680603194790944E-3</v>
      </c>
      <c r="AL78" s="17">
        <v>9.9218557741690121E-4</v>
      </c>
      <c r="AM78" s="17">
        <v>1.7910839288474167E-4</v>
      </c>
      <c r="AN78" s="17">
        <v>2.8700550404521232E-5</v>
      </c>
      <c r="AO78" s="17">
        <v>4.2339887843059352E-6</v>
      </c>
      <c r="AP78" s="17">
        <v>5.9300082184648321E-7</v>
      </c>
      <c r="AQ78" s="17">
        <v>8.0856510179390994E-8</v>
      </c>
      <c r="AR78" s="17">
        <v>1.0949364165432683E-8</v>
      </c>
      <c r="AS78" s="17">
        <v>1.4954883890030815E-9</v>
      </c>
      <c r="AT78" s="17">
        <v>2.0843322442870535E-10</v>
      </c>
      <c r="AU78" s="17">
        <v>2.9900369979950688E-11</v>
      </c>
      <c r="AV78" s="17">
        <v>4.4420505468210083E-12</v>
      </c>
      <c r="AW78" s="17">
        <v>6.8631528154675736E-13</v>
      </c>
      <c r="AX78" s="17">
        <v>1.1058232256889523E-13</v>
      </c>
      <c r="AY78" s="17">
        <v>1.8610706422330309E-14</v>
      </c>
      <c r="AZ78" s="17">
        <v>3.2739618026570059E-15</v>
      </c>
    </row>
    <row r="79" spans="1:52">
      <c r="A79" s="7">
        <v>4200</v>
      </c>
      <c r="B79" s="17"/>
      <c r="C79" s="24"/>
      <c r="D79" s="24"/>
      <c r="F79" s="17">
        <v>1.5</v>
      </c>
      <c r="O79" s="7">
        <v>4200</v>
      </c>
      <c r="P79" s="17">
        <v>2.7551381041051867E-12</v>
      </c>
      <c r="Q79" s="17">
        <v>1.8610226355687013E-11</v>
      </c>
      <c r="R79" s="17">
        <v>1.3036029098442315E-10</v>
      </c>
      <c r="S79" s="17">
        <v>9.4142005681011145E-10</v>
      </c>
      <c r="T79" s="17">
        <v>6.9515694354376979E-9</v>
      </c>
      <c r="U79" s="17">
        <v>5.1897757026016959E-8</v>
      </c>
      <c r="V79" s="17">
        <v>3.8589337497734048E-7</v>
      </c>
      <c r="W79" s="17">
        <v>2.8027298821896368E-6</v>
      </c>
      <c r="X79" s="17">
        <v>1.9398939655937735E-5</v>
      </c>
      <c r="Y79" s="17">
        <v>1.2412506372463548E-4</v>
      </c>
      <c r="Z79" s="17">
        <v>7.080834389753452E-4</v>
      </c>
      <c r="AA79" s="17">
        <v>3.4546887549238925E-3</v>
      </c>
      <c r="AB79" s="17">
        <v>1.3777114004429688E-2</v>
      </c>
      <c r="AC79" s="17">
        <v>4.2877145411103844E-2</v>
      </c>
      <c r="AD79" s="17">
        <v>9.9721267053772544E-2</v>
      </c>
      <c r="AE79" s="17">
        <v>0.16724220521230218</v>
      </c>
      <c r="AF79" s="17">
        <v>0.19757063129305727</v>
      </c>
      <c r="AG79" s="17">
        <v>0.16312519132241168</v>
      </c>
      <c r="AH79" s="17">
        <v>9.4981956352304234E-2</v>
      </c>
      <c r="AI79" s="17">
        <v>3.9965789720388521E-2</v>
      </c>
      <c r="AJ79" s="17">
        <v>1.2602634820618634E-2</v>
      </c>
      <c r="AK79" s="17">
        <v>3.1112708113073847E-3</v>
      </c>
      <c r="AL79" s="17">
        <v>6.2986064775280223E-4</v>
      </c>
      <c r="AM79" s="17">
        <v>1.0938926151700683E-4</v>
      </c>
      <c r="AN79" s="17">
        <v>1.6983518598126397E-5</v>
      </c>
      <c r="AO79" s="17">
        <v>2.443265415857526E-6</v>
      </c>
      <c r="AP79" s="17">
        <v>3.3560123121615077E-7</v>
      </c>
      <c r="AQ79" s="17">
        <v>4.5095411993649225E-8</v>
      </c>
      <c r="AR79" s="17">
        <v>6.0423870295954806E-9</v>
      </c>
      <c r="AS79" s="17">
        <v>8.1929785372156322E-10</v>
      </c>
      <c r="AT79" s="17">
        <v>1.1366478971721853E-10</v>
      </c>
      <c r="AU79" s="17">
        <v>1.6265335665232337E-11</v>
      </c>
      <c r="AV79" s="17">
        <v>2.4145163678557392E-12</v>
      </c>
      <c r="AW79" s="17">
        <v>3.7325339192268143E-13</v>
      </c>
      <c r="AX79" s="17">
        <v>6.0234189041880394E-14</v>
      </c>
      <c r="AY79" s="17">
        <v>1.0161015240322477E-14</v>
      </c>
      <c r="AZ79" s="17">
        <v>1.792754946513806E-15</v>
      </c>
    </row>
    <row r="80" spans="1:52">
      <c r="A80" s="7">
        <v>4400</v>
      </c>
      <c r="B80" s="17"/>
      <c r="C80" s="24"/>
      <c r="D80" s="24"/>
      <c r="F80" s="17">
        <v>1.55</v>
      </c>
      <c r="O80" s="7">
        <v>4400</v>
      </c>
      <c r="P80" s="17">
        <v>2.8928009140124251E-12</v>
      </c>
      <c r="Q80" s="17">
        <v>1.9793329579263816E-11</v>
      </c>
      <c r="R80" s="17">
        <v>1.4043925945045679E-10</v>
      </c>
      <c r="S80" s="17">
        <v>1.0269912027103991E-9</v>
      </c>
      <c r="T80" s="17">
        <v>7.6737271624475938E-9</v>
      </c>
      <c r="U80" s="17">
        <v>5.7902029611315368E-8</v>
      </c>
      <c r="V80" s="17">
        <v>4.3434169350931923E-7</v>
      </c>
      <c r="W80" s="17">
        <v>3.1739728626752865E-6</v>
      </c>
      <c r="X80" s="17">
        <v>2.2022201435823713E-5</v>
      </c>
      <c r="Y80" s="17">
        <v>1.4057287474796403E-4</v>
      </c>
      <c r="Z80" s="17">
        <v>7.9513033592841021E-4</v>
      </c>
      <c r="AA80" s="17">
        <v>3.8184986397166564E-3</v>
      </c>
      <c r="AB80" s="17">
        <v>1.486443745230966E-2</v>
      </c>
      <c r="AC80" s="17">
        <v>4.4756437740460751E-2</v>
      </c>
      <c r="AD80" s="17">
        <v>9.9827282430917555E-2</v>
      </c>
      <c r="AE80" s="17">
        <v>0.15931868756159004</v>
      </c>
      <c r="AF80" s="17">
        <v>0.17805045678623407</v>
      </c>
      <c r="AG80" s="17">
        <v>0.13860698113483969</v>
      </c>
      <c r="AH80" s="17">
        <v>7.6054116054284956E-2</v>
      </c>
      <c r="AI80" s="17">
        <v>3.0222530799531546E-2</v>
      </c>
      <c r="AJ80" s="17">
        <v>9.0397641001448738E-3</v>
      </c>
      <c r="AK80" s="17">
        <v>2.1292216186350847E-3</v>
      </c>
      <c r="AL80" s="17">
        <v>4.1397302838721591E-4</v>
      </c>
      <c r="AM80" s="17">
        <v>6.9511376488476265E-5</v>
      </c>
      <c r="AN80" s="17">
        <v>1.0500905651853558E-5</v>
      </c>
      <c r="AO80" s="17">
        <v>1.4783829161075139E-6</v>
      </c>
      <c r="AP80" s="17">
        <v>1.9972617935764242E-7</v>
      </c>
      <c r="AQ80" s="17">
        <v>2.6508470247503367E-8</v>
      </c>
      <c r="AR80" s="17">
        <v>3.5207290126023768E-9</v>
      </c>
      <c r="AS80" s="17">
        <v>4.7455457610170458E-10</v>
      </c>
      <c r="AT80" s="17">
        <v>6.559866761862797E-11</v>
      </c>
      <c r="AU80" s="17">
        <v>9.3703442373755379E-12</v>
      </c>
      <c r="AV80" s="17">
        <v>1.3905117570917642E-12</v>
      </c>
      <c r="AW80" s="17">
        <v>2.1512449314168236E-13</v>
      </c>
      <c r="AX80" s="17">
        <v>3.4773466035365594E-14</v>
      </c>
      <c r="AY80" s="17">
        <v>5.8796011753323519E-15</v>
      </c>
      <c r="AZ80" s="17">
        <v>1.0402855869183912E-15</v>
      </c>
    </row>
    <row r="81" spans="1:52">
      <c r="A81" s="7">
        <v>4600</v>
      </c>
      <c r="B81" s="17"/>
      <c r="C81" s="24"/>
      <c r="D81" s="24"/>
      <c r="F81" s="17">
        <v>1.6</v>
      </c>
      <c r="O81" s="7">
        <v>4600</v>
      </c>
      <c r="P81" s="17">
        <v>3.0243983019922505E-12</v>
      </c>
      <c r="Q81" s="17">
        <v>2.0937819658949284E-11</v>
      </c>
      <c r="R81" s="17">
        <v>1.5030370581697385E-10</v>
      </c>
      <c r="S81" s="17">
        <v>1.111678583279826E-9</v>
      </c>
      <c r="T81" s="17">
        <v>8.3957191786761137E-9</v>
      </c>
      <c r="U81" s="17">
        <v>6.3956600672052351E-8</v>
      </c>
      <c r="V81" s="17">
        <v>4.8349940577790243E-7</v>
      </c>
      <c r="W81" s="17">
        <v>3.5516960936317853E-6</v>
      </c>
      <c r="X81" s="17">
        <v>2.4685855909103712E-5</v>
      </c>
      <c r="Y81" s="17">
        <v>1.571304331209152E-4</v>
      </c>
      <c r="Z81" s="17">
        <v>8.8121263275834358E-4</v>
      </c>
      <c r="AA81" s="17">
        <v>4.1672084779611537E-3</v>
      </c>
      <c r="AB81" s="17">
        <v>1.5850748949224575E-2</v>
      </c>
      <c r="AC81" s="17">
        <v>4.6254297997107362E-2</v>
      </c>
      <c r="AD81" s="17">
        <v>9.9194572613093487E-2</v>
      </c>
      <c r="AE81" s="17">
        <v>0.15116349000761273</v>
      </c>
      <c r="AF81" s="17">
        <v>0.16049433903083327</v>
      </c>
      <c r="AG81" s="17">
        <v>0.11837987010735268</v>
      </c>
      <c r="AH81" s="17">
        <v>6.1541381849291782E-2</v>
      </c>
      <c r="AI81" s="17">
        <v>2.3224963849967032E-2</v>
      </c>
      <c r="AJ81" s="17">
        <v>6.6255092779529696E-3</v>
      </c>
      <c r="AK81" s="17">
        <v>1.4966431786169868E-3</v>
      </c>
      <c r="AL81" s="17">
        <v>2.8077009724572499E-4</v>
      </c>
      <c r="AM81" s="17">
        <v>4.5768982380388733E-5</v>
      </c>
      <c r="AN81" s="17">
        <v>6.7510944761487605E-6</v>
      </c>
      <c r="AO81" s="17">
        <v>9.3283200621985857E-7</v>
      </c>
      <c r="AP81" s="17">
        <v>1.2423856922329798E-7</v>
      </c>
      <c r="AQ81" s="17">
        <v>1.6317068763595472E-8</v>
      </c>
      <c r="AR81" s="17">
        <v>2.1511581577724811E-9</v>
      </c>
      <c r="AS81" s="17">
        <v>2.8853689530497119E-10</v>
      </c>
      <c r="AT81" s="17">
        <v>3.9770552035242732E-11</v>
      </c>
      <c r="AU81" s="17">
        <v>5.6737148037997652E-12</v>
      </c>
      <c r="AV81" s="17">
        <v>8.419300004602912E-13</v>
      </c>
      <c r="AW81" s="17">
        <v>1.3037747907931498E-13</v>
      </c>
      <c r="AX81" s="17">
        <v>2.1110368552277965E-14</v>
      </c>
      <c r="AY81" s="17">
        <v>3.5774685310064575E-15</v>
      </c>
      <c r="AZ81" s="17">
        <v>6.3466271165152325E-16</v>
      </c>
    </row>
    <row r="82" spans="1:52">
      <c r="A82" s="7">
        <v>4800</v>
      </c>
      <c r="B82" s="17"/>
      <c r="C82" s="24"/>
      <c r="D82" s="24"/>
      <c r="F82" s="17">
        <v>1.65</v>
      </c>
      <c r="O82" s="7">
        <v>4800</v>
      </c>
      <c r="P82" s="17">
        <v>3.1501991237638504E-12</v>
      </c>
      <c r="Q82" s="17">
        <v>2.2043812451258081E-11</v>
      </c>
      <c r="R82" s="17">
        <v>1.5993807885797772E-10</v>
      </c>
      <c r="S82" s="17">
        <v>1.1952297954575808E-9</v>
      </c>
      <c r="T82" s="17">
        <v>9.1145712413501416E-9</v>
      </c>
      <c r="U82" s="17">
        <v>7.0031043473728452E-8</v>
      </c>
      <c r="V82" s="17">
        <v>5.3308383785021499E-7</v>
      </c>
      <c r="W82" s="17">
        <v>3.933500920439946E-6</v>
      </c>
      <c r="X82" s="17">
        <v>2.7371685285717623E-5</v>
      </c>
      <c r="Y82" s="17">
        <v>1.7368033666569991E-4</v>
      </c>
      <c r="Z82" s="17">
        <v>9.6575927077964822E-4</v>
      </c>
      <c r="AA82" s="17">
        <v>4.4993512736783738E-3</v>
      </c>
      <c r="AB82" s="17">
        <v>1.6739709710372776E-2</v>
      </c>
      <c r="AC82" s="17">
        <v>4.7421151230055927E-2</v>
      </c>
      <c r="AD82" s="17">
        <v>9.8014434872758197E-2</v>
      </c>
      <c r="AE82" s="17">
        <v>0.14307148853018772</v>
      </c>
      <c r="AF82" s="17">
        <v>0.14486531948568254</v>
      </c>
      <c r="AG82" s="17">
        <v>0.10168620746724377</v>
      </c>
      <c r="AH82" s="17">
        <v>5.032221753080092E-2</v>
      </c>
      <c r="AI82" s="17">
        <v>1.8123132659218236E-2</v>
      </c>
      <c r="AJ82" s="17">
        <v>4.9543765761274391E-3</v>
      </c>
      <c r="AK82" s="17">
        <v>1.0780520684296128E-3</v>
      </c>
      <c r="AL82" s="17">
        <v>1.9591800195598656E-4</v>
      </c>
      <c r="AM82" s="17">
        <v>3.1111763556094641E-5</v>
      </c>
      <c r="AN82" s="17">
        <v>4.4938408861840352E-6</v>
      </c>
      <c r="AO82" s="17">
        <v>6.1086894412774871E-7</v>
      </c>
      <c r="AP82" s="17">
        <v>8.0358499526270445E-8</v>
      </c>
      <c r="AQ82" s="17">
        <v>1.0459194629643419E-8</v>
      </c>
      <c r="AR82" s="17">
        <v>1.3702527883102101E-9</v>
      </c>
      <c r="AS82" s="17">
        <v>1.830483368110608E-10</v>
      </c>
      <c r="AT82" s="17">
        <v>2.5172810584388141E-11</v>
      </c>
      <c r="AU82" s="17">
        <v>3.5879866651731618E-12</v>
      </c>
      <c r="AV82" s="17">
        <v>5.3253380158094887E-13</v>
      </c>
      <c r="AW82" s="17">
        <v>8.2552171288735214E-14</v>
      </c>
      <c r="AX82" s="17">
        <v>1.3389262673782016E-14</v>
      </c>
      <c r="AY82" s="17">
        <v>2.273958781285451E-15</v>
      </c>
      <c r="AZ82" s="17">
        <v>4.04437743403194E-16</v>
      </c>
    </row>
    <row r="83" spans="1:52">
      <c r="A83" s="7">
        <v>5000</v>
      </c>
      <c r="B83" s="17"/>
      <c r="C83" s="24"/>
      <c r="D83" s="24"/>
      <c r="F83" s="17">
        <v>1.7</v>
      </c>
      <c r="O83" s="7">
        <v>5000</v>
      </c>
      <c r="P83" s="17">
        <v>3.2704791571770786E-12</v>
      </c>
      <c r="Q83" s="17">
        <v>2.3111807019633569E-11</v>
      </c>
      <c r="R83" s="17">
        <v>1.6933212112628362E-10</v>
      </c>
      <c r="S83" s="17">
        <v>1.2774489666739307E-9</v>
      </c>
      <c r="T83" s="17">
        <v>9.8278455692573304E-9</v>
      </c>
      <c r="U83" s="17">
        <v>7.6099687262286534E-8</v>
      </c>
      <c r="V83" s="17">
        <v>5.8285283750357144E-7</v>
      </c>
      <c r="W83" s="17">
        <v>4.3173269638576029E-6</v>
      </c>
      <c r="X83" s="17">
        <v>3.0064243222186598E-5</v>
      </c>
      <c r="Y83" s="17">
        <v>1.9012666912512566E-4</v>
      </c>
      <c r="Z83" s="17">
        <v>1.048343396576599E-3</v>
      </c>
      <c r="AA83" s="17">
        <v>4.81417855274826E-3</v>
      </c>
      <c r="AB83" s="17">
        <v>1.7536859732518725E-2</v>
      </c>
      <c r="AC83" s="17">
        <v>4.8304705734001883E-2</v>
      </c>
      <c r="AD83" s="17">
        <v>9.6440343669945708E-2</v>
      </c>
      <c r="AE83" s="17">
        <v>0.13523073936356708</v>
      </c>
      <c r="AF83" s="17">
        <v>0.13103546668228824</v>
      </c>
      <c r="AG83" s="17">
        <v>8.7875259719789892E-2</v>
      </c>
      <c r="AH83" s="17">
        <v>4.1570889866242113E-2</v>
      </c>
      <c r="AI83" s="17">
        <v>1.4347927094891149E-2</v>
      </c>
      <c r="AJ83" s="17">
        <v>3.7741028739844422E-3</v>
      </c>
      <c r="AK83" s="17">
        <v>7.9407212368589773E-4</v>
      </c>
      <c r="AL83" s="17">
        <v>1.402685100559164E-4</v>
      </c>
      <c r="AM83" s="17">
        <v>2.176210388798197E-5</v>
      </c>
      <c r="AN83" s="17">
        <v>3.0855906147135971E-6</v>
      </c>
      <c r="AO83" s="17">
        <v>4.1345513456047834E-7</v>
      </c>
      <c r="AP83" s="17">
        <v>5.3805281782967575E-8</v>
      </c>
      <c r="AQ83" s="17">
        <v>6.948644481768179E-9</v>
      </c>
      <c r="AR83" s="17">
        <v>9.0546608915768543E-10</v>
      </c>
      <c r="AS83" s="17">
        <v>1.2054858721119457E-10</v>
      </c>
      <c r="AT83" s="17">
        <v>1.6547543719179221E-11</v>
      </c>
      <c r="AU83" s="17">
        <v>2.3571858957645077E-12</v>
      </c>
      <c r="AV83" s="17">
        <v>3.4998427296541886E-13</v>
      </c>
      <c r="AW83" s="17">
        <v>5.4313711895729986E-14</v>
      </c>
      <c r="AX83" s="17">
        <v>8.8239229162274316E-15</v>
      </c>
      <c r="AY83" s="17">
        <v>1.501740386012599E-15</v>
      </c>
      <c r="AZ83" s="17">
        <v>2.6773538415723779E-16</v>
      </c>
    </row>
    <row r="84" spans="1:52">
      <c r="A84" s="7">
        <v>5200</v>
      </c>
      <c r="B84" s="17"/>
      <c r="C84" s="24"/>
      <c r="D84" s="24"/>
      <c r="O84" s="7">
        <v>5200</v>
      </c>
      <c r="P84" s="17">
        <v>3.3855140246517453E-12</v>
      </c>
      <c r="Q84" s="17">
        <v>2.4142578588668649E-11</v>
      </c>
      <c r="R84" s="17">
        <v>1.7847976125875398E-10</v>
      </c>
      <c r="S84" s="17">
        <v>1.3581870530714096E-9</v>
      </c>
      <c r="T84" s="17">
        <v>1.0533564486610241E-8</v>
      </c>
      <c r="U84" s="17">
        <v>8.2141059944957417E-8</v>
      </c>
      <c r="V84" s="17">
        <v>6.3260082335934061E-7</v>
      </c>
      <c r="W84" s="17">
        <v>4.7014222490153831E-6</v>
      </c>
      <c r="X84" s="17">
        <v>3.275058899314802E-5</v>
      </c>
      <c r="Y84" s="17">
        <v>2.063923384849994E-4</v>
      </c>
      <c r="Z84" s="17">
        <v>1.1286573672074981E-3</v>
      </c>
      <c r="AA84" s="17">
        <v>5.1114776704381856E-3</v>
      </c>
      <c r="AB84" s="17">
        <v>1.824876293754862E-2</v>
      </c>
      <c r="AC84" s="17">
        <v>4.8948378818276905E-2</v>
      </c>
      <c r="AD84" s="17">
        <v>9.4593048873703067E-2</v>
      </c>
      <c r="AE84" s="17">
        <v>0.12775388810079022</v>
      </c>
      <c r="AF84" s="17">
        <v>0.11883665285647066</v>
      </c>
      <c r="AG84" s="17">
        <v>7.6406531563712396E-2</v>
      </c>
      <c r="AH84" s="17">
        <v>3.4680672058980143E-2</v>
      </c>
      <c r="AI84" s="17">
        <v>1.1514067295204265E-2</v>
      </c>
      <c r="AJ84" s="17">
        <v>2.9246097860628098E-3</v>
      </c>
      <c r="AK84" s="17">
        <v>5.9693588001435039E-4</v>
      </c>
      <c r="AL84" s="17">
        <v>1.0278902305480238E-4</v>
      </c>
      <c r="AM84" s="17">
        <v>1.5618871239196681E-5</v>
      </c>
      <c r="AN84" s="17">
        <v>2.1783209629138774E-6</v>
      </c>
      <c r="AO84" s="17">
        <v>2.8819876562290953E-7</v>
      </c>
      <c r="AP84" s="17">
        <v>3.7150924652829437E-8</v>
      </c>
      <c r="AQ84" s="17">
        <v>4.765298373914416E-9</v>
      </c>
      <c r="AR84" s="17">
        <v>6.1809787073539457E-10</v>
      </c>
      <c r="AS84" s="17">
        <v>8.2055077589954655E-11</v>
      </c>
      <c r="AT84" s="17">
        <v>1.1247107262686495E-11</v>
      </c>
      <c r="AU84" s="17">
        <v>1.6015497412900132E-12</v>
      </c>
      <c r="AV84" s="17">
        <v>2.3790495091187419E-13</v>
      </c>
      <c r="AW84" s="17">
        <v>3.6962055768586981E-14</v>
      </c>
      <c r="AX84" s="17">
        <v>6.0147108477552349E-15</v>
      </c>
      <c r="AY84" s="17">
        <v>1.0256861572548175E-15</v>
      </c>
      <c r="AZ84" s="17">
        <v>1.8327742558184503E-16</v>
      </c>
    </row>
    <row r="85" spans="1:52">
      <c r="A85" s="7">
        <v>5400</v>
      </c>
      <c r="B85" s="17"/>
      <c r="C85" s="24"/>
      <c r="D85" s="24"/>
      <c r="G85" s="27">
        <f>J9</f>
        <v>0.50192459524976218</v>
      </c>
      <c r="H85" s="16">
        <f>rickerb</f>
        <v>1600</v>
      </c>
      <c r="I85" s="16">
        <f>ricksig</f>
        <v>0.47558791870640066</v>
      </c>
      <c r="O85" s="7">
        <v>5400</v>
      </c>
      <c r="P85" s="17">
        <v>3.4955743652584481E-12</v>
      </c>
      <c r="Q85" s="17">
        <v>2.513709656741429E-11</v>
      </c>
      <c r="R85" s="17">
        <v>1.8737821771615509E-10</v>
      </c>
      <c r="S85" s="17">
        <v>1.4373336028921336E-9</v>
      </c>
      <c r="T85" s="17">
        <v>1.1230142073478094E-8</v>
      </c>
      <c r="U85" s="17">
        <v>8.813735637162673E-8</v>
      </c>
      <c r="V85" s="17">
        <v>6.8215473387077085E-7</v>
      </c>
      <c r="W85" s="17">
        <v>5.084310910429924E-6</v>
      </c>
      <c r="X85" s="17">
        <v>3.5420003511346937E-5</v>
      </c>
      <c r="Y85" s="17">
        <v>2.2241644010698831E-4</v>
      </c>
      <c r="Z85" s="17">
        <v>1.2064903030012074E-3</v>
      </c>
      <c r="AA85" s="17">
        <v>5.3914244904233397E-3</v>
      </c>
      <c r="AB85" s="17">
        <v>1.8882413230596726E-2</v>
      </c>
      <c r="AC85" s="17">
        <v>4.9390674595896071E-2</v>
      </c>
      <c r="AD85" s="17">
        <v>9.2566095649094002E-2</v>
      </c>
      <c r="AE85" s="17">
        <v>0.12070164896525185</v>
      </c>
      <c r="AF85" s="17">
        <v>0.10808986931651898</v>
      </c>
      <c r="AG85" s="17">
        <v>6.6839409066894409E-2</v>
      </c>
      <c r="AH85" s="17">
        <v>2.9204782474435104E-2</v>
      </c>
      <c r="AI85" s="17">
        <v>9.3574905535932108E-3</v>
      </c>
      <c r="AJ85" s="17">
        <v>2.3023108782582297E-3</v>
      </c>
      <c r="AK85" s="17">
        <v>4.5715907341946219E-4</v>
      </c>
      <c r="AL85" s="17">
        <v>7.6928084855094515E-5</v>
      </c>
      <c r="AM85" s="17">
        <v>1.1472751681504595E-5</v>
      </c>
      <c r="AN85" s="17">
        <v>1.5766389597155313E-6</v>
      </c>
      <c r="AO85" s="17">
        <v>2.0624901466326834E-7</v>
      </c>
      <c r="AP85" s="17">
        <v>2.6364999625906855E-8</v>
      </c>
      <c r="AQ85" s="17">
        <v>3.3616889083506107E-9</v>
      </c>
      <c r="AR85" s="17">
        <v>4.3429869102617995E-10</v>
      </c>
      <c r="AS85" s="17">
        <v>5.7515562974146654E-11</v>
      </c>
      <c r="AT85" s="17">
        <v>7.8742897334489276E-12</v>
      </c>
      <c r="AU85" s="17">
        <v>1.1210522585094526E-12</v>
      </c>
      <c r="AV85" s="17">
        <v>1.66621966039406E-13</v>
      </c>
      <c r="AW85" s="17">
        <v>2.5916696903614955E-14</v>
      </c>
      <c r="AX85" s="17">
        <v>4.2239901998154982E-15</v>
      </c>
      <c r="AY85" s="17">
        <v>7.2168594749747795E-16</v>
      </c>
      <c r="AZ85" s="17">
        <v>1.2923219141280302E-16</v>
      </c>
    </row>
    <row r="86" spans="1:52">
      <c r="A86" s="7">
        <v>5600</v>
      </c>
      <c r="B86" s="17"/>
      <c r="C86" s="24"/>
      <c r="D86" s="24"/>
      <c r="O86" s="7">
        <v>5600</v>
      </c>
      <c r="P86" s="17">
        <v>3.6009226282204277E-12</v>
      </c>
      <c r="Q86" s="17">
        <v>2.6096461968752046E-11</v>
      </c>
      <c r="R86" s="17">
        <v>1.9602727621680181E-10</v>
      </c>
      <c r="S86" s="17">
        <v>1.5148098219720347E-9</v>
      </c>
      <c r="T86" s="17">
        <v>1.1916324038043126E-8</v>
      </c>
      <c r="U86" s="17">
        <v>9.4073947600415829E-8</v>
      </c>
      <c r="V86" s="17">
        <v>7.3137010503682357E-7</v>
      </c>
      <c r="W86" s="17">
        <v>5.4647609674959261E-6</v>
      </c>
      <c r="X86" s="17">
        <v>3.8063709197610155E-5</v>
      </c>
      <c r="Y86" s="17">
        <v>2.3815179129392722E-4</v>
      </c>
      <c r="Z86" s="17">
        <v>1.2817086590052472E-3</v>
      </c>
      <c r="AA86" s="17">
        <v>5.6544676583593261E-3</v>
      </c>
      <c r="AB86" s="17">
        <v>1.9444836909890323E-2</v>
      </c>
      <c r="AC86" s="17">
        <v>4.9665133449385106E-2</v>
      </c>
      <c r="AD86" s="17">
        <v>9.0430999250387334E-2</v>
      </c>
      <c r="AE86" s="17">
        <v>0.11409981980311135</v>
      </c>
      <c r="AF86" s="17">
        <v>9.8621218807155839E-2</v>
      </c>
      <c r="AG86" s="17">
        <v>5.8818336448139885E-2</v>
      </c>
      <c r="AH86" s="17">
        <v>2.4812648360296532E-2</v>
      </c>
      <c r="AI86" s="17">
        <v>7.6948629546287565E-3</v>
      </c>
      <c r="AJ86" s="17">
        <v>1.8388941589743909E-3</v>
      </c>
      <c r="AK86" s="17">
        <v>3.561036107880778E-4</v>
      </c>
      <c r="AL86" s="17">
        <v>5.8685139303586114E-5</v>
      </c>
      <c r="AM86" s="17">
        <v>8.605598737162988E-6</v>
      </c>
      <c r="AN86" s="17">
        <v>1.1670440092157584E-6</v>
      </c>
      <c r="AO86" s="17">
        <v>1.5113155935304595E-7</v>
      </c>
      <c r="AP86" s="17">
        <v>1.9175802032259953E-8</v>
      </c>
      <c r="AQ86" s="17">
        <v>2.4321954679329259E-9</v>
      </c>
      <c r="AR86" s="17">
        <v>3.131245820090241E-10</v>
      </c>
      <c r="AS86" s="17">
        <v>4.13827304404321E-11</v>
      </c>
      <c r="AT86" s="17">
        <v>5.6602781856203217E-12</v>
      </c>
      <c r="AU86" s="17">
        <v>8.0579674360419255E-13</v>
      </c>
      <c r="AV86" s="17">
        <v>1.1983926601718274E-13</v>
      </c>
      <c r="AW86" s="17">
        <v>1.8661138104456944E-14</v>
      </c>
      <c r="AX86" s="17">
        <v>3.0460836456348158E-15</v>
      </c>
      <c r="AY86" s="17">
        <v>5.2137772777158668E-16</v>
      </c>
      <c r="AZ86" s="17">
        <v>9.3551418957925655E-17</v>
      </c>
    </row>
    <row r="87" spans="1:52">
      <c r="A87" s="7">
        <v>5800</v>
      </c>
      <c r="B87" s="17"/>
      <c r="C87" s="24"/>
      <c r="D87" s="24"/>
      <c r="O87" s="7">
        <v>5800</v>
      </c>
      <c r="P87" s="17">
        <v>3.7018110318729736E-12</v>
      </c>
      <c r="Q87" s="17">
        <v>2.7021859815593258E-11</v>
      </c>
      <c r="R87" s="17">
        <v>2.0442870882259443E-10</v>
      </c>
      <c r="S87" s="17">
        <v>1.5905627707174169E-9</v>
      </c>
      <c r="T87" s="17">
        <v>1.2591135468745548E-8</v>
      </c>
      <c r="U87" s="17">
        <v>9.993893798538473E-8</v>
      </c>
      <c r="V87" s="17">
        <v>7.8012740633417731E-7</v>
      </c>
      <c r="W87" s="17">
        <v>5.8417536523908512E-6</v>
      </c>
      <c r="X87" s="17">
        <v>4.0674606371451955E-5</v>
      </c>
      <c r="Y87" s="17">
        <v>2.535627089567075E-4</v>
      </c>
      <c r="Z87" s="17">
        <v>1.3542398317934038E-3</v>
      </c>
      <c r="AA87" s="17">
        <v>5.9012395609030089E-3</v>
      </c>
      <c r="AB87" s="17">
        <v>1.994283812141626E-2</v>
      </c>
      <c r="AC87" s="17">
        <v>4.9800600948962125E-2</v>
      </c>
      <c r="AD87" s="17">
        <v>8.8241756309099778E-2</v>
      </c>
      <c r="AE87" s="17">
        <v>0.10795134328539058</v>
      </c>
      <c r="AF87" s="17">
        <v>9.026988605049148E-2</v>
      </c>
      <c r="AG87" s="17">
        <v>5.2057802395047197E-2</v>
      </c>
      <c r="AH87" s="17">
        <v>2.1258122754161845E-2</v>
      </c>
      <c r="AI87" s="17">
        <v>6.3972289160988214E-3</v>
      </c>
      <c r="AJ87" s="17">
        <v>1.488485716171299E-3</v>
      </c>
      <c r="AK87" s="17">
        <v>2.8172188355133748E-4</v>
      </c>
      <c r="AL87" s="17">
        <v>4.5553507261647193E-5</v>
      </c>
      <c r="AM87" s="17">
        <v>6.5785496865065213E-6</v>
      </c>
      <c r="AN87" s="17">
        <v>8.8153049508702028E-7</v>
      </c>
      <c r="AO87" s="17">
        <v>1.1312498706623817E-7</v>
      </c>
      <c r="AP87" s="17">
        <v>1.4258173500444591E-8</v>
      </c>
      <c r="AQ87" s="17">
        <v>1.8000434293052749E-9</v>
      </c>
      <c r="AR87" s="17">
        <v>2.3103466603861315E-10</v>
      </c>
      <c r="AS87" s="17">
        <v>3.0479920312588704E-11</v>
      </c>
      <c r="AT87" s="17">
        <v>4.1658890678470966E-12</v>
      </c>
      <c r="AU87" s="17">
        <v>5.9308082189359592E-13</v>
      </c>
      <c r="AV87" s="17">
        <v>8.8261312806654387E-14</v>
      </c>
      <c r="AW87" s="17">
        <v>1.3759209950061769E-14</v>
      </c>
      <c r="AX87" s="17">
        <v>2.2492219081813206E-15</v>
      </c>
      <c r="AY87" s="17">
        <v>3.8564637038612511E-16</v>
      </c>
      <c r="AZ87" s="17">
        <v>6.9328733912031478E-17</v>
      </c>
    </row>
    <row r="88" spans="1:52">
      <c r="A88" s="7">
        <v>6000</v>
      </c>
      <c r="B88" s="17"/>
      <c r="C88" s="24"/>
      <c r="D88" s="24"/>
      <c r="O88" s="7">
        <v>6000</v>
      </c>
      <c r="P88" s="17">
        <v>3.7984803567450682E-12</v>
      </c>
      <c r="Q88" s="17">
        <v>2.7914523117930882E-11</v>
      </c>
      <c r="R88" s="17">
        <v>2.1258580798251298E-10</v>
      </c>
      <c r="S88" s="17">
        <v>1.6645605295519741E-9</v>
      </c>
      <c r="T88" s="17">
        <v>1.3253835836936223E-8</v>
      </c>
      <c r="U88" s="17">
        <v>1.0572277164313697E-7</v>
      </c>
      <c r="V88" s="17">
        <v>8.2832869912174987E-7</v>
      </c>
      <c r="W88" s="17">
        <v>6.2144550944565901E-6</v>
      </c>
      <c r="X88" s="17">
        <v>4.3247032675333869E-5</v>
      </c>
      <c r="Y88" s="17">
        <v>2.6862305553124752E-4</v>
      </c>
      <c r="Z88" s="17">
        <v>1.424058580919166E-3</v>
      </c>
      <c r="AA88" s="17">
        <v>6.1324890248080667E-3</v>
      </c>
      <c r="AB88" s="17">
        <v>2.0382845788743654E-2</v>
      </c>
      <c r="AC88" s="17">
        <v>4.9821655457159268E-2</v>
      </c>
      <c r="AD88" s="17">
        <v>8.6038613560416907E-2</v>
      </c>
      <c r="AE88" s="17">
        <v>0.10224471049382688</v>
      </c>
      <c r="AF88" s="17">
        <v>8.2891427022571185E-2</v>
      </c>
      <c r="AG88" s="17">
        <v>4.632889387510241E-2</v>
      </c>
      <c r="AH88" s="17">
        <v>1.8356583035039137E-2</v>
      </c>
      <c r="AI88" s="17">
        <v>5.372706063919824E-3</v>
      </c>
      <c r="AJ88" s="17">
        <v>1.2197440154399393E-3</v>
      </c>
      <c r="AK88" s="17">
        <v>2.2606249160490342E-4</v>
      </c>
      <c r="AL88" s="17">
        <v>3.5924710515273146E-5</v>
      </c>
      <c r="AM88" s="17">
        <v>5.1162771035437512E-6</v>
      </c>
      <c r="AN88" s="17">
        <v>6.7818399994888019E-7</v>
      </c>
      <c r="AO88" s="17">
        <v>8.6318911175943899E-8</v>
      </c>
      <c r="AP88" s="17">
        <v>1.0814684802077651E-8</v>
      </c>
      <c r="AQ88" s="17">
        <v>1.3596521471208327E-9</v>
      </c>
      <c r="AR88" s="17">
        <v>1.7404280879144216E-10</v>
      </c>
      <c r="AS88" s="17">
        <v>2.2926379635475918E-11</v>
      </c>
      <c r="AT88" s="17">
        <v>3.131640572114679E-12</v>
      </c>
      <c r="AU88" s="17">
        <v>4.4589386036891853E-13</v>
      </c>
      <c r="AV88" s="17">
        <v>6.6401875383539789E-14</v>
      </c>
      <c r="AW88" s="17">
        <v>1.0362802361086258E-14</v>
      </c>
      <c r="AX88" s="17">
        <v>1.6963889931837303E-15</v>
      </c>
      <c r="AY88" s="17">
        <v>2.9133410201244141E-16</v>
      </c>
      <c r="AZ88" s="17">
        <v>5.2468099899667988E-17</v>
      </c>
    </row>
    <row r="89" spans="1:52">
      <c r="A89" s="7">
        <v>6200</v>
      </c>
      <c r="B89" s="17"/>
      <c r="C89" s="24"/>
      <c r="D89" s="24"/>
      <c r="O89" s="7">
        <v>6200</v>
      </c>
      <c r="P89" s="17">
        <v>3.8911593317574494E-12</v>
      </c>
      <c r="Q89" s="17">
        <v>2.8775705778660019E-11</v>
      </c>
      <c r="R89" s="17">
        <v>2.2050301356490507E-10</v>
      </c>
      <c r="S89" s="17">
        <v>1.7367881846974455E-9</v>
      </c>
      <c r="T89" s="17">
        <v>1.3903880498291349E-8</v>
      </c>
      <c r="U89" s="17">
        <v>1.1141788673694268E-7</v>
      </c>
      <c r="V89" s="17">
        <v>8.7589464016699772E-7</v>
      </c>
      <c r="W89" s="17">
        <v>6.5821907236464223E-6</v>
      </c>
      <c r="X89" s="17">
        <v>4.5776548112936328E-5</v>
      </c>
      <c r="Y89" s="17">
        <v>2.8331455085273122E-4</v>
      </c>
      <c r="Z89" s="17">
        <v>1.4911759387996304E-3</v>
      </c>
      <c r="AA89" s="17">
        <v>6.3490312880365119E-3</v>
      </c>
      <c r="AB89" s="17">
        <v>2.0770830792246914E-2</v>
      </c>
      <c r="AC89" s="17">
        <v>4.9749095959396812E-2</v>
      </c>
      <c r="AD89" s="17">
        <v>8.3851131992612349E-2</v>
      </c>
      <c r="AE89" s="17">
        <v>9.6959728550949725E-2</v>
      </c>
      <c r="AF89" s="17">
        <v>7.6358430675499064E-2</v>
      </c>
      <c r="AG89" s="17">
        <v>4.1447951087939465E-2</v>
      </c>
      <c r="AH89" s="17">
        <v>1.5968468569834957E-2</v>
      </c>
      <c r="AI89" s="17">
        <v>4.5550001223389194E-3</v>
      </c>
      <c r="AJ89" s="17">
        <v>1.0109041363615403E-3</v>
      </c>
      <c r="AK89" s="17">
        <v>1.8377465664336606E-4</v>
      </c>
      <c r="AL89" s="17">
        <v>2.8743677675863026E-5</v>
      </c>
      <c r="AM89" s="17">
        <v>4.0418349418335435E-6</v>
      </c>
      <c r="AN89" s="17">
        <v>5.3049524999467573E-7</v>
      </c>
      <c r="AO89" s="17">
        <v>6.7020910733357069E-8</v>
      </c>
      <c r="AP89" s="17">
        <v>8.3517204280978012E-9</v>
      </c>
      <c r="AQ89" s="17">
        <v>1.0461019976906395E-9</v>
      </c>
      <c r="AR89" s="17">
        <v>1.3358917120044721E-10</v>
      </c>
      <c r="AS89" s="17">
        <v>1.7574540447123169E-11</v>
      </c>
      <c r="AT89" s="17">
        <v>2.3994852816396669E-12</v>
      </c>
      <c r="AU89" s="17">
        <v>3.4171028838358574E-13</v>
      </c>
      <c r="AV89" s="17">
        <v>5.0921846769052521E-14</v>
      </c>
      <c r="AW89" s="17">
        <v>7.9554085145161465E-15</v>
      </c>
      <c r="AX89" s="17">
        <v>1.3040512166562126E-15</v>
      </c>
      <c r="AY89" s="17">
        <v>2.2430241105924587E-16</v>
      </c>
      <c r="AZ89" s="17">
        <v>4.0464569993282873E-17</v>
      </c>
    </row>
    <row r="90" spans="1:52">
      <c r="A90" s="7">
        <v>6400</v>
      </c>
      <c r="B90" s="17"/>
      <c r="C90" s="24"/>
      <c r="D90" s="24"/>
      <c r="O90" s="7">
        <v>6400</v>
      </c>
      <c r="P90" s="17">
        <v>3.9800644381292494E-12</v>
      </c>
      <c r="Q90" s="17">
        <v>2.9606662385882748E-11</v>
      </c>
      <c r="R90" s="17">
        <v>2.2818561494645445E-10</v>
      </c>
      <c r="S90" s="17">
        <v>1.8072445037376775E-9</v>
      </c>
      <c r="T90" s="17">
        <v>1.4540887916640503E-8</v>
      </c>
      <c r="U90" s="17">
        <v>1.1701841430581188E-7</v>
      </c>
      <c r="V90" s="17">
        <v>9.2276182738495011E-7</v>
      </c>
      <c r="W90" s="17">
        <v>6.9444224773630943E-6</v>
      </c>
      <c r="X90" s="17">
        <v>4.8259745868333371E-5</v>
      </c>
      <c r="Y90" s="17">
        <v>2.9762533266112275E-4</v>
      </c>
      <c r="Z90" s="17">
        <v>1.5556302536737226E-3</v>
      </c>
      <c r="AA90" s="17">
        <v>6.5517114407741281E-3</v>
      </c>
      <c r="AB90" s="17">
        <v>2.1112270563641997E-2</v>
      </c>
      <c r="AC90" s="17">
        <v>4.96004326464487E-2</v>
      </c>
      <c r="AD90" s="17">
        <v>8.170063338922956E-2</v>
      </c>
      <c r="AE90" s="17">
        <v>9.2071420279153923E-2</v>
      </c>
      <c r="AF90" s="17">
        <v>7.0559788776269394E-2</v>
      </c>
      <c r="AG90" s="17">
        <v>3.7267302322157574E-2</v>
      </c>
      <c r="AH90" s="17">
        <v>1.3987430785032767E-2</v>
      </c>
      <c r="AI90" s="17">
        <v>3.8956957192256363E-3</v>
      </c>
      <c r="AJ90" s="17">
        <v>8.4661727023405879E-4</v>
      </c>
      <c r="AK90" s="17">
        <v>1.5119192782785774E-4</v>
      </c>
      <c r="AL90" s="17">
        <v>2.3304126085225301E-5</v>
      </c>
      <c r="AM90" s="17">
        <v>3.2389549223040996E-6</v>
      </c>
      <c r="AN90" s="17">
        <v>4.2129678976101611E-7</v>
      </c>
      <c r="AO90" s="17">
        <v>5.2866202009837993E-8</v>
      </c>
      <c r="AP90" s="17">
        <v>6.5557582708928278E-9</v>
      </c>
      <c r="AQ90" s="17">
        <v>8.1840527628761458E-10</v>
      </c>
      <c r="AR90" s="17">
        <v>1.0429173921668468E-10</v>
      </c>
      <c r="AS90" s="17">
        <v>1.37047903886242E-11</v>
      </c>
      <c r="AT90" s="17">
        <v>1.8704647580022107E-12</v>
      </c>
      <c r="AU90" s="17">
        <v>2.664345912693291E-13</v>
      </c>
      <c r="AV90" s="17">
        <v>3.9731539835900339E-14</v>
      </c>
      <c r="AW90" s="17">
        <v>6.213577597488266E-15</v>
      </c>
      <c r="AX90" s="17">
        <v>1.0198419824303955E-15</v>
      </c>
      <c r="AY90" s="17">
        <v>1.75675820411729E-16</v>
      </c>
      <c r="AZ90" s="17">
        <v>3.1743140818432873E-17</v>
      </c>
    </row>
    <row r="91" spans="1:52">
      <c r="A91" s="7">
        <v>6600</v>
      </c>
      <c r="B91" s="17"/>
      <c r="C91" s="24"/>
      <c r="D91" s="24"/>
      <c r="O91" s="7">
        <v>6600</v>
      </c>
      <c r="P91" s="17">
        <v>4.0654000033400422E-12</v>
      </c>
      <c r="Q91" s="17">
        <v>3.04086333129686E-11</v>
      </c>
      <c r="R91" s="17">
        <v>2.3563951359980975E-10</v>
      </c>
      <c r="S91" s="17">
        <v>1.8759391881945194E-9</v>
      </c>
      <c r="T91" s="17">
        <v>1.5164611864263476E-8</v>
      </c>
      <c r="U91" s="17">
        <v>1.2251991754976587E-7</v>
      </c>
      <c r="V91" s="17">
        <v>9.6888047002708879E-7</v>
      </c>
      <c r="W91" s="17">
        <v>7.3007287272672211E-6</v>
      </c>
      <c r="X91" s="17">
        <v>5.0694087672850973E-5</v>
      </c>
      <c r="Y91" s="17">
        <v>3.1154874119980182E-4</v>
      </c>
      <c r="Z91" s="17">
        <v>1.6174800225252806E-3</v>
      </c>
      <c r="AA91" s="17">
        <v>6.741378219558402E-3</v>
      </c>
      <c r="AB91" s="17">
        <v>2.1412144744975953E-2</v>
      </c>
      <c r="AC91" s="17">
        <v>4.9390348942235623E-2</v>
      </c>
      <c r="AD91" s="17">
        <v>7.9602129429549473E-2</v>
      </c>
      <c r="AE91" s="17">
        <v>8.7552616620582183E-2</v>
      </c>
      <c r="AF91" s="17">
        <v>6.539930080895226E-2</v>
      </c>
      <c r="AG91" s="17">
        <v>3.3667837188958202E-2</v>
      </c>
      <c r="AH91" s="17">
        <v>1.2331771380771499E-2</v>
      </c>
      <c r="AI91" s="17">
        <v>3.3590210893811303E-3</v>
      </c>
      <c r="AJ91" s="17">
        <v>7.1590138513996833E-4</v>
      </c>
      <c r="AK91" s="17">
        <v>1.2575928042246284E-4</v>
      </c>
      <c r="AL91" s="17">
        <v>1.9124275835187755E-5</v>
      </c>
      <c r="AM91" s="17">
        <v>2.6296625221638977E-6</v>
      </c>
      <c r="AN91" s="17">
        <v>3.3922684062197298E-7</v>
      </c>
      <c r="AO91" s="17">
        <v>4.2305442808611317E-8</v>
      </c>
      <c r="AP91" s="17">
        <v>5.2229219558005054E-9</v>
      </c>
      <c r="AQ91" s="17">
        <v>6.5005189158148639E-10</v>
      </c>
      <c r="AR91" s="17">
        <v>8.2682372413640924E-11</v>
      </c>
      <c r="AS91" s="17">
        <v>1.0854504686493712E-11</v>
      </c>
      <c r="AT91" s="17">
        <v>1.4810427551654088E-12</v>
      </c>
      <c r="AU91" s="17">
        <v>2.1102096082535457E-13</v>
      </c>
      <c r="AV91" s="17">
        <v>3.1489661388854883E-14</v>
      </c>
      <c r="AW91" s="17">
        <v>4.9295599254565615E-15</v>
      </c>
      <c r="AX91" s="17">
        <v>8.1009165187965025E-16</v>
      </c>
      <c r="AY91" s="17">
        <v>1.3974020839859283E-16</v>
      </c>
      <c r="AZ91" s="17">
        <v>2.5288259459536919E-17</v>
      </c>
    </row>
    <row r="92" spans="1:52">
      <c r="A92" s="7">
        <v>6800</v>
      </c>
      <c r="B92" s="17"/>
      <c r="C92" s="24"/>
      <c r="D92" s="24"/>
      <c r="O92" s="7">
        <v>6800</v>
      </c>
      <c r="P92" s="17">
        <v>4.147358492332317E-12</v>
      </c>
      <c r="Q92" s="17">
        <v>3.1182833905382716E-11</v>
      </c>
      <c r="R92" s="17">
        <v>2.4287103440214768E-10</v>
      </c>
      <c r="S92" s="17">
        <v>1.9428906070131076E-9</v>
      </c>
      <c r="T92" s="17">
        <v>1.5774917911515326E-8</v>
      </c>
      <c r="U92" s="17">
        <v>1.2791916722144617E-7</v>
      </c>
      <c r="V92" s="17">
        <v>1.0142123577079495E-6</v>
      </c>
      <c r="W92" s="17">
        <v>7.6507867482514361E-6</v>
      </c>
      <c r="X92" s="17">
        <v>5.3077761746469206E-5</v>
      </c>
      <c r="Y92" s="17">
        <v>3.2508230091580164E-4</v>
      </c>
      <c r="Z92" s="17">
        <v>1.6767982032378083E-3</v>
      </c>
      <c r="AA92" s="17">
        <v>6.9188656629280715E-3</v>
      </c>
      <c r="AB92" s="17">
        <v>2.1674950412232927E-2</v>
      </c>
      <c r="AC92" s="17">
        <v>4.9131119888664379E-2</v>
      </c>
      <c r="AD92" s="17">
        <v>7.7565829322637128E-2</v>
      </c>
      <c r="AE92" s="17">
        <v>8.3375643534951846E-2</v>
      </c>
      <c r="AF92" s="17">
        <v>6.0794029857640715E-2</v>
      </c>
      <c r="AG92" s="17">
        <v>3.0553116195065011E-2</v>
      </c>
      <c r="AH92" s="17">
        <v>1.0938223744033151E-2</v>
      </c>
      <c r="AI92" s="17">
        <v>2.9182509825899723E-3</v>
      </c>
      <c r="AJ92" s="17">
        <v>6.1079108020940126E-4</v>
      </c>
      <c r="AK92" s="17">
        <v>1.0566800369321515E-4</v>
      </c>
      <c r="AL92" s="17">
        <v>1.5869705207361931E-5</v>
      </c>
      <c r="AM92" s="17">
        <v>2.1606693792216252E-6</v>
      </c>
      <c r="AN92" s="17">
        <v>2.7661415296772711E-7</v>
      </c>
      <c r="AO92" s="17">
        <v>3.4302132719681902E-8</v>
      </c>
      <c r="AP92" s="17">
        <v>4.2177454285128669E-9</v>
      </c>
      <c r="AQ92" s="17">
        <v>5.2351276220615953E-10</v>
      </c>
      <c r="AR92" s="17">
        <v>6.6475448679963526E-11</v>
      </c>
      <c r="AS92" s="17">
        <v>8.7194321604545582E-12</v>
      </c>
      <c r="AT92" s="17">
        <v>1.1894802918192949E-12</v>
      </c>
      <c r="AU92" s="17">
        <v>1.6952903266046033E-13</v>
      </c>
      <c r="AV92" s="17">
        <v>2.5315185071897031E-14</v>
      </c>
      <c r="AW92" s="17">
        <v>3.9668029832742752E-15</v>
      </c>
      <c r="AX92" s="17">
        <v>6.5264686961152795E-16</v>
      </c>
      <c r="AY92" s="17">
        <v>1.1273111568510983E-16</v>
      </c>
      <c r="AZ92" s="17">
        <v>2.0429904420593802E-17</v>
      </c>
    </row>
    <row r="93" spans="1:52">
      <c r="A93" s="7">
        <v>7000</v>
      </c>
      <c r="B93" s="17"/>
      <c r="C93" s="24"/>
      <c r="D93" s="24"/>
      <c r="O93" s="7">
        <v>7000</v>
      </c>
      <c r="P93" s="17">
        <v>4.226120928610117E-12</v>
      </c>
      <c r="Q93" s="17">
        <v>3.1930446809338985E-11</v>
      </c>
      <c r="R93" s="17">
        <v>2.4988677615766223E-10</v>
      </c>
      <c r="S93" s="17">
        <v>2.0081239298265673E-9</v>
      </c>
      <c r="T93" s="17">
        <v>1.6371763589664031E-8</v>
      </c>
      <c r="U93" s="17">
        <v>1.3321394884308894E-7</v>
      </c>
      <c r="V93" s="17">
        <v>1.0587290992854587E-6</v>
      </c>
      <c r="W93" s="17">
        <v>7.9943575050948876E-6</v>
      </c>
      <c r="X93" s="17">
        <v>5.5409561019818042E-5</v>
      </c>
      <c r="Y93" s="17">
        <v>3.3822687257697596E-4</v>
      </c>
      <c r="Z93" s="17">
        <v>1.7336677353419034E-3</v>
      </c>
      <c r="AA93" s="17">
        <v>7.0849806720778398E-3</v>
      </c>
      <c r="AB93" s="17">
        <v>2.1904728912203394E-2</v>
      </c>
      <c r="AC93" s="17">
        <v>4.8832981513143671E-2</v>
      </c>
      <c r="AD93" s="17">
        <v>7.5598310446037043E-2</v>
      </c>
      <c r="AE93" s="17">
        <v>7.9513387466353058E-2</v>
      </c>
      <c r="AF93" s="17">
        <v>5.6672638126564909E-2</v>
      </c>
      <c r="AG93" s="17">
        <v>2.7844724966173594E-2</v>
      </c>
      <c r="AH93" s="17">
        <v>9.7574082210107188E-3</v>
      </c>
      <c r="AI93" s="17">
        <v>2.5532064429832236E-3</v>
      </c>
      <c r="AJ93" s="17">
        <v>5.2543447194212012E-4</v>
      </c>
      <c r="AK93" s="17">
        <v>8.9618794331606182E-5</v>
      </c>
      <c r="AL93" s="17">
        <v>1.3304490336111932E-5</v>
      </c>
      <c r="AM93" s="17">
        <v>1.794917311206374E-6</v>
      </c>
      <c r="AN93" s="17">
        <v>2.2818290380428938E-7</v>
      </c>
      <c r="AO93" s="17">
        <v>2.8149408886144247E-8</v>
      </c>
      <c r="AP93" s="17">
        <v>3.4484168775187387E-9</v>
      </c>
      <c r="AQ93" s="17">
        <v>4.2695998655817126E-10</v>
      </c>
      <c r="AR93" s="17">
        <v>5.4133323285618244E-11</v>
      </c>
      <c r="AS93" s="17">
        <v>7.0952673380648662E-12</v>
      </c>
      <c r="AT93" s="17">
        <v>9.6777640977244008E-13</v>
      </c>
      <c r="AU93" s="17">
        <v>1.3797471870565364E-13</v>
      </c>
      <c r="AV93" s="17">
        <v>2.0617063464918829E-14</v>
      </c>
      <c r="AW93" s="17">
        <v>3.2336364427099349E-15</v>
      </c>
      <c r="AX93" s="17">
        <v>5.3262091758724082E-16</v>
      </c>
      <c r="AY93" s="17">
        <v>9.2115789035907252E-17</v>
      </c>
      <c r="AZ93" s="17">
        <v>1.6716653094289083E-17</v>
      </c>
    </row>
    <row r="94" spans="1:52">
      <c r="O94" s="7">
        <v>7200</v>
      </c>
      <c r="P94" s="17">
        <v>4.3018573965416323E-12</v>
      </c>
      <c r="Q94" s="17">
        <v>3.2652616710400639E-11</v>
      </c>
      <c r="R94" s="17">
        <v>2.5669349366923207E-10</v>
      </c>
      <c r="S94" s="17">
        <v>2.0716695919563196E-9</v>
      </c>
      <c r="T94" s="17">
        <v>1.6955181684422388E-8</v>
      </c>
      <c r="U94" s="17">
        <v>1.3840289772241992E-7</v>
      </c>
      <c r="V94" s="17">
        <v>1.1024106020205115E-6</v>
      </c>
      <c r="W94" s="17">
        <v>8.3312725157953543E-6</v>
      </c>
      <c r="X94" s="17">
        <v>5.7688779279055558E-5</v>
      </c>
      <c r="Y94" s="17">
        <v>3.5098595091712792E-4</v>
      </c>
      <c r="Z94" s="17">
        <v>1.7881780396176781E-3</v>
      </c>
      <c r="AA94" s="17">
        <v>7.2404949604683057E-3</v>
      </c>
      <c r="AB94" s="17">
        <v>2.2105098912678756E-2</v>
      </c>
      <c r="AC94" s="17">
        <v>4.8504451362235038E-2</v>
      </c>
      <c r="AD94" s="17">
        <v>7.3703422885541839E-2</v>
      </c>
      <c r="AE94" s="17">
        <v>7.5939938423496112E-2</v>
      </c>
      <c r="AF94" s="17">
        <v>5.2973819846873778E-2</v>
      </c>
      <c r="AG94" s="17">
        <v>2.5478618814629168E-2</v>
      </c>
      <c r="AH94" s="17">
        <v>8.7504881597015288E-3</v>
      </c>
      <c r="AI94" s="17">
        <v>2.2484972553815938E-3</v>
      </c>
      <c r="AJ94" s="17">
        <v>4.5548031079638491E-4</v>
      </c>
      <c r="AK94" s="17">
        <v>7.6665419178588933E-5</v>
      </c>
      <c r="AL94" s="17">
        <v>1.1259670530945897E-5</v>
      </c>
      <c r="AM94" s="17">
        <v>1.5062153590433912E-6</v>
      </c>
      <c r="AN94" s="17">
        <v>1.9024236556288999E-7</v>
      </c>
      <c r="AO94" s="17">
        <v>2.3356592259127659E-8</v>
      </c>
      <c r="AP94" s="17">
        <v>2.8515650244735024E-9</v>
      </c>
      <c r="AQ94" s="17">
        <v>3.5226238470084988E-10</v>
      </c>
      <c r="AR94" s="17">
        <v>4.4601780704674996E-11</v>
      </c>
      <c r="AS94" s="17">
        <v>5.8421686684709899E-12</v>
      </c>
      <c r="AT94" s="17">
        <v>7.9678110165051753E-13</v>
      </c>
      <c r="AU94" s="17">
        <v>1.1363379752547208E-13</v>
      </c>
      <c r="AV94" s="17">
        <v>1.6991030524980492E-14</v>
      </c>
      <c r="AW94" s="17">
        <v>2.6673168171722996E-15</v>
      </c>
      <c r="AX94" s="17">
        <v>4.3981480600102368E-16</v>
      </c>
      <c r="AY94" s="17">
        <v>7.6156982910344158E-17</v>
      </c>
      <c r="AZ94" s="17">
        <v>1.3838457656772569E-17</v>
      </c>
    </row>
    <row r="95" spans="1:52">
      <c r="B95" s="27">
        <f>J9</f>
        <v>0.50192459524976218</v>
      </c>
      <c r="C95" s="33">
        <f>rickera</f>
        <v>1.4101242869765158</v>
      </c>
      <c r="D95" s="33">
        <f>ricksig</f>
        <v>0.47558791870640066</v>
      </c>
      <c r="O95" s="7">
        <v>7400</v>
      </c>
      <c r="P95" s="17">
        <v>4.3747275898526641E-12</v>
      </c>
      <c r="Q95" s="17">
        <v>3.3350446914763664E-11</v>
      </c>
      <c r="R95" s="17">
        <v>2.63298005183731E-10</v>
      </c>
      <c r="S95" s="17">
        <v>2.1335620343438405E-9</v>
      </c>
      <c r="T95" s="17">
        <v>1.7525266188528535E-8</v>
      </c>
      <c r="U95" s="17">
        <v>1.4348535808811474E-7</v>
      </c>
      <c r="V95" s="17">
        <v>1.1452437624972221E-6</v>
      </c>
      <c r="W95" s="17">
        <v>8.6614225525137486E-6</v>
      </c>
      <c r="X95" s="17">
        <v>5.9915122962338382E-5</v>
      </c>
      <c r="Y95" s="17">
        <v>3.6336508541611932E-4</v>
      </c>
      <c r="Z95" s="17">
        <v>1.8404223049835748E-3</v>
      </c>
      <c r="AA95" s="17">
        <v>7.386140229758649E-3</v>
      </c>
      <c r="AB95" s="17">
        <v>2.2279292075010157E-2</v>
      </c>
      <c r="AC95" s="17">
        <v>4.8152603346414621E-2</v>
      </c>
      <c r="AD95" s="17">
        <v>7.1882985663653476E-2</v>
      </c>
      <c r="AE95" s="17">
        <v>7.263094913463318E-2</v>
      </c>
      <c r="AF95" s="17">
        <v>4.9644884964549801E-2</v>
      </c>
      <c r="AG95" s="17">
        <v>2.3402247144298286E-2</v>
      </c>
      <c r="AH95" s="17">
        <v>7.8866919847679316E-3</v>
      </c>
      <c r="AI95" s="17">
        <v>1.9922728457689469E-3</v>
      </c>
      <c r="AJ95" s="17">
        <v>3.9765631273441907E-4</v>
      </c>
      <c r="AK95" s="17">
        <v>6.6109895936778543E-5</v>
      </c>
      <c r="AL95" s="17">
        <v>9.6125344205647717E-6</v>
      </c>
      <c r="AM95" s="17">
        <v>1.2757733552411589E-6</v>
      </c>
      <c r="AN95" s="17">
        <v>1.60169618108071E-7</v>
      </c>
      <c r="AO95" s="17">
        <v>1.9577443891806969E-8</v>
      </c>
      <c r="AP95" s="17">
        <v>2.3827057859739713E-9</v>
      </c>
      <c r="AQ95" s="17">
        <v>2.9373315096663587E-10</v>
      </c>
      <c r="AR95" s="17">
        <v>3.7145324549200232E-11</v>
      </c>
      <c r="AS95" s="17">
        <v>4.8627167839623584E-12</v>
      </c>
      <c r="AT95" s="17">
        <v>6.6316326286692714E-13</v>
      </c>
      <c r="AU95" s="17">
        <v>9.461006915808955E-14</v>
      </c>
      <c r="AV95" s="17">
        <v>1.415560403560795E-14</v>
      </c>
      <c r="AW95" s="17">
        <v>2.2241276593829153E-15</v>
      </c>
      <c r="AX95" s="17">
        <v>3.6711575573855378E-16</v>
      </c>
      <c r="AY95" s="17">
        <v>6.3641773557298844E-17</v>
      </c>
      <c r="AZ95" s="17">
        <v>1.1578571513109335E-17</v>
      </c>
    </row>
    <row r="96" spans="1:52">
      <c r="O96" s="7">
        <v>7600</v>
      </c>
      <c r="P96" s="17">
        <v>4.4448813813379466E-12</v>
      </c>
      <c r="Q96" s="17">
        <v>3.402499733328226E-11</v>
      </c>
      <c r="R96" s="17">
        <v>2.6970712023583145E-10</v>
      </c>
      <c r="S96" s="17">
        <v>2.1938386711430127E-9</v>
      </c>
      <c r="T96" s="17">
        <v>1.8082160507017211E-8</v>
      </c>
      <c r="U96" s="17">
        <v>1.4846126304799347E-7</v>
      </c>
      <c r="V96" s="17">
        <v>1.1872213427528827E-6</v>
      </c>
      <c r="W96" s="17">
        <v>8.9847479536291646E-6</v>
      </c>
      <c r="X96" s="17">
        <v>6.2088636504344476E-5</v>
      </c>
      <c r="Y96" s="17">
        <v>3.7537140454346659E-4</v>
      </c>
      <c r="Z96" s="17">
        <v>1.8904954049592324E-3</v>
      </c>
      <c r="AA96" s="17">
        <v>7.5226056880231982E-3</v>
      </c>
      <c r="AB96" s="17">
        <v>2.2430189024677728E-2</v>
      </c>
      <c r="AC96" s="17">
        <v>4.7783301421004114E-2</v>
      </c>
      <c r="AD96" s="17">
        <v>7.0137320872204548E-2</v>
      </c>
      <c r="AE96" s="17">
        <v>6.9563806012007456E-2</v>
      </c>
      <c r="AF96" s="17">
        <v>4.6640510719653361E-2</v>
      </c>
      <c r="AG96" s="17">
        <v>2.1572288459747103E-2</v>
      </c>
      <c r="AH96" s="17">
        <v>7.1414637054856827E-3</v>
      </c>
      <c r="AI96" s="17">
        <v>1.7753251015998103E-3</v>
      </c>
      <c r="AJ96" s="17">
        <v>3.4947524825322757E-4</v>
      </c>
      <c r="AK96" s="17">
        <v>5.7431158493334288E-5</v>
      </c>
      <c r="AL96" s="17">
        <v>8.27278818448061E-6</v>
      </c>
      <c r="AM96" s="17">
        <v>1.089921398104875E-6</v>
      </c>
      <c r="AN96" s="17">
        <v>1.3607311829669834E-7</v>
      </c>
      <c r="AO96" s="17">
        <v>1.6563908861620697E-8</v>
      </c>
      <c r="AP96" s="17">
        <v>2.0101223462870997E-9</v>
      </c>
      <c r="AQ96" s="17">
        <v>2.473312843556355E-10</v>
      </c>
      <c r="AR96" s="17">
        <v>3.1242480499728601E-11</v>
      </c>
      <c r="AS96" s="17">
        <v>4.0879320294795068E-12</v>
      </c>
      <c r="AT96" s="17">
        <v>5.5748942449520117E-13</v>
      </c>
      <c r="AU96" s="17">
        <v>7.9561830123260024E-14</v>
      </c>
      <c r="AV96" s="17">
        <v>1.1911545543688664E-14</v>
      </c>
      <c r="AW96" s="17">
        <v>1.8731050509233E-15</v>
      </c>
      <c r="AX96" s="17">
        <v>3.0948129090454407E-16</v>
      </c>
      <c r="AY96" s="17">
        <v>5.3709347804916959E-17</v>
      </c>
      <c r="AZ96" s="17">
        <v>9.7829826215202626E-18</v>
      </c>
    </row>
    <row r="97" spans="15:52">
      <c r="O97" s="7">
        <v>7800</v>
      </c>
      <c r="P97" s="17">
        <v>4.5124593961815651E-12</v>
      </c>
      <c r="Q97" s="17">
        <v>3.4677283526974892E-11</v>
      </c>
      <c r="R97" s="17">
        <v>2.7592758388177019E-10</v>
      </c>
      <c r="S97" s="17">
        <v>2.2525390457201401E-9</v>
      </c>
      <c r="T97" s="17">
        <v>1.8626047567374808E-8</v>
      </c>
      <c r="U97" s="17">
        <v>1.5333103245630406E-7</v>
      </c>
      <c r="V97" s="17">
        <v>1.2283410074694245E-6</v>
      </c>
      <c r="W97" s="17">
        <v>9.3012303385711532E-6</v>
      </c>
      <c r="X97" s="17">
        <v>6.4209639330148536E-5</v>
      </c>
      <c r="Y97" s="17">
        <v>3.8701322647160657E-4</v>
      </c>
      <c r="Z97" s="17">
        <v>1.9384923150863593E-3</v>
      </c>
      <c r="AA97" s="17">
        <v>7.6505372429947248E-3</v>
      </c>
      <c r="AB97" s="17">
        <v>2.256035417163086E-2</v>
      </c>
      <c r="AC97" s="17">
        <v>4.7401397075844523E-2</v>
      </c>
      <c r="AD97" s="17">
        <v>6.8465662201840485E-2</v>
      </c>
      <c r="AE97" s="17">
        <v>6.6717677736443076E-2</v>
      </c>
      <c r="AF97" s="17">
        <v>4.3921658665704459E-2</v>
      </c>
      <c r="AG97" s="17">
        <v>1.9952862245517285E-2</v>
      </c>
      <c r="AH97" s="17">
        <v>6.4950724392961769E-3</v>
      </c>
      <c r="AI97" s="17">
        <v>1.5904373710677634E-3</v>
      </c>
      <c r="AJ97" s="17">
        <v>3.0902753795065084E-4</v>
      </c>
      <c r="AK97" s="17">
        <v>5.0235823864397001E-5</v>
      </c>
      <c r="AL97" s="17">
        <v>7.1731759906471575E-6</v>
      </c>
      <c r="AM97" s="17">
        <v>9.3858457930684443E-7</v>
      </c>
      <c r="AN97" s="17">
        <v>1.165700662842076E-7</v>
      </c>
      <c r="AO97" s="17">
        <v>1.4135751036910478E-8</v>
      </c>
      <c r="AP97" s="17">
        <v>1.7108713943183802E-9</v>
      </c>
      <c r="AQ97" s="17">
        <v>2.1014265431743147E-10</v>
      </c>
      <c r="AR97" s="17">
        <v>2.6517956848700717E-11</v>
      </c>
      <c r="AS97" s="17">
        <v>3.468230860671021E-12</v>
      </c>
      <c r="AT97" s="17">
        <v>4.729823399820042E-13</v>
      </c>
      <c r="AU97" s="17">
        <v>6.7525197276631183E-14</v>
      </c>
      <c r="AV97" s="17">
        <v>1.0115670405522961E-14</v>
      </c>
      <c r="AW97" s="17">
        <v>1.5919819012969537E-15</v>
      </c>
      <c r="AX97" s="17">
        <v>2.6328203183712663E-16</v>
      </c>
      <c r="AY97" s="17">
        <v>4.5739479694647856E-17</v>
      </c>
      <c r="AZ97" s="17">
        <v>8.3405946344096914E-18</v>
      </c>
    </row>
    <row r="98" spans="15:52">
      <c r="O98" s="7">
        <v>8000</v>
      </c>
      <c r="P98" s="17">
        <v>4.5775935766837848E-12</v>
      </c>
      <c r="Q98" s="17">
        <v>3.5308276549181021E-11</v>
      </c>
      <c r="R98" s="17">
        <v>2.8196603409198164E-10</v>
      </c>
      <c r="S98" s="17">
        <v>2.3097041425144324E-9</v>
      </c>
      <c r="T98" s="17">
        <v>1.9157141538308234E-8</v>
      </c>
      <c r="U98" s="17">
        <v>1.5809548614066819E-7</v>
      </c>
      <c r="V98" s="17">
        <v>1.2686045006182153E-6</v>
      </c>
      <c r="W98" s="17">
        <v>9.6108855376309719E-6</v>
      </c>
      <c r="X98" s="17">
        <v>6.627867281524833E-5</v>
      </c>
      <c r="Y98" s="17">
        <v>3.9829974175214876E-4</v>
      </c>
      <c r="Z98" s="17">
        <v>1.9845069271618829E-3</v>
      </c>
      <c r="AA98" s="17">
        <v>7.7705378701732764E-3</v>
      </c>
      <c r="AB98" s="17">
        <v>2.2672068530234613E-2</v>
      </c>
      <c r="AC98" s="17">
        <v>4.7010895528858392E-2</v>
      </c>
      <c r="AD98" s="17">
        <v>6.6866466435407626E-2</v>
      </c>
      <c r="AE98" s="17">
        <v>6.4073486420844164E-2</v>
      </c>
      <c r="AF98" s="17">
        <v>4.1454644927689674E-2</v>
      </c>
      <c r="AG98" s="17">
        <v>1.8514113094054738E-2</v>
      </c>
      <c r="AH98" s="17">
        <v>5.9315594912707189E-3</v>
      </c>
      <c r="AI98" s="17">
        <v>1.4319074558976522E-3</v>
      </c>
      <c r="AJ98" s="17">
        <v>2.7483317196069253E-4</v>
      </c>
      <c r="AK98" s="17">
        <v>4.4223760993311043E-5</v>
      </c>
      <c r="AL98" s="17">
        <v>6.263027073194396E-6</v>
      </c>
      <c r="AM98" s="17">
        <v>8.1424700464763537E-7</v>
      </c>
      <c r="AN98" s="17">
        <v>1.0063667495832621E-7</v>
      </c>
      <c r="AO98" s="17">
        <v>1.2160282463254427E-8</v>
      </c>
      <c r="AP98" s="17">
        <v>1.4681315839097335E-9</v>
      </c>
      <c r="AQ98" s="17">
        <v>1.8003680711623199E-10</v>
      </c>
      <c r="AR98" s="17">
        <v>2.2697897389982698E-11</v>
      </c>
      <c r="AS98" s="17">
        <v>2.9674704693785702E-12</v>
      </c>
      <c r="AT98" s="17">
        <v>4.0470420540764098E-13</v>
      </c>
      <c r="AU98" s="17">
        <v>5.7797896484141864E-14</v>
      </c>
      <c r="AV98" s="17">
        <v>8.6636176540417176E-15</v>
      </c>
      <c r="AW98" s="17">
        <v>1.3645182801056707E-15</v>
      </c>
      <c r="AX98" s="17">
        <v>2.2586873532330443E-16</v>
      </c>
      <c r="AY98" s="17">
        <v>3.9278985585933745E-17</v>
      </c>
      <c r="AZ98" s="17">
        <v>7.1701419926075871E-18</v>
      </c>
    </row>
  </sheetData>
  <conditionalFormatting sqref="P23:AZ58">
    <cfRule type="colorScale" priority="2">
      <colorScale>
        <cfvo type="min" val="0"/>
        <cfvo type="max" val="0"/>
        <color theme="0" tint="-0.499984740745262"/>
        <color rgb="FF05B5C7"/>
      </colorScale>
    </cfRule>
    <cfRule type="colorScale" priority="1">
      <colorScale>
        <cfvo type="min" val="0"/>
        <cfvo type="max" val="0"/>
        <color rgb="FF05B5C7"/>
        <color rgb="FFFF0000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8" sqref="C8"/>
    </sheetView>
  </sheetViews>
  <sheetFormatPr defaultRowHeight="11.25"/>
  <cols>
    <col min="1" max="1" width="16.28515625" style="7" bestFit="1" customWidth="1"/>
    <col min="2" max="3" width="10.42578125" style="7" bestFit="1" customWidth="1"/>
    <col min="4" max="16384" width="9.140625" style="7"/>
  </cols>
  <sheetData>
    <row r="1" spans="1:3">
      <c r="B1" s="7" t="s">
        <v>19</v>
      </c>
      <c r="C1" s="7" t="s">
        <v>20</v>
      </c>
    </row>
    <row r="2" spans="1:3">
      <c r="A2" s="28" t="s">
        <v>6</v>
      </c>
      <c r="B2" s="25">
        <v>3671.0384390327135</v>
      </c>
      <c r="C2" s="25">
        <v>1.2325355718743582</v>
      </c>
    </row>
    <row r="3" spans="1:3">
      <c r="A3" s="28" t="s">
        <v>7</v>
      </c>
      <c r="B3" s="25">
        <v>1001.322353398962</v>
      </c>
      <c r="C3" s="25">
        <v>1922.760970386488</v>
      </c>
    </row>
    <row r="4" spans="1:3">
      <c r="A4" s="28" t="s">
        <v>10</v>
      </c>
      <c r="B4" s="24">
        <v>0.46539862705304552</v>
      </c>
      <c r="C4" s="24">
        <v>0.46318328789932606</v>
      </c>
    </row>
    <row r="5" spans="1:3">
      <c r="A5" s="28" t="s">
        <v>16</v>
      </c>
      <c r="B5" s="7">
        <v>1.6489100541951338E-13</v>
      </c>
      <c r="C5" s="7">
        <v>2.0438511475741987E-13</v>
      </c>
    </row>
    <row r="6" spans="1:3">
      <c r="A6" s="28" t="s">
        <v>13</v>
      </c>
      <c r="B6" s="7">
        <v>29.433491712499791</v>
      </c>
      <c r="C6" s="7">
        <v>29.218770363316011</v>
      </c>
    </row>
    <row r="7" spans="1:3">
      <c r="A7" s="28" t="s">
        <v>22</v>
      </c>
      <c r="B7" s="7">
        <v>3</v>
      </c>
      <c r="C7" s="7">
        <v>3</v>
      </c>
    </row>
    <row r="8" spans="1:3">
      <c r="A8" s="28" t="s">
        <v>21</v>
      </c>
      <c r="B8" s="17">
        <f>(-2*-B6)+(2*B7)</f>
        <v>64.866983424999574</v>
      </c>
      <c r="C8" s="29">
        <f>(-2*-C6)+(2*C7)</f>
        <v>64.437540726632022</v>
      </c>
    </row>
    <row r="9" spans="1:3">
      <c r="A9" s="28" t="s">
        <v>23</v>
      </c>
      <c r="B9" s="17">
        <f>B8+((2*B7*(B7+1))/(45-B7-1))</f>
        <v>65.452349278658104</v>
      </c>
      <c r="C9" s="29">
        <f>C8+((2*C7*(C7+1))/(45-C7-1))</f>
        <v>65.022906580290552</v>
      </c>
    </row>
    <row r="11" spans="1:3">
      <c r="A11" s="3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Model Comparison</vt:lpstr>
      <vt:lpstr>Sheet3</vt:lpstr>
      <vt:lpstr>a_</vt:lpstr>
      <vt:lpstr>b_</vt:lpstr>
      <vt:lpstr>BHMLE</vt:lpstr>
      <vt:lpstr>rickera</vt:lpstr>
      <vt:lpstr>rickerb</vt:lpstr>
      <vt:lpstr>rickersigma</vt:lpstr>
      <vt:lpstr>ricksig</vt:lpstr>
      <vt:lpstr>sigma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2009-05-26T18:33:17Z</dcterms:created>
  <dcterms:modified xsi:type="dcterms:W3CDTF">2009-05-26T20:28:41Z</dcterms:modified>
</cp:coreProperties>
</file>