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EE\Google Drive\PhD\Dissertation Article\Software Tool\reviewers_enth\A Software Tool for the Case of a New Building\edi\results analysis\"/>
    </mc:Choice>
  </mc:AlternateContent>
  <bookViews>
    <workbookView xWindow="0" yWindow="0" windowWidth="24000" windowHeight="9135"/>
  </bookViews>
  <sheets>
    <sheet name="Energy Demand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M14" i="1"/>
  <c r="L14" i="1"/>
  <c r="K14" i="1"/>
  <c r="J14" i="1"/>
  <c r="I14" i="1"/>
  <c r="F14" i="1"/>
  <c r="E14" i="1"/>
  <c r="D14" i="1"/>
  <c r="C14" i="1"/>
  <c r="B14" i="1"/>
  <c r="Q26" i="1" l="1"/>
  <c r="P26" i="1"/>
  <c r="O26" i="1"/>
  <c r="N26" i="1"/>
  <c r="M26" i="1"/>
  <c r="K26" i="1"/>
  <c r="J26" i="1"/>
  <c r="I26" i="1"/>
  <c r="H26" i="1"/>
  <c r="G26" i="1"/>
  <c r="B30" i="1" l="1"/>
</calcChain>
</file>

<file path=xl/sharedStrings.xml><?xml version="1.0" encoding="utf-8"?>
<sst xmlns="http://schemas.openxmlformats.org/spreadsheetml/2006/main" count="68" uniqueCount="34">
  <si>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</si>
  <si>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</si>
  <si>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</si>
  <si>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</si>
  <si>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</si>
  <si>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</si>
  <si>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</si>
  <si>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</si>
  <si>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</si>
  <si>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</si>
  <si>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</si>
  <si>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</si>
  <si>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</si>
  <si>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Total</t>
  </si>
  <si>
    <t xml:space="preserve"> </t>
  </si>
  <si>
    <t>fgrid</t>
  </si>
  <si>
    <t>fpv</t>
  </si>
  <si>
    <t>Heating Demand (MJ/month)</t>
  </si>
  <si>
    <t>Cooling Demand (MJ/month)</t>
  </si>
  <si>
    <t>DHW Demand (MJ/month)</t>
  </si>
  <si>
    <t>Lighting Demand (MJ/month)</t>
  </si>
  <si>
    <t>Appliances Demand (MJ/month)</t>
  </si>
  <si>
    <t>Solar Collectors Generation (MJ/month)</t>
  </si>
  <si>
    <t>Solar PV Generation (MJ/month)</t>
  </si>
  <si>
    <t>Heating Primary Energy Consumption (MJ/month)</t>
  </si>
  <si>
    <t>Cooling Primary Energy Consumption (MJ/month)</t>
  </si>
  <si>
    <t>DHW Primary Energy Consumption (MJ/month)</t>
  </si>
  <si>
    <t>Lighting Primary Energy Consumption (MJ/month)</t>
  </si>
  <si>
    <t>Appliances Primary Energy Consumption (MJ/month)</t>
  </si>
  <si>
    <t>Heating</t>
  </si>
  <si>
    <t>Cooling</t>
  </si>
  <si>
    <t>DHW</t>
  </si>
  <si>
    <t>Lighting</t>
  </si>
  <si>
    <t>El. Appliances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</si>
</sst>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/>
        <bgColor theme="8"/>
      </patternFill>
    </fill>
  </fills>
  <borders count="5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double">
        <color theme="8"/>
      </top>
      <bottom style="thin">
        <color theme="8"/>
      </bottom>
      <diagonal/>
    </border>
    <border>
      <left/>
      <right style="thin">
        <color theme="8"/>
      </right>
      <top style="double">
        <color theme="8"/>
      </top>
      <bottom style="thin">
        <color theme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2" fillId="2" borderId="0" xfId="0" applyFont="1" applyFill="1"/>
    <xf numFmtId="9" fontId="0" fillId="0" borderId="0" xfId="1" applyFont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3" fontId="3" fillId="0" borderId="3" xfId="0" applyNumberFormat="1" applyFont="1" applyBorder="1"/>
    <xf numFmtId="3" fontId="3" fillId="0" borderId="4" xfId="0" applyNumberFormat="1" applyFont="1" applyBorder="1"/>
  </cellXfs>
  <cellStyles count="2">
    <cellStyle name="Normal" xfId="0" builtinId="0"/>
    <cellStyle name="Percent" xfId="1" builtinId="5"/>
  </cellStyles>
  <dxfs count="2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92149185771668"/>
          <c:y val="7.7089790385628618E-2"/>
          <c:w val="0.60294398283087536"/>
          <c:h val="0.900064637267172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4"/>
              <c:layout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47023086269744"/>
                      <c:h val="0.1975116640746500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'[1]Energy Demand'!$E$37:$I$37</c:f>
              <c:strCache>
                <c:ptCount val="5"/>
                <c:pt idx="0">
                  <c:v>Heating</c:v>
                </c:pt>
                <c:pt idx="1">
                  <c:v>Cooling</c:v>
                </c:pt>
                <c:pt idx="2">
                  <c:v>DHW</c:v>
                </c:pt>
                <c:pt idx="3">
                  <c:v>Lighting</c:v>
                </c:pt>
                <c:pt idx="4">
                  <c:v>El. Appliances</c:v>
                </c:pt>
              </c:strCache>
            </c:strRef>
          </c:cat>
          <c:val>
            <c:numRef>
              <c:f>'Energy Demand'!$G$26:$K$26</c:f>
              <c:numCache>
                <c:formatCode>#,##0</c:formatCode>
                <c:ptCount val="5"/>
                <c:pt idx="0">
                  <c:v>56933.43976660636</c:v>
                </c:pt>
                <c:pt idx="1">
                  <c:v>0</c:v>
                </c:pt>
                <c:pt idx="2">
                  <c:v>61262.213759999984</c:v>
                </c:pt>
                <c:pt idx="3">
                  <c:v>604.44000000000005</c:v>
                </c:pt>
                <c:pt idx="4">
                  <c:v>7926.0480000000007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26645328934883"/>
          <c:y val="2.5536129407005139E-2"/>
          <c:w val="0.60749203107716276"/>
          <c:h val="0.964769322051023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'[1]Energy Demand'!$K$37:$O$37</c:f>
              <c:strCache>
                <c:ptCount val="5"/>
                <c:pt idx="0">
                  <c:v>Heating</c:v>
                </c:pt>
                <c:pt idx="1">
                  <c:v>Cooling</c:v>
                </c:pt>
                <c:pt idx="2">
                  <c:v>DHW</c:v>
                </c:pt>
                <c:pt idx="3">
                  <c:v>Lighting</c:v>
                </c:pt>
                <c:pt idx="4">
                  <c:v>El. Appliances</c:v>
                </c:pt>
              </c:strCache>
            </c:strRef>
          </c:cat>
          <c:val>
            <c:numRef>
              <c:f>'Energy Demand'!$M$26:$Q$26</c:f>
              <c:numCache>
                <c:formatCode>#,##0</c:formatCode>
                <c:ptCount val="5"/>
                <c:pt idx="0">
                  <c:v>36244.028503139372</c:v>
                </c:pt>
                <c:pt idx="1">
                  <c:v>0</c:v>
                </c:pt>
                <c:pt idx="2">
                  <c:v>10833.26146961721</c:v>
                </c:pt>
                <c:pt idx="3">
                  <c:v>1539.1545410391345</c:v>
                </c:pt>
                <c:pt idx="4">
                  <c:v>20183.000416408831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828676</xdr:colOff>
      <xdr:row>27</xdr:row>
      <xdr:rowOff>176211</xdr:rowOff>
    </xdr:from>
    <xdr:to>
      <xdr:col>9</xdr:col>
      <xdr:colOff>514876</xdr:colOff>
      <xdr:row>40</xdr:row>
      <xdr:rowOff>14511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666750</xdr:colOff>
      <xdr:row>27</xdr:row>
      <xdr:rowOff>95250</xdr:rowOff>
    </xdr:from>
    <xdr:to>
      <xdr:col>16</xdr:col>
      <xdr:colOff>19051</xdr:colOff>
      <xdr:row>39</xdr:row>
      <xdr:rowOff>123826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EE/Dropbox/Dissertation%20Article/Software%20Tool/Global%20method%20new%20criteria/A%20Software%20Tool%20for%20the%20Case%20of%20a%20New%20Building/edi/results%20analysis/Energy%20Consumption%20Results_edi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Demand"/>
    </sheetNames>
    <sheetDataSet>
      <sheetData sheetId="0">
        <row r="37">
          <cell r="E37" t="str">
            <v>Heating</v>
          </cell>
          <cell r="F37" t="str">
            <v>Cooling</v>
          </cell>
          <cell r="G37" t="str">
            <v>DHW</v>
          </cell>
          <cell r="H37" t="str">
            <v>Lighting</v>
          </cell>
          <cell r="I37" t="str">
            <v>El. Appliances</v>
          </cell>
          <cell r="K37" t="str">
            <v>Heating</v>
          </cell>
          <cell r="L37" t="str">
            <v>Cooling</v>
          </cell>
          <cell r="M37" t="str">
            <v>DHW</v>
          </cell>
          <cell r="N37" t="str">
            <v>Lighting</v>
          </cell>
          <cell r="O37" t="str">
            <v>El. Appliances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F14" totalsRowCount="1" headerRowDxfId="26">
  <autoFilter ref="A1:F13"/>
  <tableColumns count="6">
    <tableColumn id="1" name="Month" totalsRowLabel="Total"/>
    <tableColumn id="2" name="Heating Demand (MJ/month)" totalsRowFunction="custom" dataDxfId="25" totalsRowDxfId="24">
      <totalsRowFormula>SUBTOTAL(109,Table1[Heating Demand (MJ/month)])</totalsRowFormula>
    </tableColumn>
    <tableColumn id="3" name="Cooling Demand (MJ/month)" totalsRowFunction="custom" dataDxfId="23" totalsRowDxfId="22">
      <totalsRowFormula>SUBTOTAL(109,Table1[Cooling Demand (MJ/month)])</totalsRowFormula>
    </tableColumn>
    <tableColumn id="4" name="DHW Demand (MJ/month)" totalsRowFunction="custom" dataDxfId="21" totalsRowDxfId="20">
      <totalsRowFormula>SUBTOTAL(109,Table1[DHW Demand (MJ/month)])</totalsRowFormula>
    </tableColumn>
    <tableColumn id="5" name="Lighting Demand (MJ/month)" totalsRowFunction="custom" dataDxfId="19" totalsRowDxfId="18">
      <totalsRowFormula>SUBTOTAL(109,Table1[Lighting Demand (MJ/month)])</totalsRowFormula>
    </tableColumn>
    <tableColumn id="6" name="Appliances Demand (MJ/month)" totalsRowFunction="custom" dataDxfId="17" totalsRowDxfId="16">
      <totalsRowFormula>SUBTOTAL(109,Table1[Appliances Demand (MJ/month)])</totalsRow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:C30" totalsRowCount="1" headerRowDxfId="15">
  <autoFilter ref="A17:C29"/>
  <tableColumns count="3">
    <tableColumn id="1" name="Month" totalsRowLabel="Total"/>
    <tableColumn id="2" name="Solar Collectors Generation (MJ/month)" totalsRowFunction="sum" dataDxfId="14" totalsRowDxfId="13"/>
    <tableColumn id="3" name="Solar PV Generation (MJ/month)" totalsRowFunction="custom" dataDxfId="12" totalsRowDxfId="11">
      <totalsRowFormula>SUBTOTAL(109,Table2[Solar PV Generation (MJ/month)])</totalsRow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H1:M14" totalsRowCount="1" headerRowDxfId="10">
  <autoFilter ref="H1:M13"/>
  <tableColumns count="6">
    <tableColumn id="1" name="Month" totalsRowLabel="Total"/>
    <tableColumn id="2" name="Heating Primary Energy Consumption (MJ/month)" totalsRowFunction="custom" dataDxfId="9" totalsRowDxfId="8">
      <totalsRowFormula>SUBTOTAL(109,Table14[Heating Primary Energy Consumption (MJ/month)])</totalsRowFormula>
    </tableColumn>
    <tableColumn id="3" name="Cooling Primary Energy Consumption (MJ/month)" totalsRowFunction="custom" dataDxfId="7" totalsRowDxfId="6">
      <totalsRowFormula>SUBTOTAL(109,Table14[Cooling Primary Energy Consumption (MJ/month)])</totalsRowFormula>
    </tableColumn>
    <tableColumn id="4" name="DHW Primary Energy Consumption (MJ/month)" totalsRowFunction="custom" dataDxfId="5" totalsRowDxfId="4">
      <totalsRowFormula>SUBTOTAL(109,Table14[DHW Primary Energy Consumption (MJ/month)])</totalsRowFormula>
    </tableColumn>
    <tableColumn id="5" name="Lighting Primary Energy Consumption (MJ/month)" totalsRowFunction="custom" dataDxfId="3" totalsRowDxfId="2">
      <totalsRowFormula>SUBTOTAL(109,Table14[Lighting Primary Energy Consumption (MJ/month)])</totalsRowFormula>
    </tableColumn>
    <tableColumn id="6" name="Appliances Primary Energy Consumption (MJ/month)" totalsRowFunction="custom" dataDxfId="1" totalsRowDxfId="0">
      <totalsRowFormula>SUBTOTAL(109,Table14[Appliances Primary Energy Consumption (MJ/month)])</totalsRow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A13" workbookViewId="0">
      <selection activeCell="Q28" sqref="Q28"/>
    </sheetView>
  </sheetViews>
  <sheetFormatPr defaultRowHeight="15" x14ac:dyDescent="0.25"/>
  <cols>
    <col min="1" max="1" width="11" customWidth="1"/>
    <col min="2" max="2" width="18" customWidth="1"/>
    <col min="3" max="3" width="17.42578125" customWidth="1"/>
    <col min="4" max="4" width="14.5703125" customWidth="1"/>
    <col min="5" max="5" width="16.42578125" customWidth="1"/>
    <col min="6" max="6" width="18" customWidth="1"/>
    <col min="9" max="9" width="12.85546875" customWidth="1"/>
    <col min="10" max="10" width="12.5703125" customWidth="1"/>
    <col min="11" max="11" width="13.5703125" customWidth="1"/>
    <col min="12" max="12" width="13.42578125" customWidth="1"/>
    <col min="13" max="13" width="13.28515625" customWidth="1"/>
  </cols>
  <sheetData>
    <row r="1" spans="1:13" ht="90" x14ac:dyDescent="0.25">
      <c r="A1" s="2" t="s">
        <v>12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H1" s="2" t="s">
        <v>12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</row>
    <row r="2" spans="1:13" x14ac:dyDescent="0.25">
      <c r="A2" t="s">
        <v>0</v>
      </c>
      <c r="B2" s="3">
        <v>10174.70038493619</v>
      </c>
      <c r="C2" s="3">
        <v>0</v>
      </c>
      <c r="D2" s="3">
        <v>5709.8131199999989</v>
      </c>
      <c r="E2" s="3">
        <v>51.335999999999999</v>
      </c>
      <c r="F2" s="3">
        <v>673.17120000000011</v>
      </c>
      <c r="H2" t="s">
        <v>0</v>
      </c>
      <c r="I2" s="3">
        <v>6477.2501411170551</v>
      </c>
      <c r="J2" s="3">
        <v>0</v>
      </c>
      <c r="K2" s="3">
        <v>1009.6908791761371</v>
      </c>
      <c r="L2" s="3">
        <v>130.72271444441967</v>
      </c>
      <c r="M2" s="3">
        <v>1714.1726381059557</v>
      </c>
    </row>
    <row r="3" spans="1:13" x14ac:dyDescent="0.25">
      <c r="A3" t="s">
        <v>1</v>
      </c>
      <c r="B3" s="3">
        <v>8540.5921520643788</v>
      </c>
      <c r="C3" s="3">
        <v>0</v>
      </c>
      <c r="D3" s="3">
        <v>5157.2505599999995</v>
      </c>
      <c r="E3" s="3">
        <v>46.368000000000002</v>
      </c>
      <c r="F3" s="3">
        <v>608.02559999999994</v>
      </c>
      <c r="H3" t="s">
        <v>1</v>
      </c>
      <c r="I3" s="3">
        <v>5436.9710781934873</v>
      </c>
      <c r="J3" s="3">
        <v>0</v>
      </c>
      <c r="K3" s="3">
        <v>911.97885861070449</v>
      </c>
      <c r="L3" s="3">
        <v>118.07212917560489</v>
      </c>
      <c r="M3" s="3">
        <v>1548.2849634505403</v>
      </c>
    </row>
    <row r="4" spans="1:13" x14ac:dyDescent="0.25">
      <c r="A4" t="s">
        <v>2</v>
      </c>
      <c r="B4" s="3">
        <v>7634.2858928921723</v>
      </c>
      <c r="C4" s="3">
        <v>0</v>
      </c>
      <c r="D4" s="3">
        <v>5597.8559999999989</v>
      </c>
      <c r="E4" s="3">
        <v>51.335999999999999</v>
      </c>
      <c r="F4" s="3">
        <v>673.17120000000011</v>
      </c>
      <c r="H4" t="s">
        <v>2</v>
      </c>
      <c r="I4" s="3">
        <v>4860.013317962078</v>
      </c>
      <c r="J4" s="3">
        <v>0</v>
      </c>
      <c r="K4" s="3">
        <v>989.89301880013431</v>
      </c>
      <c r="L4" s="3">
        <v>130.72271444441967</v>
      </c>
      <c r="M4" s="3">
        <v>1714.1726381059557</v>
      </c>
    </row>
    <row r="5" spans="1:13" x14ac:dyDescent="0.25">
      <c r="A5" t="s">
        <v>3</v>
      </c>
      <c r="B5" s="3">
        <v>5232.2553685627827</v>
      </c>
      <c r="C5" s="3">
        <v>0</v>
      </c>
      <c r="D5" s="3">
        <v>5092.243199999999</v>
      </c>
      <c r="E5" s="3">
        <v>49.680000000000007</v>
      </c>
      <c r="F5" s="3">
        <v>651.45600000000002</v>
      </c>
      <c r="H5" t="s">
        <v>3</v>
      </c>
      <c r="I5" s="3">
        <v>3330.872216597098</v>
      </c>
      <c r="J5" s="3">
        <v>0</v>
      </c>
      <c r="K5" s="3">
        <v>900.48332677947701</v>
      </c>
      <c r="L5" s="3">
        <v>126.5058526881481</v>
      </c>
      <c r="M5" s="3">
        <v>1658.8767465541505</v>
      </c>
    </row>
    <row r="6" spans="1:13" x14ac:dyDescent="0.25">
      <c r="A6" t="s">
        <v>4</v>
      </c>
      <c r="B6" s="3">
        <v>2121.4015927757664</v>
      </c>
      <c r="C6" s="3">
        <v>0</v>
      </c>
      <c r="D6" s="3">
        <v>5150.0275199999987</v>
      </c>
      <c r="E6" s="3">
        <v>51.335999999999999</v>
      </c>
      <c r="F6" s="3">
        <v>673.17120000000011</v>
      </c>
      <c r="H6" t="s">
        <v>4</v>
      </c>
      <c r="I6" s="3">
        <v>1350.4917340383142</v>
      </c>
      <c r="J6" s="3">
        <v>0</v>
      </c>
      <c r="K6" s="3">
        <v>910.70157729612356</v>
      </c>
      <c r="L6" s="3">
        <v>130.72271444441967</v>
      </c>
      <c r="M6" s="3">
        <v>1714.1726381059557</v>
      </c>
    </row>
    <row r="7" spans="1:13" x14ac:dyDescent="0.25">
      <c r="A7" t="s">
        <v>5</v>
      </c>
      <c r="B7" s="3">
        <v>0</v>
      </c>
      <c r="C7" s="3">
        <v>0</v>
      </c>
      <c r="D7" s="3">
        <v>4767.2063999999982</v>
      </c>
      <c r="E7" s="3">
        <v>49.680000000000007</v>
      </c>
      <c r="F7" s="3">
        <v>651.45600000000002</v>
      </c>
      <c r="H7" t="s">
        <v>5</v>
      </c>
      <c r="I7" s="3">
        <v>0</v>
      </c>
      <c r="J7" s="3">
        <v>0</v>
      </c>
      <c r="K7" s="3">
        <v>843.00566762334006</v>
      </c>
      <c r="L7" s="3">
        <v>126.5058526881481</v>
      </c>
      <c r="M7" s="3">
        <v>1658.8767465541505</v>
      </c>
    </row>
    <row r="8" spans="1:13" x14ac:dyDescent="0.25">
      <c r="A8" t="s">
        <v>6</v>
      </c>
      <c r="B8" s="3">
        <v>0</v>
      </c>
      <c r="C8" s="3">
        <v>0</v>
      </c>
      <c r="D8" s="3">
        <v>4702.1990399999995</v>
      </c>
      <c r="E8" s="3">
        <v>51.335999999999999</v>
      </c>
      <c r="F8" s="3">
        <v>673.17120000000011</v>
      </c>
      <c r="H8" t="s">
        <v>6</v>
      </c>
      <c r="I8" s="3">
        <v>0</v>
      </c>
      <c r="J8" s="3">
        <v>0</v>
      </c>
      <c r="K8" s="3">
        <v>831.51013579211292</v>
      </c>
      <c r="L8" s="3">
        <v>130.72271444441967</v>
      </c>
      <c r="M8" s="3">
        <v>1714.1726381059557</v>
      </c>
    </row>
    <row r="9" spans="1:13" x14ac:dyDescent="0.25">
      <c r="A9" t="s">
        <v>7</v>
      </c>
      <c r="B9" s="3">
        <v>0</v>
      </c>
      <c r="C9" s="3">
        <v>0</v>
      </c>
      <c r="D9" s="3">
        <v>4814.1561599999995</v>
      </c>
      <c r="E9" s="3">
        <v>51.335999999999999</v>
      </c>
      <c r="F9" s="3">
        <v>673.17120000000011</v>
      </c>
      <c r="H9" t="s">
        <v>7</v>
      </c>
      <c r="I9" s="3">
        <v>0</v>
      </c>
      <c r="J9" s="3">
        <v>0</v>
      </c>
      <c r="K9" s="3">
        <v>851.30799616811555</v>
      </c>
      <c r="L9" s="3">
        <v>130.72271444441967</v>
      </c>
      <c r="M9" s="3">
        <v>1714.1726381059557</v>
      </c>
    </row>
    <row r="10" spans="1:13" x14ac:dyDescent="0.25">
      <c r="A10" t="s">
        <v>8</v>
      </c>
      <c r="B10" s="3">
        <v>1255.2781245616479</v>
      </c>
      <c r="C10" s="3">
        <v>0</v>
      </c>
      <c r="D10" s="3">
        <v>4767.2063999999982</v>
      </c>
      <c r="E10" s="3">
        <v>49.680000000000007</v>
      </c>
      <c r="F10" s="3">
        <v>651.45600000000002</v>
      </c>
      <c r="H10" t="s">
        <v>8</v>
      </c>
      <c r="I10" s="3">
        <v>799.11448021563319</v>
      </c>
      <c r="J10" s="3">
        <v>0</v>
      </c>
      <c r="K10" s="3">
        <v>843.00566762334006</v>
      </c>
      <c r="L10" s="3">
        <v>126.5058526881481</v>
      </c>
      <c r="M10" s="3">
        <v>1658.8767465541505</v>
      </c>
    </row>
    <row r="11" spans="1:13" x14ac:dyDescent="0.25">
      <c r="A11" t="s">
        <v>9</v>
      </c>
      <c r="B11" s="3">
        <v>4651.0730887913069</v>
      </c>
      <c r="C11" s="3">
        <v>0</v>
      </c>
      <c r="D11" s="3">
        <v>5038.0703999999987</v>
      </c>
      <c r="E11" s="3">
        <v>51.335999999999999</v>
      </c>
      <c r="F11" s="3">
        <v>673.17120000000011</v>
      </c>
      <c r="H11" t="s">
        <v>9</v>
      </c>
      <c r="I11" s="3">
        <v>2960.8895280416814</v>
      </c>
      <c r="J11" s="3">
        <v>0</v>
      </c>
      <c r="K11" s="3">
        <v>890.90371692012093</v>
      </c>
      <c r="L11" s="3">
        <v>130.72271444441967</v>
      </c>
      <c r="M11" s="3">
        <v>1714.1726381059557</v>
      </c>
    </row>
    <row r="12" spans="1:13" x14ac:dyDescent="0.25">
      <c r="A12" t="s">
        <v>10</v>
      </c>
      <c r="B12" s="3">
        <v>7597.7967531014692</v>
      </c>
      <c r="C12" s="3">
        <v>0</v>
      </c>
      <c r="D12" s="3">
        <v>5092.243199999999</v>
      </c>
      <c r="E12" s="3">
        <v>49.680000000000007</v>
      </c>
      <c r="F12" s="3">
        <v>651.45600000000002</v>
      </c>
      <c r="H12" t="s">
        <v>10</v>
      </c>
      <c r="I12" s="3">
        <v>4836.7842029103476</v>
      </c>
      <c r="J12" s="3">
        <v>0</v>
      </c>
      <c r="K12" s="3">
        <v>900.48332677947701</v>
      </c>
      <c r="L12" s="3">
        <v>126.5058526881481</v>
      </c>
      <c r="M12" s="3">
        <v>1658.8767465541505</v>
      </c>
    </row>
    <row r="13" spans="1:13" x14ac:dyDescent="0.25">
      <c r="A13" t="s">
        <v>11</v>
      </c>
      <c r="B13" s="3">
        <v>9726.0564089206491</v>
      </c>
      <c r="C13" s="3">
        <v>0</v>
      </c>
      <c r="D13" s="3">
        <v>5373.9417599999997</v>
      </c>
      <c r="E13" s="3">
        <v>51.335999999999999</v>
      </c>
      <c r="F13" s="3">
        <v>673.17120000000011</v>
      </c>
      <c r="H13" t="s">
        <v>11</v>
      </c>
      <c r="I13" s="3">
        <v>6191.6418040636781</v>
      </c>
      <c r="J13" s="3">
        <v>0</v>
      </c>
      <c r="K13" s="3">
        <v>950.29729804812905</v>
      </c>
      <c r="L13" s="3">
        <v>130.72271444441967</v>
      </c>
      <c r="M13" s="3">
        <v>1714.1726381059557</v>
      </c>
    </row>
    <row r="14" spans="1:13" x14ac:dyDescent="0.25">
      <c r="A14" t="s">
        <v>13</v>
      </c>
      <c r="B14" s="3">
        <f>SUBTOTAL(109,Table1[Heating Demand (MJ/month)])</f>
        <v>56933.43976660636</v>
      </c>
      <c r="C14" s="3">
        <f>SUBTOTAL(109,Table1[Cooling Demand (MJ/month)])</f>
        <v>0</v>
      </c>
      <c r="D14" s="3">
        <f>SUBTOTAL(109,Table1[DHW Demand (MJ/month)])</f>
        <v>61262.213759999984</v>
      </c>
      <c r="E14" s="3">
        <f>SUBTOTAL(109,Table1[Lighting Demand (MJ/month)])</f>
        <v>604.44000000000005</v>
      </c>
      <c r="F14" s="3">
        <f>SUBTOTAL(109,Table1[Appliances Demand (MJ/month)])</f>
        <v>7926.0480000000007</v>
      </c>
      <c r="H14" t="s">
        <v>13</v>
      </c>
      <c r="I14" s="3">
        <f>SUBTOTAL(109,Table14[Heating Primary Energy Consumption (MJ/month)])</f>
        <v>36244.028503139372</v>
      </c>
      <c r="J14" s="3">
        <f>SUBTOTAL(109,Table14[Cooling Primary Energy Consumption (MJ/month)])</f>
        <v>0</v>
      </c>
      <c r="K14" s="3">
        <f>SUBTOTAL(109,Table14[DHW Primary Energy Consumption (MJ/month)])</f>
        <v>10833.26146961721</v>
      </c>
      <c r="L14" s="3">
        <f>SUBTOTAL(109,Table14[Lighting Primary Energy Consumption (MJ/month)])</f>
        <v>1539.1545410391345</v>
      </c>
      <c r="M14" s="3">
        <f>SUBTOTAL(109,Table14[Appliances Primary Energy Consumption (MJ/month)])</f>
        <v>20183.000416408831</v>
      </c>
    </row>
    <row r="17" spans="1:18" ht="45" x14ac:dyDescent="0.25">
      <c r="A17" s="2" t="s">
        <v>12</v>
      </c>
      <c r="B17" s="2" t="s">
        <v>22</v>
      </c>
      <c r="C17" s="2" t="s">
        <v>23</v>
      </c>
      <c r="D17" s="1"/>
      <c r="E17" s="1"/>
      <c r="F17" s="1"/>
    </row>
    <row r="18" spans="1:18" x14ac:dyDescent="0.25">
      <c r="A18" t="s">
        <v>0</v>
      </c>
      <c r="B18" s="3">
        <v>0</v>
      </c>
      <c r="C18" s="3">
        <v>57.40537716</v>
      </c>
    </row>
    <row r="19" spans="1:18" x14ac:dyDescent="0.25">
      <c r="A19" t="s">
        <v>1</v>
      </c>
      <c r="B19" s="3">
        <v>0</v>
      </c>
      <c r="C19" s="3">
        <v>116.43512832000002</v>
      </c>
      <c r="E19" s="4" t="s">
        <v>15</v>
      </c>
      <c r="F19" s="5">
        <v>0.89124493641006086</v>
      </c>
    </row>
    <row r="20" spans="1:18" x14ac:dyDescent="0.25">
      <c r="A20" t="s">
        <v>2</v>
      </c>
      <c r="B20" s="3">
        <v>0</v>
      </c>
      <c r="C20" s="3">
        <v>220.55750172000003</v>
      </c>
      <c r="E20" s="4" t="s">
        <v>16</v>
      </c>
      <c r="F20" s="5">
        <v>0.10875506358993918</v>
      </c>
    </row>
    <row r="21" spans="1:18" x14ac:dyDescent="0.25">
      <c r="A21" t="s">
        <v>3</v>
      </c>
      <c r="B21" s="3">
        <v>0</v>
      </c>
      <c r="C21" s="3">
        <v>323.57530080000004</v>
      </c>
    </row>
    <row r="22" spans="1:18" x14ac:dyDescent="0.25">
      <c r="A22" t="s">
        <v>4</v>
      </c>
      <c r="B22" s="3">
        <v>0</v>
      </c>
      <c r="C22" s="3">
        <v>461.25724103999994</v>
      </c>
    </row>
    <row r="23" spans="1:18" x14ac:dyDescent="0.25">
      <c r="A23" t="s">
        <v>5</v>
      </c>
      <c r="B23" s="3">
        <v>0</v>
      </c>
      <c r="C23" s="3">
        <v>444.42872639999996</v>
      </c>
    </row>
    <row r="24" spans="1:18" x14ac:dyDescent="0.25">
      <c r="A24" t="s">
        <v>6</v>
      </c>
      <c r="B24" s="3">
        <v>0</v>
      </c>
      <c r="C24" s="3">
        <v>434.06522028000001</v>
      </c>
    </row>
    <row r="25" spans="1:18" ht="45.75" thickBot="1" x14ac:dyDescent="0.3">
      <c r="A25" t="s">
        <v>7</v>
      </c>
      <c r="B25" s="3">
        <v>0</v>
      </c>
      <c r="C25" s="3">
        <v>370.61717184000003</v>
      </c>
      <c r="G25" s="6" t="s">
        <v>29</v>
      </c>
      <c r="H25" s="6" t="s">
        <v>30</v>
      </c>
      <c r="I25" s="6" t="s">
        <v>31</v>
      </c>
      <c r="J25" s="6" t="s">
        <v>32</v>
      </c>
      <c r="K25" s="7" t="s">
        <v>33</v>
      </c>
      <c r="M25" s="6" t="s">
        <v>29</v>
      </c>
      <c r="N25" s="6" t="s">
        <v>30</v>
      </c>
      <c r="O25" s="6" t="s">
        <v>31</v>
      </c>
      <c r="P25" s="6" t="s">
        <v>32</v>
      </c>
      <c r="Q25" s="7" t="s">
        <v>33</v>
      </c>
    </row>
    <row r="26" spans="1:18" ht="15.75" thickTop="1" x14ac:dyDescent="0.25">
      <c r="A26" t="s">
        <v>8</v>
      </c>
      <c r="B26" s="3">
        <v>0</v>
      </c>
      <c r="C26" s="3">
        <v>247.55459760000002</v>
      </c>
      <c r="G26" s="3">
        <f>SUBTOTAL(109,Table1[Heating Demand (MJ/month)])</f>
        <v>56933.43976660636</v>
      </c>
      <c r="H26" s="3">
        <f>SUBTOTAL(109,Table1[Cooling Demand (MJ/month)])</f>
        <v>0</v>
      </c>
      <c r="I26" s="3">
        <f>SUBTOTAL(109,Table1[DHW Demand (MJ/month)])</f>
        <v>61262.213759999984</v>
      </c>
      <c r="J26" s="3">
        <f>SUBTOTAL(109,Table1[Lighting Demand (MJ/month)])</f>
        <v>604.44000000000005</v>
      </c>
      <c r="K26" s="3">
        <f>SUBTOTAL(109,Table1[Appliances Demand (MJ/month)])</f>
        <v>7926.0480000000007</v>
      </c>
      <c r="M26" s="8">
        <f>SUBTOTAL(109,Table14[Heating Primary Energy Consumption (MJ/month)])</f>
        <v>36244.028503139372</v>
      </c>
      <c r="N26" s="8">
        <f>SUBTOTAL(109,Table14[Cooling Primary Energy Consumption (MJ/month)])</f>
        <v>0</v>
      </c>
      <c r="O26" s="8">
        <f>SUBTOTAL(109,Table14[DHW Primary Energy Consumption (MJ/month)])</f>
        <v>10833.26146961721</v>
      </c>
      <c r="P26" s="8">
        <f>SUBTOTAL(109,Table14[Lighting Primary Energy Consumption (MJ/month)])</f>
        <v>1539.1545410391345</v>
      </c>
      <c r="Q26" s="9">
        <f>SUBTOTAL(109,Table14[Appliances Primary Energy Consumption (MJ/month)])</f>
        <v>20183.000416408831</v>
      </c>
      <c r="R26" s="3"/>
    </row>
    <row r="27" spans="1:18" x14ac:dyDescent="0.25">
      <c r="A27" t="s">
        <v>9</v>
      </c>
      <c r="B27" s="3">
        <v>0</v>
      </c>
      <c r="C27" s="3">
        <v>146.03122260000001</v>
      </c>
    </row>
    <row r="28" spans="1:18" x14ac:dyDescent="0.25">
      <c r="A28" t="s">
        <v>10</v>
      </c>
      <c r="B28" s="3">
        <v>0</v>
      </c>
      <c r="C28" s="3">
        <v>72.122205600000001</v>
      </c>
    </row>
    <row r="29" spans="1:18" x14ac:dyDescent="0.25">
      <c r="A29" t="s">
        <v>11</v>
      </c>
      <c r="B29" s="3">
        <v>0</v>
      </c>
      <c r="C29" s="3">
        <v>44.312922720000003</v>
      </c>
    </row>
    <row r="30" spans="1:18" x14ac:dyDescent="0.25">
      <c r="A30" t="s">
        <v>13</v>
      </c>
      <c r="B30" s="3">
        <f>SUBTOTAL(109,Table2[Solar Collectors Generation (MJ/month)])</f>
        <v>0</v>
      </c>
      <c r="C30" s="3">
        <f>SUBTOTAL(109,Table2[Solar PV Generation (MJ/month)])</f>
        <v>2938.3626160800004</v>
      </c>
    </row>
    <row r="31" spans="1:18" x14ac:dyDescent="0.25">
      <c r="B31" t="s">
        <v>14</v>
      </c>
      <c r="C31" t="s">
        <v>14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</dc:creator>
  <cp:lastModifiedBy>Marios - LIEE</cp:lastModifiedBy>
  <dcterms:created xsi:type="dcterms:W3CDTF">2013-08-01T12:41:39Z</dcterms:created>
  <dcterms:modified xsi:type="dcterms:W3CDTF">2014-11-18T09:23:53Z</dcterms:modified>
</cp:coreProperties>
</file>