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NHAP SO LIEU" sheetId="1" state="visible" r:id="rId2"/>
    <sheet name="BBKĐ" sheetId="2" state="hidden" r:id="rId3"/>
    <sheet name="BBKĐ cot đo" sheetId="3" state="visible" r:id="rId4"/>
    <sheet name="GCNKĐ" sheetId="4" state="visible" r:id="rId5"/>
    <sheet name="00000000" sheetId="5" state="hidden" r:id="rId6"/>
    <sheet name="Xu ly so lieu" sheetId="6" state="visible" r:id="rId7"/>
    <sheet name="BBKĐ 2" sheetId="7" state="hidden" r:id="rId8"/>
    <sheet name="Thong so" sheetId="8" state="hidden" r:id="rId9"/>
  </sheets>
  <externalReferences>
    <externalReference r:id="rId10"/>
  </externalReferences>
  <definedNames>
    <definedName function="false" hidden="false" localSheetId="1" name="_xlnm.Print_Area" vbProcedure="false">BBKĐ!$A$2:$AL$42</definedName>
    <definedName function="false" hidden="false" localSheetId="6" name="_xlnm.Print_Area" vbProcedure="false">'BBKĐ 2'!$A$2:$AL$43</definedName>
    <definedName function="false" hidden="false" localSheetId="2" name="_xlnm.Print_Area" vbProcedure="false">'BBKĐ cot đo'!$A$1:$N$84</definedName>
    <definedName function="false" hidden="false" localSheetId="3" name="_xlnm.Print_Area" vbProcedure="false">GCNKĐ!$A$1:$AW$52</definedName>
    <definedName function="false" hidden="false" localSheetId="0" name="_xlnm.Print_Area" vbProcedure="false">'NHAP SO LIEU'!$A$1:$B$2</definedName>
    <definedName function="false" hidden="false" localSheetId="5" name="_xlnm.Print_Area" vbProcedure="false">'Xu ly so lieu'!$A$1:$B$5</definedName>
    <definedName function="false" hidden="false" name="CA" vbProcedure="false">#REF!</definedName>
    <definedName function="false" hidden="false" name="chedokd" vbProcedure="false">'Xu ly so lieu'!$L$3:$M$5</definedName>
    <definedName function="false" hidden="false" name="chedokd_ten" vbProcedure="false">'Xu ly so lieu'!$M$3:$M$5</definedName>
    <definedName function="false" hidden="false" name="chuan" vbProcedure="false">'Xu ly so lieu'!$U$1:$AA$55</definedName>
    <definedName function="false" hidden="false" name="CHUAN_TEN" vbProcedure="false">'Xu ly so lieu'!$AD$1:$AD$54</definedName>
    <definedName function="false" hidden="false" name="dk" vbProcedure="false">'BBKĐ cot đo'!$P$10:$Q$11</definedName>
    <definedName function="false" hidden="false" name="kdv" vbProcedure="false">'Xu ly so lieu'!$P$1:$S$16</definedName>
    <definedName function="false" hidden="false" name="kdv_ten" vbProcedure="false">'Xu ly so lieu'!$Q$1:$Q$15</definedName>
    <definedName function="false" hidden="false" name="ngayTh" vbProcedure="false">'NHAP SO LIEU'!$C$5</definedName>
    <definedName function="false" hidden="false" name="nsx" vbProcedure="false">'Xu ly so lieu'!$U$58:$X$81</definedName>
    <definedName function="false" hidden="false" name="_Fill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<sst xmlns="http://schemas.openxmlformats.org/spreadsheetml/2006/main" count="773" uniqueCount="773">
  <si>
    <t>Nơi sử dụng : </t>
  </si>
  <si>
    <t>Địa chỉ : </t>
  </si>
  <si>
    <t>Số giấy chứng nhận : </t>
  </si>
  <si>
    <t>*</t>
  </si>
  <si>
    <t>Số thứ tự biên bản : </t>
  </si>
  <si>
    <t>Ngày thực hiện : </t>
  </si>
  <si>
    <t>Điều kiện môi trường : </t>
  </si>
  <si>
    <t>Chế độ kiểm định : </t>
  </si>
  <si>
    <t>KĐ viên : </t>
  </si>
  <si>
    <t>Nhãn Hiệu</t>
  </si>
  <si>
    <t>Số serial : </t>
  </si>
  <si>
    <t>Nước sản xuất : </t>
  </si>
  <si>
    <t>Năm sản xuất : </t>
  </si>
  <si>
    <t>Xác lập năm 2006</t>
  </si>
  <si>
    <t>Số tem KĐ : </t>
  </si>
  <si>
    <t>Thang</t>
  </si>
  <si>
    <t>Nam</t>
  </si>
  <si>
    <t>Nhiên liệu : </t>
  </si>
  <si>
    <t>- Lưu lượng lớn nhất : </t>
  </si>
  <si>
    <t>- Lưu lượng lớn nhất đạt được : </t>
  </si>
  <si>
    <t>giây</t>
  </si>
  <si>
    <t>Thể tích:</t>
  </si>
  <si>
    <t>L</t>
  </si>
  <si>
    <t>- Lưu lượng nhỏ nhất : </t>
  </si>
  <si>
    <t>lít/phút</t>
  </si>
  <si>
    <t>- Lượng cấp phát tối thiểu : </t>
  </si>
  <si>
    <t>lít</t>
  </si>
  <si>
    <t>- Giá trị vạch chia : </t>
  </si>
  <si>
    <t>- Cấp chính xác : </t>
  </si>
  <si>
    <t>Thiết bị chuẩn : </t>
  </si>
  <si>
    <t>Lưu lượng</t>
  </si>
  <si>
    <t>VFD [L]</t>
  </si>
  <si>
    <t>VREF [L]</t>
  </si>
  <si>
    <t>Trước khi hiệu chỉnh</t>
  </si>
  <si>
    <t>Qmax</t>
  </si>
  <si>
    <t>Qmin</t>
  </si>
  <si>
    <t>Sau khi hiệu chỉnh</t>
  </si>
  <si>
    <t>Vmin</t>
  </si>
  <si>
    <t>VPR [L]</t>
  </si>
  <si>
    <t>PFD [đ]</t>
  </si>
  <si>
    <t>PPR [đ]</t>
  </si>
  <si>
    <t>Đặt thể tích [L]</t>
  </si>
  <si>
    <t>/</t>
  </si>
  <si>
    <t>Đặt giá tiền [đ]</t>
  </si>
  <si>
    <t>Cơ cấu tính tiền</t>
  </si>
  <si>
    <t>Vfd [L]</t>
  </si>
  <si>
    <t>Pu [đ]</t>
  </si>
  <si>
    <t>Pfd [đ]</t>
  </si>
  <si>
    <t>Số chỉ ống đong [mL]: </t>
  </si>
  <si>
    <t>Lần cấp phát</t>
  </si>
  <si>
    <t>Hiển thị trên CĐXD</t>
  </si>
  <si>
    <t>Kết quả in</t>
  </si>
  <si>
    <t>Lượng giao nhận
[L]</t>
  </si>
  <si>
    <t>Tiền thanh toán [đ]</t>
  </si>
  <si>
    <t>b) Kiểm tra chức năng in</t>
  </si>
  <si>
    <t>c) Kiểm tra nội dung bản in</t>
  </si>
  <si>
    <t>b) Các bộ phận chính</t>
  </si>
  <si>
    <t>c) Kính bảo vệ, kính quan sát</t>
  </si>
  <si>
    <t>d) Ống cao su</t>
  </si>
  <si>
    <t>a) Kiểm tra sơ bộ</t>
  </si>
  <si>
    <t>b) Kiểm tra độ kín</t>
  </si>
  <si>
    <t>c) KT hoạt động của cơ cấu xoá số</t>
  </si>
  <si>
    <t>d) KT cơ cấu tự ngắt (nếu có)</t>
  </si>
  <si>
    <t>CHI CỤC TIÊU CHUẨN ĐO LƯỜNG CHẤT LƯỢNG</t>
  </si>
  <si>
    <t>3.Kiểm tra độ lặp lại</t>
  </si>
  <si>
    <t>THÀNH PHỐ HỒ CHÍ MINH</t>
  </si>
  <si>
    <t>#REF!</t>
  </si>
  <si>
    <t>Phần 2 ( P =  max = 0 0)</t>
  </si>
  <si>
    <t>             PHÒNG ĐO LƯỜNG           </t>
  </si>
  <si>
    <t>BIÊN BẢN KIỂM ĐỊNH</t>
  </si>
  <si>
    <t>Lần cân</t>
  </si>
  <si>
    <t>Chỉ thị Ii</t>
  </si>
  <si>
    <t>()</t>
  </si>
  <si>
    <t>Quả chuẩn  nhỏ ΔL (0)</t>
  </si>
  <si>
    <t>  Chỉ thị thực Pi</t>
  </si>
  <si>
    <t>Chỉ thị Ij</t>
  </si>
  <si>
    <t>Chỉ thị 
thực Pj</t>
  </si>
  <si>
    <t>                263 Điện Biên Phủ. Quận 3. TP.HCM</t>
  </si>
  <si>
    <t>#N/A!</t>
  </si>
  <si>
    <t>(ĐIỆN TỬ-CHỈ THỊ HIỆN SỐ-KHÔNG TỰ CHỈ THỊ)</t>
  </si>
  <si>
    <t>   Số: 0ĐL99</t>
  </si>
  <si>
    <t>R</t>
  </si>
  <si>
    <t>Ngày giao</t>
  </si>
  <si>
    <t>Ngày yêu cầu</t>
  </si>
  <si>
    <t>Ngày thực hiện</t>
  </si>
  <si>
    <t>Ngày hoàn thành</t>
  </si>
  <si>
    <t>Người thực hiện</t>
  </si>
  <si>
    <t>Người kiểm tra</t>
  </si>
  <si>
    <t>£</t>
  </si>
  <si>
    <t>Lê T.Thanh Hương</t>
  </si>
  <si>
    <t>Hiệu cân:</t>
  </si>
  <si>
    <t>Số cân : </t>
  </si>
  <si>
    <t>Iimax - Iimin   =</t>
  </si>
  <si>
    <t>#EVAL!</t>
  </si>
  <si>
    <t>Đạt</t>
  </si>
  <si>
    <t>Ijmax - Ijmin  =</t>
  </si>
  <si>
    <t>Nước sản xuất:</t>
  </si>
  <si>
    <t>#N/A</t>
  </si>
  <si>
    <t>Năm sản xuất :</t>
  </si>
  <si>
    <t>SSCP(mpe) =  </t>
  </si>
  <si>
    <t>Không đạt</t>
  </si>
  <si>
    <t>SSCP(mpe) =   </t>
  </si>
  <si>
    <t>± 0 0</t>
  </si>
  <si>
    <t>Số tem kiểm định:</t>
  </si>
  <si>
    <t>Đặc trưng kỹ thuật :</t>
  </si>
  <si>
    <t>Điện tử</t>
  </si>
  <si>
    <t>4.Kiểm tra tải trọng lệch tâm    P = 1/3 max = </t>
  </si>
  <si>
    <t>Vị trí</t>
  </si>
  <si>
    <t>Chỉ thị I  (0)</t>
  </si>
  <si>
    <t>Quả chuẩn nhỏ thêm vào ΔL (0)</t>
  </si>
  <si>
    <t>Sai số E (0)</t>
  </si>
  <si>
    <t>Sai số thực tế</t>
  </si>
  <si>
    <t>SSCP (mpe)  (0)</t>
  </si>
  <si>
    <t>Mức cân lớn nhất:     max =</t>
  </si>
  <si>
    <t>0 0</t>
  </si>
  <si>
    <t>Mức cân nhỏ nhất: min=</t>
  </si>
  <si>
    <t>Ec=E-E0</t>
  </si>
  <si>
    <t>(0)</t>
  </si>
  <si>
    <t>Giá trị độ chia kiểm:      e =</t>
  </si>
  <si>
    <t>Giá trị vạch chia :     d =</t>
  </si>
  <si>
    <t>G</t>
  </si>
  <si>
    <t>Số lượng phân độ kiểm: n =</t>
  </si>
  <si>
    <t>#DIV/0!</t>
  </si>
  <si>
    <t>Cấp chính xác :</t>
  </si>
  <si>
    <t>T =</t>
  </si>
  <si>
    <t>dT=</t>
  </si>
  <si>
    <t>Nơi sử dụng: </t>
  </si>
  <si>
    <t>Nơi kiểm định:</t>
  </si>
  <si>
    <t>Chế độ kiểm định:</t>
  </si>
  <si>
    <t>Phương pháp thực hiện:</t>
  </si>
  <si>
    <t>QUY TRÌNH KIỂM ĐỊNH CÂN PHÂN TÍCH KỸ THUẬT ĐLVN 16 : 2009</t>
  </si>
  <si>
    <t>5.Kiểm tra sai số ở các mức tải</t>
  </si>
  <si>
    <t>Chuẩn được sử dụng:</t>
  </si>
  <si>
    <t>Mức tải (0)</t>
  </si>
  <si>
    <t>Chỉ thị I (0)</t>
  </si>
  <si>
    <t>Quả chuẩn nhỏ thêm vào ΔL  (0)</t>
  </si>
  <si>
    <t>Sai số E  (0)</t>
  </si>
  <si>
    <t>Điều kiện môi trường:</t>
  </si>
  <si>
    <t>oC</t>
  </si>
  <si>
    <t> (0)</t>
  </si>
  <si>
    <t>Số liệu và kết quả quá trình thực hiện:</t>
  </si>
  <si>
    <t>Tăng</t>
  </si>
  <si>
    <t>Giảm</t>
  </si>
  <si>
    <t>I.Kiểm tra kỹ thuật:</t>
  </si>
  <si>
    <t>II.Kiểm tra đo lường: </t>
  </si>
  <si>
    <t>Bắt đầu</t>
  </si>
  <si>
    <t>Kết thúc</t>
  </si>
  <si>
    <t>Nhiệt độ trong phòng ( oC)</t>
  </si>
  <si>
    <t>Nhiệt độ trong cân ( oC)</t>
  </si>
  <si>
    <t>1.Kiểm tra mức cân không (hoặc mức cân min)</t>
  </si>
  <si>
    <t>Tải trọng </t>
  </si>
  <si>
    <t>Chỉ thị I</t>
  </si>
  <si>
    <t>Tải thêm vào </t>
  </si>
  <si>
    <t>Sai số E0</t>
  </si>
  <si>
    <t>Sai số cho phép</t>
  </si>
  <si>
    <t>Đánh giá</t>
  </si>
  <si>
    <t>L (0)</t>
  </si>
  <si>
    <t>ΔL (0)</t>
  </si>
  <si>
    <t>E0=I+1/2e-ΔL-L</t>
  </si>
  <si>
    <t>(mpe) (0)</t>
  </si>
  <si>
    <t>Đạt </t>
  </si>
  <si>
    <t>± 0</t>
  </si>
  <si>
    <t>2.Kiểm tra độ động</t>
  </si>
  <si>
    <t>Chỉ thị I1</t>
  </si>
  <si>
    <t>Quả chuẩn nhỏ lấy ra ΔL (0)</t>
  </si>
  <si>
    <t>Quả chuẩn nhỏ thêm vào1/10d (0)</t>
  </si>
  <si>
    <t>Quả chuẩn nhỏ thêm vào1,4d (0)</t>
  </si>
  <si>
    <t>Chỉ thị I2</t>
  </si>
  <si>
    <t>I2 - I1</t>
  </si>
  <si>
    <t>III.Kết luận:</t>
  </si>
  <si>
    <t>Cân đạt</t>
  </si>
  <si>
    <t>Cân không đạt</t>
  </si>
  <si>
    <t>min</t>
  </si>
  <si>
    <t>Yêu cầu kỹ thuật</t>
  </si>
  <si>
    <t>Yêu cầu đo lường</t>
  </si>
  <si>
    <t>1/2 max</t>
  </si>
  <si>
    <t>Thời hạn được phép sử dụng :</t>
  </si>
  <si>
    <t>max</t>
  </si>
  <si>
    <t>Đề nghị : </t>
  </si>
  <si>
    <t>HD-ĐL005-01</t>
  </si>
  <si>
    <t>So sánh (I2-I1) và d:</t>
  </si>
  <si>
    <t>Quả cân chuẩn</t>
  </si>
  <si>
    <t>ĐL-K010</t>
  </si>
  <si>
    <t>Mỹ</t>
  </si>
  <si>
    <t>Phạm vi đo: 1000 g</t>
  </si>
  <si>
    <t>F1</t>
  </si>
  <si>
    <t>010</t>
  </si>
  <si>
    <t>ĐL-K011</t>
  </si>
  <si>
    <t>Phạm vi đo: 200 g</t>
  </si>
  <si>
    <t>011</t>
  </si>
  <si>
    <t>ĐL-K012</t>
  </si>
  <si>
    <t>F2</t>
  </si>
  <si>
    <t>012</t>
  </si>
  <si>
    <t>ĐL-K013</t>
  </si>
  <si>
    <t>013</t>
  </si>
  <si>
    <t>ĐL-K014</t>
  </si>
  <si>
    <t>Phạm vi đo: 2000 g</t>
  </si>
  <si>
    <t>014</t>
  </si>
  <si>
    <t>Bộ quả cân chuẩn</t>
  </si>
  <si>
    <t>ĐL-K015</t>
  </si>
  <si>
    <t>Phạm vi đo: 1mg ¸100g</t>
  </si>
  <si>
    <t>015</t>
  </si>
  <si>
    <t>ĐL-K016</t>
  </si>
  <si>
    <t>016</t>
  </si>
  <si>
    <t>ĐL-K017</t>
  </si>
  <si>
    <t>Phạm vi đo: 5000g</t>
  </si>
  <si>
    <t>017</t>
  </si>
  <si>
    <t>ĐL-K018</t>
  </si>
  <si>
    <t>018</t>
  </si>
  <si>
    <t>ĐL-K019</t>
  </si>
  <si>
    <t>Phạm vi đo: 2000g</t>
  </si>
  <si>
    <t>019</t>
  </si>
  <si>
    <t>ĐL-K020</t>
  </si>
  <si>
    <t>020</t>
  </si>
  <si>
    <t>ĐL-K021</t>
  </si>
  <si>
    <t>021</t>
  </si>
  <si>
    <t>ĐL-K022</t>
  </si>
  <si>
    <t>Phạm vi đo: 1000g</t>
  </si>
  <si>
    <t>022</t>
  </si>
  <si>
    <t>ĐL-K023</t>
  </si>
  <si>
    <t>Phạm vi đo: 100g</t>
  </si>
  <si>
    <t>023</t>
  </si>
  <si>
    <t>ĐL-K024</t>
  </si>
  <si>
    <t>Phạm vi đo: 500g</t>
  </si>
  <si>
    <t>024</t>
  </si>
  <si>
    <t>ĐL-K025</t>
  </si>
  <si>
    <t>Phạm vi đo: 200g</t>
  </si>
  <si>
    <t>025</t>
  </si>
  <si>
    <t>ĐL-K026</t>
  </si>
  <si>
    <t>026</t>
  </si>
  <si>
    <t>ĐL-K027</t>
  </si>
  <si>
    <t>027</t>
  </si>
  <si>
    <t>ĐL-K028</t>
  </si>
  <si>
    <t>Liên Xô</t>
  </si>
  <si>
    <t>Phạm vi đo: 1mg ¸ 1g</t>
  </si>
  <si>
    <t>028</t>
  </si>
  <si>
    <t>ĐL-K029</t>
  </si>
  <si>
    <t>029</t>
  </si>
  <si>
    <t>ĐL-K030</t>
  </si>
  <si>
    <t>VN</t>
  </si>
  <si>
    <t>Phạm vi đo: 1g ¸ 500g</t>
  </si>
  <si>
    <t>030</t>
  </si>
  <si>
    <t>ĐL-K031</t>
  </si>
  <si>
    <t>031</t>
  </si>
  <si>
    <t>ĐL-K032</t>
  </si>
  <si>
    <t>Tiệp Khắc</t>
  </si>
  <si>
    <t>Phạm vi đo: 0,5g ¸100g</t>
  </si>
  <si>
    <t>032</t>
  </si>
  <si>
    <t>ĐL-K033</t>
  </si>
  <si>
    <t>Phạm vi đo: 1g ¸100g</t>
  </si>
  <si>
    <t>033</t>
  </si>
  <si>
    <t>ĐL-K034</t>
  </si>
  <si>
    <t>Trung Quốc</t>
  </si>
  <si>
    <t>034</t>
  </si>
  <si>
    <t>ĐL-K035</t>
  </si>
  <si>
    <t>Không rõ</t>
  </si>
  <si>
    <t>Phạm vi đo: 10mg¸100g</t>
  </si>
  <si>
    <t>035</t>
  </si>
  <si>
    <t>ĐL-K036</t>
  </si>
  <si>
    <t>Phạm vi đo: 100mg¸100g</t>
  </si>
  <si>
    <t>036</t>
  </si>
  <si>
    <t>ĐL-K037</t>
  </si>
  <si>
    <t>Phạm vi đo: 200g¸10kg</t>
  </si>
  <si>
    <t>037</t>
  </si>
  <si>
    <t>ĐL-K038</t>
  </si>
  <si>
    <t>038</t>
  </si>
  <si>
    <t>ĐL-K039</t>
  </si>
  <si>
    <t>Phạm vi đo: 0,2mg¸5mg</t>
  </si>
  <si>
    <t>039</t>
  </si>
  <si>
    <t>ĐL-K040</t>
  </si>
  <si>
    <t>Balan</t>
  </si>
  <si>
    <t>Phạm vi đo: 10mg¸10g</t>
  </si>
  <si>
    <t>M1</t>
  </si>
  <si>
    <t>040</t>
  </si>
  <si>
    <t>Quả cân chuẩn ( 02 quả )</t>
  </si>
  <si>
    <t>ĐL-K041</t>
  </si>
  <si>
    <t>Phạm vi đo: 10kg</t>
  </si>
  <si>
    <t>041</t>
  </si>
  <si>
    <t>ĐL-K043</t>
  </si>
  <si>
    <t>043</t>
  </si>
  <si>
    <t>Quả cân chuẩn ( 03 quả )</t>
  </si>
  <si>
    <t>ĐL-K044</t>
  </si>
  <si>
    <t>044</t>
  </si>
  <si>
    <t>Quả cân chuẩn (16tấn = 800 quả)</t>
  </si>
  <si>
    <t>ĐL-K045</t>
  </si>
  <si>
    <t>Phạm vi đo: 20kg</t>
  </si>
  <si>
    <t>045</t>
  </si>
  <si>
    <t>Quả cân chuẩn ( 01 quả )</t>
  </si>
  <si>
    <t>ĐL-K046</t>
  </si>
  <si>
    <t>046</t>
  </si>
  <si>
    <t>ĐL-K047</t>
  </si>
  <si>
    <t>Phạm vi đo: 1kg</t>
  </si>
  <si>
    <t>047</t>
  </si>
  <si>
    <t>ĐL-K048</t>
  </si>
  <si>
    <t>Phạm vi đo: 5kg</t>
  </si>
  <si>
    <t>048</t>
  </si>
  <si>
    <t>Quả cân chuẩn ( 24 quả )</t>
  </si>
  <si>
    <t>ĐL-K049</t>
  </si>
  <si>
    <t>049</t>
  </si>
  <si>
    <t>ĐL-K050</t>
  </si>
  <si>
    <t>Phạm vi đo: 2kg</t>
  </si>
  <si>
    <t>050</t>
  </si>
  <si>
    <t>ĐL-K051</t>
  </si>
  <si>
    <t>051</t>
  </si>
  <si>
    <t>Quả cân chuẩn ( 10 quả )</t>
  </si>
  <si>
    <t>ĐL-K052</t>
  </si>
  <si>
    <t>052</t>
  </si>
  <si>
    <t>Quả cân chuẩn ( 08 quả )</t>
  </si>
  <si>
    <t>ĐL-K053</t>
  </si>
  <si>
    <t>053</t>
  </si>
  <si>
    <t>Quả cân chuẩn ( 41 quả )</t>
  </si>
  <si>
    <t>ĐL-K054</t>
  </si>
  <si>
    <t>054</t>
  </si>
  <si>
    <t>Bộ quả cân chuẩn ( 11 bộ )</t>
  </si>
  <si>
    <t>ĐL-K055</t>
  </si>
  <si>
    <t>Ba Lan</t>
  </si>
  <si>
    <t>Phạm vi đo: 1g ¸ 200g</t>
  </si>
  <si>
    <t>055</t>
  </si>
  <si>
    <t>ĐL-K056</t>
  </si>
  <si>
    <t>Phạm vi đo: 10mg ¸ 200g</t>
  </si>
  <si>
    <t>056</t>
  </si>
  <si>
    <t>ĐL-K057</t>
  </si>
  <si>
    <t>057</t>
  </si>
  <si>
    <t>ĐL-K062</t>
  </si>
  <si>
    <t>062</t>
  </si>
  <si>
    <t>ĐL-K074</t>
  </si>
  <si>
    <t>Phạm vi đo: 1g ¸ 1kg</t>
  </si>
  <si>
    <t>074</t>
  </si>
  <si>
    <t>ĐL-K075</t>
  </si>
  <si>
    <t>075</t>
  </si>
  <si>
    <t>TRUNG TÂM KHOA HỌC VÀ CÔNG NGHỆ</t>
  </si>
  <si>
    <t> TỈNH BÌNH PHƯỚC</t>
  </si>
  <si>
    <t>PHÒNG ĐO LƯỜNG VÀ THỬ NGHIỆM</t>
  </si>
  <si>
    <t>CỘT ĐO XĂNG DẦU</t>
  </si>
  <si>
    <t>QL 14, P. Tân Bình, TP. Đồng Xoài, T. Bình Phước</t>
  </si>
  <si>
    <t>Số : A/2019</t>
  </si>
  <si>
    <t>Người soát lại</t>
  </si>
  <si>
    <t>Đỗ Thị Nga</t>
  </si>
  <si>
    <t>Tên phương tiện đo : Cột đo xăng dầu </t>
  </si>
  <si>
    <t>Cấp chính xác : </t>
  </si>
  <si>
    <t>Nhãn hiệu CĐXD : </t>
  </si>
  <si>
    <t>Số : </t>
  </si>
  <si>
    <t>þ</t>
  </si>
  <si>
    <t>Kiểu :</t>
  </si>
  <si>
    <t>Điện tử :</t>
  </si>
  <si>
    <t>Cơ khí :</t>
  </si>
  <si>
    <t>o</t>
  </si>
  <si>
    <t>Tem kiểm định : </t>
  </si>
  <si>
    <t>Đặc trưng kỹ thuật:</t>
  </si>
  <si>
    <t>- Lưu lượng lớn nhất :</t>
  </si>
  <si>
    <t>L/min</t>
  </si>
  <si>
    <t> - Lưu lượng nhỏ nhất :</t>
  </si>
  <si>
    <t> L/min</t>
  </si>
  <si>
    <t>- Lượng cấp phát tối thiểu :</t>
  </si>
  <si>
    <t> - Chất lỏng  kiểm định :</t>
  </si>
  <si>
    <t>Cơ sở sử dụng : </t>
  </si>
  <si>
    <t>Phương pháp thực hiện :</t>
  </si>
  <si>
    <t>CỘT ĐO XĂNG DẦU - QUY TRÌNH KIỂM ĐỊNH - ĐLVN 10 : 2017</t>
  </si>
  <si>
    <t>Chuẩn, thiết bị chính sử dụng : </t>
  </si>
  <si>
    <t>Bình chuẩn kim loại: 20 l, 5 l, 2 l; Ống đong chia độ, Đồng hồ bấm giây, nhiệt kế</t>
  </si>
  <si>
    <t>KẾT QUẢ KIỂM ĐỊNH</t>
  </si>
  <si>
    <t>1. Kết quả kiểm tra bên ngoài:</t>
  </si>
  <si>
    <t>TT</t>
  </si>
  <si>
    <t>Tên phép kiểm tra</t>
  </si>
  <si>
    <t>Kết quả quan sát</t>
  </si>
  <si>
    <t>Ghi chú</t>
  </si>
  <si>
    <t>a</t>
  </si>
  <si>
    <t>Kiểm tra sự phù hợp với quyết định phê duyệt mẫu</t>
  </si>
  <si>
    <t>b</t>
  </si>
  <si>
    <t>Kiểm tra độ mới 100%</t>
  </si>
  <si>
    <t>c</t>
  </si>
  <si>
    <t>Kiểm tra hiện trạng</t>
  </si>
  <si>
    <t>d</t>
  </si>
  <si>
    <t>Kiểm tra cầu dao, thiết bị đóng ngắt nguồn điện</t>
  </si>
  <si>
    <t>e</t>
  </si>
  <si>
    <t>Kiểm tra công tắc điều khiển</t>
  </si>
  <si>
    <t>f</t>
  </si>
  <si>
    <t>Nhãn hiệu, ký hiệu</t>
  </si>
  <si>
    <t>g</t>
  </si>
  <si>
    <t>Các bộ phận chính</t>
  </si>
  <si>
    <t>h</t>
  </si>
  <si>
    <t>Kính bảo vệ, kính quan sát</t>
  </si>
  <si>
    <t>i</t>
  </si>
  <si>
    <t>Ống cao su</t>
  </si>
  <si>
    <t>2. Kết quả kiểm tra kỹ thuật:</t>
  </si>
  <si>
    <t>Kết quả kiểm tra</t>
  </si>
  <si>
    <t>Kiểm tra sơ bộ</t>
  </si>
  <si>
    <t>Kiểm tra độ kín</t>
  </si>
  <si>
    <t>Kiểm tra hoạt động của cơ cấu xoá số</t>
  </si>
  <si>
    <t>Kiểm tra cơ cấu tự ngắt (nếu có)</t>
  </si>
  <si>
    <t>3. Kết quả kiểm tra đo lường:</t>
  </si>
  <si>
    <t>3.1 Xác định lưu lượng lớn nhất đạt được:</t>
  </si>
  <si>
    <t>t = </t>
  </si>
  <si>
    <t>s;   </t>
  </si>
  <si>
    <t>VFD=</t>
  </si>
  <si>
    <t> L</t>
  </si>
  <si>
    <t>Qmax =</t>
  </si>
  <si>
    <t>3.2 Kiểm tra sai số</t>
  </si>
  <si>
    <t>EFD [%]</t>
  </si>
  <si>
    <t>∆EFD [%]</t>
  </si>
  <si>
    <t>Kết luận</t>
  </si>
  <si>
    <t>3.3 Kiểm tra sai số tại lượng cấp phát tối thiểu</t>
  </si>
  <si>
    <t>E = VFD - VREF [L]</t>
  </si>
  <si>
    <t>3.4 Kiểm tra cơ cấu tách khí</t>
  </si>
  <si>
    <t>a) Kiểm tra bằng mắt:  </t>
  </si>
  <si>
    <t>b) Kiểm tra bằng thiết bị kiểm tra tách khí</t>
  </si>
  <si>
    <t>QA [L/min]</t>
  </si>
  <si>
    <t>ED = EAV - EFD [%]</t>
  </si>
  <si>
    <t>3.5 Kiểm tra cơ cấu đặt trước</t>
  </si>
  <si>
    <t>3.6 Kiểm tra cơ cấu tính tiền</t>
  </si>
  <si>
    <t>PU [đ]</t>
  </si>
  <si>
    <t>PC = VFD x PU [đ]</t>
  </si>
  <si>
    <t>EP = PFD - PC [đ]</t>
  </si>
  <si>
    <t>3.7 Kiểm tra độ giãn nở ống mềm</t>
  </si>
  <si>
    <t>Kết luận:</t>
  </si>
  <si>
    <t>3.8 Kiểm tra cơ cấu in</t>
  </si>
  <si>
    <t>a) So sánh hiển thị trên CĐXD và bản in ra</t>
  </si>
  <si>
    <t>VFD 
[L]</t>
  </si>
  <si>
    <t>PFD 
[đ]</t>
  </si>
  <si>
    <t>Lượng giao nhận [L]</t>
  </si>
  <si>
    <t>Tiền thanh toán
[đ]</t>
  </si>
  <si>
    <t>4. Kết luận chung</t>
  </si>
  <si>
    <t> - Cột đo xăng dầu</t>
  </si>
  <si>
    <t> - Lý do: ……………………………………………/……………………………………………………………</t>
  </si>
  <si>
    <t>CỘNG HÒA XÃ HỘI CHỦ NGHĨA VIỆT NAM</t>
  </si>
  <si>
    <t>TỈNH BÌNH PHƯỚC</t>
  </si>
  <si>
    <t>Độc lập - Tự do - Hạnh phúc</t>
  </si>
  <si>
    <t>ĐC: QL14, phường Tân Bình, thành phố Đồng Xoài</t>
  </si>
  <si>
    <t>tỉnh Bình Phước</t>
  </si>
  <si>
    <t>ĐT/Fax: 02713.999.239</t>
  </si>
  <si>
    <t>GIẤY CHỨNG NHẬN KIỂM ĐỊNH</t>
  </si>
  <si>
    <t>CERTIFICATE OF VERIFICATION</t>
  </si>
  <si>
    <t>     Số (N0):</t>
  </si>
  <si>
    <t>A/2019</t>
  </si>
  <si>
    <t>     </t>
  </si>
  <si>
    <t>                      </t>
  </si>
  <si>
    <t>Tên phương tiện đo / Measuring instrument</t>
  </si>
  <si>
    <t>:</t>
  </si>
  <si>
    <t>Số / Serial No</t>
  </si>
  <si>
    <t>0</t>
  </si>
  <si>
    <t>Kiểu / Type</t>
  </si>
  <si>
    <t>-</t>
  </si>
  <si>
    <t>Nơi sản xuất / Manufacturer</t>
  </si>
  <si>
    <t>Năm / Year</t>
  </si>
  <si>
    <t>Đặc trưng kỹ thuật đo lường / Specifications</t>
  </si>
  <si>
    <t>- Lưu lượng lớn nhất / Max flow rate</t>
  </si>
  <si>
    <t>lít / phút</t>
  </si>
  <si>
    <t>- Lưu lượng lớn nhất đạt được / Attainable max flow rate</t>
  </si>
  <si>
    <t>- Lưu lượng nhỏ nhất / Min flow rate</t>
  </si>
  <si>
    <t>- Lượng cấp phát tối thiểu / Minimum delivery</t>
  </si>
  <si>
    <t>lít </t>
  </si>
  <si>
    <t>- Cấp chính xác / Accuracy class</t>
  </si>
  <si>
    <t>Đơn vị sử dụng/ User</t>
  </si>
  <si>
    <t>Nơi sử dụng / Place</t>
  </si>
  <si>
    <t>Phương pháp kiểm định / Method of verification</t>
  </si>
  <si>
    <t>ĐLVN 10 : 2017</t>
  </si>
  <si>
    <t>CỘT ĐO XĂNG DẦU - QUY TRÌNH KIỂM ĐỊNH</t>
  </si>
  <si>
    <t>Kết luận / Conclusion</t>
  </si>
  <si>
    <t>Đạt yêu cầu kỹ thuật đo lường / This instrument has been met the request of metrological technic.</t>
  </si>
  <si>
    <t>Số tem kiểm định / Verification stamp No</t>
  </si>
  <si>
    <t>Thời hạn đến  / Valid until (*) </t>
  </si>
  <si>
    <t>31/12/1900</t>
  </si>
  <si>
    <t>Bình Phước, ngày 30 tháng 12 năm 1899</t>
  </si>
  <si>
    <t> Date of issue</t>
  </si>
  <si>
    <t>Kiểm định viên</t>
  </si>
  <si>
    <t>GIÁM ĐỐC</t>
  </si>
  <si>
    <t>Verifier </t>
  </si>
  <si>
    <t>Director</t>
  </si>
  <si>
    <t>Nguyễn Văn Hiếu</t>
  </si>
  <si>
    <t>(*) Với điều kiện tôn trọng các quy định về sử dụng và bảo quản.</t>
  </si>
  <si>
    <t>(With respectfulness  of rules of use and maintenance)</t>
  </si>
  <si>
    <t>Số điện thoại đường dây nóng: 0918.271445 (Anh Thành) - 0902.156017 (Chị Nga)</t>
  </si>
  <si>
    <t>Số hợp đồng</t>
  </si>
  <si>
    <t>Nơi sử dụng</t>
  </si>
  <si>
    <t>Cơ sở</t>
  </si>
  <si>
    <t>0ĐL99</t>
  </si>
  <si>
    <t>Phùng Quang Trung</t>
  </si>
  <si>
    <t>Số thứ tự biên bản</t>
  </si>
  <si>
    <t>Địa chỉ:</t>
  </si>
  <si>
    <t>Trung tâm</t>
  </si>
  <si>
    <t>TRUNG TÂM KỸ THUẬT ĐO LƯỜNG VÀ THỬ NGHIỆM TỈNH BÌNH PHƯỚC</t>
  </si>
  <si>
    <t>Lê Nguyễn Phương Nam</t>
  </si>
  <si>
    <t>010   F1   1000 g</t>
  </si>
  <si>
    <t>Nơi KĐ</t>
  </si>
  <si>
    <t>Ban đầu</t>
  </si>
  <si>
    <t>Xăng</t>
  </si>
  <si>
    <t>Phan Minh Hải</t>
  </si>
  <si>
    <t>011   F2   200 g</t>
  </si>
  <si>
    <t>Chế độ kiểm định</t>
  </si>
  <si>
    <t>Chuẩn: </t>
  </si>
  <si>
    <t>ĐL-K</t>
  </si>
  <si>
    <t>Định kỳ</t>
  </si>
  <si>
    <t>Dầu</t>
  </si>
  <si>
    <t>Nguyễn Hữu Tân</t>
  </si>
  <si>
    <t>012   F1   200 g</t>
  </si>
  <si>
    <t>KĐ viên</t>
  </si>
  <si>
    <t>Sau sửa chữa</t>
  </si>
  <si>
    <t>Võ Đặng Sơn Lâm</t>
  </si>
  <si>
    <t>013   F1   200 g</t>
  </si>
  <si>
    <t>Loai can6</t>
  </si>
  <si>
    <t>Lê Quang Vinh</t>
  </si>
  <si>
    <t>014   F1   2000 g</t>
  </si>
  <si>
    <t>Hiệu cân</t>
  </si>
  <si>
    <t>NHÂN</t>
  </si>
  <si>
    <t>Nguyễn Thi Nhân</t>
  </si>
  <si>
    <t>015   F1   1mg ¸100g</t>
  </si>
  <si>
    <t>Số cân</t>
  </si>
  <si>
    <t>016   F1   1mg ¸100g</t>
  </si>
  <si>
    <t>Nước sản xuất</t>
  </si>
  <si>
    <t>E2</t>
  </si>
  <si>
    <t>017   E2   5000g</t>
  </si>
  <si>
    <t>Năm sản xuất</t>
  </si>
  <si>
    <t>018   E2   5000g</t>
  </si>
  <si>
    <t>Số tem KĐ</t>
  </si>
  <si>
    <t>019   F1   2000g</t>
  </si>
  <si>
    <t>Thang 2</t>
  </si>
  <si>
    <t>Thang 3</t>
  </si>
  <si>
    <t>020   E2   2000g</t>
  </si>
  <si>
    <t>Max1</t>
  </si>
  <si>
    <t>max2=</t>
  </si>
  <si>
    <t>max3=</t>
  </si>
  <si>
    <t>021   E2   5000g</t>
  </si>
  <si>
    <t>Min</t>
  </si>
  <si>
    <t>   e2 =</t>
  </si>
  <si>
    <t>   e3 =</t>
  </si>
  <si>
    <t>022   E2   1000g</t>
  </si>
  <si>
    <t>   d2 =</t>
  </si>
  <si>
    <t>   d3 =</t>
  </si>
  <si>
    <t>min=</t>
  </si>
  <si>
    <t>023   F1   100g</t>
  </si>
  <si>
    <t>024   F1   500g</t>
  </si>
  <si>
    <t>n=</t>
  </si>
  <si>
    <t>Ký kiem soát</t>
  </si>
  <si>
    <t>025   F1   200g</t>
  </si>
  <si>
    <t>026   F1   100g</t>
  </si>
  <si>
    <t>027   F1   100g</t>
  </si>
  <si>
    <t>Sai số E0 (0)</t>
  </si>
  <si>
    <t>KEÁT QUAÛ</t>
  </si>
  <si>
    <t>Kỹ thuật</t>
  </si>
  <si>
    <t>028   F1   1mg ¸ 1g</t>
  </si>
  <si>
    <t>029   F1   1mg ¸ 1g</t>
  </si>
  <si>
    <t>±</t>
  </si>
  <si>
    <t>030   F2   1g ¸ 500g</t>
  </si>
  <si>
    <t>031   F2   1g ¸ 500g</t>
  </si>
  <si>
    <t>032   F2   0,5g ¸100g</t>
  </si>
  <si>
    <t>Mức tải P</t>
  </si>
  <si>
    <t>Chỉ thị I1 (0)</t>
  </si>
  <si>
    <t>Chỉ thị I2 (0)</t>
  </si>
  <si>
    <t>I2 - I1 (0)</t>
  </si>
  <si>
    <t>033   F2   1g ¸100g</t>
  </si>
  <si>
    <t>034   F2   1g ¸100g</t>
  </si>
  <si>
    <t>035   F2   10mg¸100g</t>
  </si>
  <si>
    <t>036   F2   100mg¸100g</t>
  </si>
  <si>
    <t>037   F2   200g¸10kg</t>
  </si>
  <si>
    <t>038   F2   200g¸10kg</t>
  </si>
  <si>
    <t>Cơ khí</t>
  </si>
  <si>
    <t>Mechanic</t>
  </si>
  <si>
    <t>  /</t>
  </si>
  <si>
    <t>039   F2   0,2mg¸5mg</t>
  </si>
  <si>
    <t>Phần 1 ( P = 50% max )</t>
  </si>
  <si>
    <t>Phần 2 ( P = max )</t>
  </si>
  <si>
    <t>Electronic</t>
  </si>
  <si>
    <t> /</t>
  </si>
  <si>
    <t>040   M1   10mg¸10g</t>
  </si>
  <si>
    <t>Chỉ thị Ii  (0)</t>
  </si>
  <si>
    <t>Chỉ thị thực  tế Pi (0)</t>
  </si>
  <si>
    <t>Chỉ thị Ij  (0)</t>
  </si>
  <si>
    <t>Chỉ thị thực  tế Pj (0)</t>
  </si>
  <si>
    <t>041   M1   10kg</t>
  </si>
  <si>
    <t>Ký GCNKD</t>
  </si>
  <si>
    <t>043   M1   500g</t>
  </si>
  <si>
    <t>044   M1   20kg</t>
  </si>
  <si>
    <t>Quả cân chuẩn (800 quả)</t>
  </si>
  <si>
    <t>045   M1   20kg</t>
  </si>
  <si>
    <t>046   M1   10kg</t>
  </si>
  <si>
    <t>047   M1   1kg</t>
  </si>
  <si>
    <t>048   M1   5kg</t>
  </si>
  <si>
    <t>049   M1   1kg</t>
  </si>
  <si>
    <t>050   M1   2kg</t>
  </si>
  <si>
    <t>051   M1   2kg</t>
  </si>
  <si>
    <t>052   M1   2kg</t>
  </si>
  <si>
    <t>Sai số thực tế Ec = E - E0 (0)</t>
  </si>
  <si>
    <t>053   M1   5kg</t>
  </si>
  <si>
    <t>054   M1   100g</t>
  </si>
  <si>
    <t>055   M1   1g ¸ 200g</t>
  </si>
  <si>
    <t>056   M1   10mg ¸ 200g</t>
  </si>
  <si>
    <t>057   M1   10mg ¸ 200g</t>
  </si>
  <si>
    <t>062   M1   10mg ¸ 200g</t>
  </si>
  <si>
    <t>x</t>
  </si>
  <si>
    <t>074   F2   1g ¸ 1kg</t>
  </si>
  <si>
    <t>075   F2   1g ¸ 1kg</t>
  </si>
  <si>
    <t>Sai số thực tế Ec=E-E0 (0)</t>
  </si>
  <si>
    <t>Sai số  cho phép mpe (0)</t>
  </si>
  <si>
    <t>ĐL-K077</t>
  </si>
  <si>
    <t>077</t>
  </si>
  <si>
    <t>077   M1   200g</t>
  </si>
  <si>
    <t>ĐL-K078</t>
  </si>
  <si>
    <t>Phạm vi đo: 1g , 500g</t>
  </si>
  <si>
    <t>078</t>
  </si>
  <si>
    <t>078   E2   1g , 500g</t>
  </si>
  <si>
    <t>ĐL-K079</t>
  </si>
  <si>
    <t>Phạm vi đo: 1mg , 500mg</t>
  </si>
  <si>
    <t>079</t>
  </si>
  <si>
    <t>079   E2   1mg , 500mg</t>
  </si>
  <si>
    <t>Nước sx</t>
  </si>
  <si>
    <t>Xác lập tại TĐC - BP</t>
  </si>
  <si>
    <t>Established in TDC - BP</t>
  </si>
  <si>
    <t>    /</t>
  </si>
  <si>
    <t>Việt Nam</t>
  </si>
  <si>
    <t>Vietnam</t>
  </si>
  <si>
    <t>   /</t>
  </si>
  <si>
    <t>Đài Loan</t>
  </si>
  <si>
    <t>Taiwan</t>
  </si>
  <si>
    <t>Đan Mạch</t>
  </si>
  <si>
    <t>Denmark</t>
  </si>
  <si>
    <t>Đức</t>
  </si>
  <si>
    <t>Germany</t>
  </si>
  <si>
    <t>Hà Lan</t>
  </si>
  <si>
    <t>Holland</t>
  </si>
  <si>
    <t>Hàn Quốc</t>
  </si>
  <si>
    <t>Korea</t>
  </si>
  <si>
    <t>Unidentified</t>
  </si>
  <si>
    <t>USA</t>
  </si>
  <si>
    <t>Nga</t>
  </si>
  <si>
    <t>Russian</t>
  </si>
  <si>
    <t>Nhật</t>
  </si>
  <si>
    <t>Japan</t>
  </si>
  <si>
    <t>Pháp</t>
  </si>
  <si>
    <t>France</t>
  </si>
  <si>
    <t>Singapore</t>
  </si>
  <si>
    <t>Thụy Sĩ</t>
  </si>
  <si>
    <t>Switzerland</t>
  </si>
  <si>
    <t>China</t>
  </si>
  <si>
    <t>Ý</t>
  </si>
  <si>
    <t>Italia</t>
  </si>
  <si>
    <t>     /</t>
  </si>
  <si>
    <t>Petrolimex</t>
  </si>
  <si>
    <t>(I)</t>
  </si>
  <si>
    <t>CỘT ĐO XĂNG E5 RON 92 / FUEL DISPENSER</t>
  </si>
  <si>
    <t>PECO</t>
  </si>
  <si>
    <t>CỘT ĐO XĂNG E5 RON 92 - II / FUEL DISPENSER</t>
  </si>
  <si>
    <t>CỘT ĐO XĂNG E5 RON 92 - II (1) / FUEL DISPENSER</t>
  </si>
  <si>
    <t>CỘT ĐO XĂNG E5 RON 92 - II (2) / FUEL DISPENSER</t>
  </si>
  <si>
    <t>(II)</t>
  </si>
  <si>
    <t>CỘT ĐO XĂNG E5 RON 92 (1) / FUEL DISPENSER</t>
  </si>
  <si>
    <t>CỘT ĐO XĂNG E5 RON 92 (2) / FUEL DISPENSER</t>
  </si>
  <si>
    <t>CỘT ĐO XĂNG E5 RON 92 (3) / FUEL DISPENSER</t>
  </si>
  <si>
    <t>CỘT ĐO XĂNG E5 RON 92 (4) / FUEL DISPENSER</t>
  </si>
  <si>
    <t>CỘT ĐO DẦU DO  0.05%S (5) / FUEL DISPENSER</t>
  </si>
  <si>
    <t>CỘT ĐO DẦU DO  0.05%S (4) / FUEL DISPENSER</t>
  </si>
  <si>
    <t>CỘT ĐO DẦU DO  0.05%S (3) / FUEL DISPENSER</t>
  </si>
  <si>
    <t>CỘT ĐO DẦU DO  0.05%S (2) / FUEL DISPENSER</t>
  </si>
  <si>
    <t>CỘT ĐO DẦU DO  0.05%S (1) / FUEL DISPENSER</t>
  </si>
  <si>
    <t>CỘT ĐO DẦU DO 0.05%S / FUEL DISPENSER</t>
  </si>
  <si>
    <t>CỘT ĐO DẦU DO (1) / FUEL DISPENSER</t>
  </si>
  <si>
    <t>CỘT DẦU DO 0.001S - V / FUEL DISPENSER</t>
  </si>
  <si>
    <t>CỘT ĐO DẦU DO 0.001S - V (1) / FUEL DISPENSER</t>
  </si>
  <si>
    <t>CỘT ĐO DẦU DO0.001S - V (2) / FUEL DISPENSER</t>
  </si>
  <si>
    <t>CỘT ĐO XĂNG RON 95 / FUEL DISPENSER</t>
  </si>
  <si>
    <t>CỘT ĐO XĂNG RON 95 - II / FUEL DISPENSER</t>
  </si>
  <si>
    <t>CỘT ĐO XĂNG RON 95 - II (1) / FUEL DISPENSER</t>
  </si>
  <si>
    <t>CỘT ĐO XĂNG RON 95 - II (2) / FUEL DISPENSER</t>
  </si>
  <si>
    <t>CỘT ĐO XĂNG RON 95 - III / FUEL DISPENSER</t>
  </si>
  <si>
    <t>CỘT ĐO XĂNG RON 95 (1) / FUEL DISPENSER</t>
  </si>
  <si>
    <t>CỘT ĐO XĂNG RON 95 (2) / FUEL DISPENSER</t>
  </si>
  <si>
    <t>CỘT ĐO XĂNG RON 95 (3) / FUEL DISPENSER</t>
  </si>
  <si>
    <t>CỘT ĐO XĂNG RON 95 (4) / FUEL DISPENSER</t>
  </si>
  <si>
    <t>CỘT ĐO XĂNG RON 95 - III (1) / FUEL DISPENSER</t>
  </si>
  <si>
    <t>CỘT ĐO XĂNG RON 95 - III (2) / FUEL DISPENSER</t>
  </si>
  <si>
    <t>CỘT ĐO XĂNG RON 95 - III (3) / FUEL DISPENSER</t>
  </si>
  <si>
    <t>Đặng Công Luân</t>
  </si>
  <si>
    <t>Mức cân lớn nhất:     max1=</t>
  </si>
  <si>
    <t/>
  </si>
  <si>
    <t>/          </t>
  </si>
  <si>
    <t>/       </t>
  </si>
  <si>
    <t>Giá trị vạch chia:           d1=</t>
  </si>
  <si>
    <t>d2=</t>
  </si>
  <si>
    <t>d3=</t>
  </si>
  <si>
    <t>Giá trị độ chia kiểm:      e1=</t>
  </si>
  <si>
    <t>e2=</t>
  </si>
  <si>
    <t>e3=</t>
  </si>
  <si>
    <t>Mức cân nhỏ nhất:     min =</t>
  </si>
  <si>
    <t>T=   </t>
  </si>
  <si>
    <t>    </t>
  </si>
  <si>
    <t>I.Kiểm tra bên ngoài và kiểm tra kỹ thuật:</t>
  </si>
  <si>
    <t>Điều mục</t>
  </si>
  <si>
    <t>Nội dung kiểm tra</t>
  </si>
  <si>
    <t>7.1</t>
  </si>
  <si>
    <t>Kiểm tra bên ngoài</t>
  </si>
  <si>
    <t>7.2</t>
  </si>
  <si>
    <t>Kiểm tra kỹ thuật</t>
  </si>
  <si>
    <t>Chuẩn khối lượng</t>
  </si>
  <si>
    <t>C.LUÂN</t>
  </si>
  <si>
    <t>ĐẶNG CÔNG LUÂN</t>
  </si>
  <si>
    <t> </t>
  </si>
  <si>
    <t>DIỆP</t>
  </si>
  <si>
    <t>Trần T.Ngọc Diệp</t>
  </si>
  <si>
    <t>TRẦN THỊ NGỌC DIỆP</t>
  </si>
  <si>
    <t>Chi cục</t>
  </si>
  <si>
    <t>Chi cục Tiêu chuẩn Đo lường Chất lượng Tp. Hồ Chí Minh</t>
  </si>
  <si>
    <t>011   F1   200 g</t>
  </si>
  <si>
    <t>H.NAM</t>
  </si>
  <si>
    <t>Nguyễn Hoàng Nam</t>
  </si>
  <si>
    <t>NGUYỄN HOÀNG NAM</t>
  </si>
  <si>
    <t>012   F2   200 g</t>
  </si>
  <si>
    <t>HIẾU</t>
  </si>
  <si>
    <t>Nguyễn Minh Hiếu</t>
  </si>
  <si>
    <t>NGUYỄN MINH HIẾU</t>
  </si>
  <si>
    <t>Chế độ KĐ</t>
  </si>
  <si>
    <t>HOÀ</t>
  </si>
  <si>
    <t>Nguyễn Công Hòa</t>
  </si>
  <si>
    <t>NGUYỄN CÔNG HÒA</t>
  </si>
  <si>
    <t>HƯƠNG</t>
  </si>
  <si>
    <t>LÊ THỊ THANH HƯƠNG</t>
  </si>
  <si>
    <t>LUÂN</t>
  </si>
  <si>
    <t>A Na Pha Luân</t>
  </si>
  <si>
    <t>A NA PHA LUÂN</t>
  </si>
  <si>
    <t>016   F2   1mg ¸100g</t>
  </si>
  <si>
    <t>NAM</t>
  </si>
  <si>
    <t>Lê Văn Nam</t>
  </si>
  <si>
    <t>LÊ VĂN NAM</t>
  </si>
  <si>
    <t>Loại cân</t>
  </si>
  <si>
    <t>017   F1   5000g</t>
  </si>
  <si>
    <t>NHẪN</t>
  </si>
  <si>
    <t>Nguyễn Văn Nhẫn</t>
  </si>
  <si>
    <t>NGUYỄN VĂN NHẪN</t>
  </si>
  <si>
    <t>018   F1   5000g</t>
  </si>
  <si>
    <t>OANH</t>
  </si>
  <si>
    <t>Phạm T.Hoàng Oanh</t>
  </si>
  <si>
    <t>PHẠM THỊ HOÀNG OANH</t>
  </si>
  <si>
    <t>THÔNG</t>
  </si>
  <si>
    <t>Dương Văn Thông</t>
  </si>
  <si>
    <t>DƯƠNG VĂN THÔNG</t>
  </si>
  <si>
    <t>020   F1   2000g</t>
  </si>
  <si>
    <t>TOÀN</t>
  </si>
  <si>
    <t>Nguyễn Ngọc Toàn</t>
  </si>
  <si>
    <t>NGUYỄN NGỌC TOÀN</t>
  </si>
  <si>
    <t>021   F1   5000g</t>
  </si>
  <si>
    <t>TÍN</t>
  </si>
  <si>
    <t>Trương Trung Tín</t>
  </si>
  <si>
    <t>TRƯƠNG TRUNG TÍN</t>
  </si>
  <si>
    <t>022   F1   1000g</t>
  </si>
  <si>
    <t>VIỆT</t>
  </si>
  <si>
    <t>Trần Hữu Việt</t>
  </si>
  <si>
    <t>TRẨN HỮU VIỆT</t>
  </si>
  <si>
    <t>XUÂN</t>
  </si>
  <si>
    <t>Nguyễn Thanh Xuân</t>
  </si>
  <si>
    <t>NGUYỄN THANH XUÂN</t>
  </si>
  <si>
    <t>030   F1   1g ¸ 500g</t>
  </si>
  <si>
    <t>Anh</t>
  </si>
  <si>
    <t>England</t>
  </si>
  <si>
    <t>         /</t>
  </si>
  <si>
    <t>031   F1   1g ¸ 500g</t>
  </si>
  <si>
    <t>Poland</t>
  </si>
  <si>
    <t>      /</t>
  </si>
  <si>
    <t>          /</t>
  </si>
  <si>
    <t>Russia</t>
  </si>
  <si>
    <t>        /</t>
  </si>
  <si>
    <t>044   M1   200g</t>
  </si>
  <si>
    <t>Thụy Sỹ</t>
  </si>
  <si>
    <t>            /</t>
  </si>
  <si>
    <t>Mã Lai</t>
  </si>
  <si>
    <t>Malaysia</t>
  </si>
  <si>
    <t>Canada</t>
  </si>
  <si>
    <t>Chuẩn cân đồng hồ lò xo</t>
  </si>
  <si>
    <t>Chuẩn quả cân</t>
  </si>
  <si>
    <t>Hình khối chữ nhật</t>
  </si>
  <si>
    <t>Hình lục giác</t>
  </si>
  <si>
    <t>Hình tròn dẹp</t>
  </si>
  <si>
    <t>Hình trụ tròn có núm cầm</t>
  </si>
  <si>
    <t>KLDĐ</t>
  </si>
  <si>
    <t>E1</t>
  </si>
  <si>
    <t>M2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</si>
</sst>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0"/>
    <numFmt numFmtId="166" formatCode="\\#,##0.00;[RED]&quot;\\\\\\-&quot;#,##0.00"/>
    <numFmt numFmtId="167" formatCode="#,##0.00\ ;[RED]\(#,##0.00\)"/>
    <numFmt numFmtId="168" formatCode="\\#,##0.00;[RED]&quot;\-&quot;#,##0.00"/>
    <numFmt numFmtId="169" formatCode="#,##0\ ;[RED]\(#,##0\)"/>
    <numFmt numFmtId="170" formatCode="0.00"/>
    <numFmt numFmtId="171" formatCode="\\#,##0;[RED]&quot;\-&quot;#,##0"/>
    <numFmt numFmtId="172" formatCode="0.00%"/>
    <numFmt numFmtId="173" formatCode="\$#,##0\ ;&quot;($&quot;#,##0\)"/>
    <numFmt numFmtId="174" formatCode="#,##0"/>
    <numFmt numFmtId="175" formatCode="\\#,##0;[RED]&quot;\\-&quot;#,##0"/>
    <numFmt numFmtId="176" formatCode="M/D/YYYY"/>
    <numFmt numFmtId="177" formatCode="@"/>
    <numFmt numFmtId="178" formatCode="0.000"/>
    <numFmt numFmtId="179" formatCode="General"/>
    <numFmt numFmtId="180" formatCode="HH:MM:SS\ AM/PM"/>
    <numFmt numFmtId="181" formatCode="0.0"/>
    <numFmt numFmtId="182" formatCode="0.00000"/>
  </numFmts>
  <fonts count="77">
    <font>
      <sz val="12"/>
      <name val="VNI-Times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996600"/>
      <name val="VNI-Times"/>
      <family val="0"/>
    </font>
    <font>
      <sz val="10"/>
      <color rgb="FFCC0000"/>
      <name val="VNI-Times"/>
      <family val="0"/>
    </font>
    <font>
      <b val="true"/>
      <sz val="24"/>
      <color rgb="FF000000"/>
      <name val="VNI-Times"/>
      <family val="0"/>
    </font>
    <font>
      <b val="true"/>
      <sz val="10"/>
      <color rgb="FF000000"/>
      <name val="VNI-Times"/>
      <family val="0"/>
    </font>
    <font>
      <sz val="10"/>
      <color rgb="FFFFFFFF"/>
      <name val="VNI-Times"/>
      <family val="0"/>
    </font>
    <font>
      <sz val="10"/>
      <name val="굴림체"/>
      <family val="3"/>
    </font>
    <font>
      <sz val="10"/>
      <name val="Arial"/>
      <family val="2"/>
    </font>
    <font>
      <i val="true"/>
      <sz val="10"/>
      <color rgb="FF808080"/>
      <name val="VNI-Times"/>
      <family val="0"/>
    </font>
    <font>
      <b val="true"/>
      <sz val="10"/>
      <color rgb="FFFFFFFF"/>
      <name val="VNI-Times"/>
      <family val="0"/>
    </font>
    <font>
      <sz val="12"/>
      <color rgb="FF000000"/>
      <name val="VNI-Times"/>
      <family val="0"/>
    </font>
    <font>
      <sz val="12"/>
      <name val="뼻뮝"/>
      <family val="1"/>
    </font>
    <font>
      <sz val="18"/>
      <color rgb="FF000000"/>
      <name val="VNI-Times"/>
      <family val="0"/>
    </font>
    <font>
      <sz val="10"/>
      <color rgb="FF333333"/>
      <name val="VNI-Times"/>
      <family val="0"/>
    </font>
    <font>
      <sz val="10"/>
      <color rgb="FF006600"/>
      <name val="VNI-Times"/>
      <family val="0"/>
    </font>
    <font>
      <u val="single"/>
      <sz val="10"/>
      <color rgb="FF0000EE"/>
      <name val="VNI-Times"/>
      <family val="0"/>
    </font>
    <font>
      <sz val="12"/>
      <name val="Times New Roman"/>
      <family val="1"/>
    </font>
    <font>
      <b val="true"/>
      <i val="true"/>
      <sz val="12"/>
      <color rgb="FFFFFF00"/>
      <name val="Times New Roman"/>
      <family val="1"/>
    </font>
    <font>
      <b val="true"/>
      <i val="true"/>
      <sz val="11"/>
      <color rgb="FFFFFFFF"/>
      <name val="Times New Roman"/>
      <family val="1"/>
    </font>
    <font>
      <b val="true"/>
      <i val="true"/>
      <sz val="12"/>
      <color rgb="FFFFFFFF"/>
      <name val="Times New Roman"/>
      <family val="1"/>
    </font>
    <font>
      <sz val="13"/>
      <name val="Times New Roman"/>
      <family val="1"/>
    </font>
    <font>
      <sz val="12"/>
      <color rgb="FFFF0000"/>
      <name val="Times New Roman"/>
      <family val="1"/>
    </font>
    <font>
      <b val="true"/>
      <i val="true"/>
      <sz val="11"/>
      <color rgb="FF333300"/>
      <name val="Times New Roman"/>
      <family val="1"/>
    </font>
    <font>
      <sz val="12"/>
      <color rgb="FF333300"/>
      <name val="Times New Roman"/>
      <family val="1"/>
    </font>
    <font>
      <sz val="20"/>
      <color rgb="FFFF0000"/>
      <name val="Times New Roman"/>
      <family val="1"/>
    </font>
    <font>
      <b val="true"/>
      <i val="true"/>
      <sz val="11"/>
      <color rgb="FFFF0000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sz val="20"/>
      <name val="Times New Roman"/>
      <family val="1"/>
    </font>
    <font>
      <i val="true"/>
      <sz val="12"/>
      <name val="Times New Roman"/>
      <family val="1"/>
    </font>
    <font>
      <u val="single"/>
      <sz val="11"/>
      <name val="Times New Roman"/>
      <family val="1"/>
    </font>
    <font>
      <b val="true"/>
      <sz val="12"/>
      <name val="Times New Roman"/>
      <family val="1"/>
    </font>
    <font>
      <b val="true"/>
      <sz val="15"/>
      <name val="Times New Roman"/>
      <family val="1"/>
    </font>
    <font>
      <vertAlign val="subscript"/>
      <sz val="12"/>
      <name val="Times New Roman"/>
      <family val="1"/>
    </font>
    <font>
      <b val="true"/>
      <sz val="14"/>
      <name val="Times New Roman"/>
      <family val="1"/>
    </font>
    <font>
      <sz val="13"/>
      <name val="Wingdings 2"/>
      <family val="1"/>
      <charset val="2"/>
    </font>
    <font>
      <vertAlign val="superscript"/>
      <sz val="12"/>
      <name val="Times New Roman"/>
      <family val="1"/>
    </font>
    <font>
      <vertAlign val="subscript"/>
      <sz val="11"/>
      <name val="Times New Roman"/>
      <family val="1"/>
    </font>
    <font>
      <b val="true"/>
      <u val="single"/>
      <sz val="12"/>
      <name val="Times New Roman"/>
      <family val="1"/>
    </font>
    <font>
      <sz val="12"/>
      <name val="Wingdings 2"/>
      <family val="1"/>
      <charset val="2"/>
    </font>
    <font>
      <sz val="10"/>
      <name val="Times New Roman"/>
      <family val="1"/>
    </font>
    <font>
      <sz val="18"/>
      <name val="Times New Roman"/>
      <family val="1"/>
    </font>
    <font>
      <sz val="14"/>
      <name val="Wingdings 2"/>
      <family val="1"/>
      <charset val="2"/>
    </font>
    <font>
      <sz val="8"/>
      <name val="Times New Roman"/>
      <family val="1"/>
    </font>
    <font>
      <sz val="13"/>
      <name val="VNI-Times"/>
      <family val="0"/>
    </font>
    <font>
      <b val="true"/>
      <sz val="13"/>
      <name val="Times New Roman"/>
      <family val="1"/>
    </font>
    <font>
      <sz val="14"/>
      <name val="Wingdings"/>
      <family val="0"/>
      <charset val="2"/>
    </font>
    <font>
      <sz val="9"/>
      <name val="Times New Roman"/>
      <family val="1"/>
    </font>
    <font>
      <sz val="9"/>
      <name val="VNI-Times"/>
      <family val="0"/>
    </font>
    <font>
      <sz val="14"/>
      <name val="Webdings"/>
      <family val="1"/>
      <charset val="2"/>
    </font>
    <font>
      <sz val="12"/>
      <name val="Wingdings"/>
      <family val="0"/>
      <charset val="2"/>
    </font>
    <font>
      <vertAlign val="subscript"/>
      <sz val="12"/>
      <name val="VNI-Times"/>
      <family val="0"/>
    </font>
    <font>
      <sz val="11"/>
      <name val="VNI-Times"/>
      <family val="0"/>
    </font>
    <font>
      <sz val="11"/>
      <name val="Wingdings"/>
      <family val="0"/>
      <charset val="2"/>
    </font>
    <font>
      <sz val="12"/>
      <color rgb="FFFF0000"/>
      <name val="VNI-Times"/>
      <family val="0"/>
    </font>
    <font>
      <b val="true"/>
      <u val="single"/>
      <sz val="13"/>
      <name val="Times New Roman"/>
      <family val="1"/>
    </font>
    <font>
      <i val="true"/>
      <sz val="11"/>
      <name val="Times New Roman"/>
      <family val="1"/>
    </font>
    <font>
      <b val="true"/>
      <sz val="16"/>
      <name val="Times New Roman"/>
      <family val="1"/>
    </font>
    <font>
      <vertAlign val="superscript"/>
      <sz val="13"/>
      <name val="Times New Roman"/>
      <family val="1"/>
    </font>
    <font>
      <i val="true"/>
      <sz val="13"/>
      <name val="Times New Roman"/>
      <family val="1"/>
    </font>
    <font>
      <sz val="13"/>
      <color rgb="FF969696"/>
      <name val="Times New Roman"/>
      <family val="1"/>
    </font>
    <font>
      <i val="true"/>
      <vertAlign val="superscript"/>
      <sz val="12"/>
      <name val="Times New Roman"/>
      <family val="1"/>
    </font>
    <font>
      <b val="true"/>
      <i val="true"/>
      <sz val="13"/>
      <name val="Times New Roman"/>
      <family val="1"/>
    </font>
    <font>
      <u val="single"/>
      <sz val="12"/>
      <name val="Times New Roman"/>
      <family val="1"/>
    </font>
    <font>
      <sz val="12"/>
      <color rgb="FF0000FF"/>
      <name val="Times New Roman"/>
      <family val="1"/>
    </font>
    <font>
      <vertAlign val="subscript"/>
      <sz val="12"/>
      <color rgb="FF0000FF"/>
      <name val="Times New Roman"/>
      <family val="1"/>
    </font>
    <font>
      <i val="true"/>
      <sz val="13"/>
      <name val="VNI-Times"/>
      <family val="0"/>
    </font>
    <font>
      <i val="true"/>
      <sz val="12"/>
      <color rgb="FFFF0000"/>
      <name val="Times New Roman"/>
      <family val="1"/>
    </font>
    <font>
      <sz val="12"/>
      <color rgb="FFFFFF00"/>
      <name val="Times New Roman"/>
      <family val="1"/>
    </font>
    <font>
      <sz val="12"/>
      <color rgb="FFFFFFFF"/>
      <name val="Times New Roman"/>
      <family val="1"/>
    </font>
    <font>
      <vertAlign val="subscript"/>
      <sz val="12"/>
      <color rgb="FFFFFFFF"/>
      <name val="Times New Roman"/>
      <family val="1"/>
    </font>
    <font>
      <sz val="36"/>
      <color rgb="FFFF0000"/>
      <name val="Times New Roman"/>
      <family val="1"/>
    </font>
    <font>
      <b val="true"/>
      <sz val="12"/>
      <color rgb="FFFF0000"/>
      <name val="Times New Roman"/>
      <family val="1"/>
    </font>
    <font>
      <b val="true"/>
      <sz val="13"/>
      <color rgb="FFFF0000"/>
      <name val="Times New Roman"/>
      <family val="1"/>
    </font>
  </fonts>
  <fills count="2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DDDDDD"/>
        <bgColor rgb="FFCCCCFF"/>
      </patternFill>
    </fill>
    <fill>
      <patternFill patternType="solid">
        <fgColor rgb="FF808080"/>
        <bgColor rgb="FF969696"/>
      </patternFill>
    </fill>
    <fill>
      <patternFill patternType="solid">
        <fgColor rgb="FF000000"/>
        <bgColor rgb="FF003300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C0C0C0"/>
        <bgColor rgb="FFCCCCFF"/>
      </patternFill>
    </fill>
    <fill>
      <patternFill patternType="solid">
        <fgColor rgb="FF0066CC"/>
        <bgColor rgb="FF008080"/>
      </patternFill>
    </fill>
    <fill>
      <patternFill patternType="solid">
        <fgColor rgb="FFFF0000"/>
        <bgColor rgb="FFCC00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00FFFF"/>
        <bgColor rgb="FF00FFFF"/>
      </patternFill>
    </fill>
    <fill>
      <patternFill patternType="solid">
        <fgColor rgb="FFFFFF99"/>
        <bgColor rgb="FFFFFFCC"/>
      </patternFill>
    </fill>
    <fill>
      <patternFill patternType="solid">
        <fgColor rgb="FFCCFFFF"/>
        <bgColor rgb="FFCCFFCC"/>
      </patternFill>
    </fill>
    <fill>
      <patternFill patternType="solid">
        <fgColor rgb="FF99CCFF"/>
        <bgColor rgb="FFCCCCFF"/>
      </patternFill>
    </fill>
    <fill>
      <patternFill patternType="solid">
        <fgColor rgb="FF00FF00"/>
        <bgColor rgb="FF33CCCC"/>
      </patternFill>
    </fill>
    <fill>
      <patternFill patternType="solid">
        <fgColor rgb="FFFF99CC"/>
        <bgColor rgb="FFFF8080"/>
      </patternFill>
    </fill>
    <fill>
      <patternFill patternType="solid">
        <fgColor rgb="FFCCCCFF"/>
        <bgColor rgb="FFDDDDDD"/>
      </patternFill>
    </fill>
    <fill>
      <patternFill patternType="solid">
        <fgColor rgb="FF00CCFF"/>
        <bgColor rgb="FF33CCCC"/>
      </patternFill>
    </fill>
    <fill>
      <patternFill patternType="solid">
        <fgColor rgb="FFCC99FF"/>
        <bgColor rgb="FF9999FF"/>
      </patternFill>
    </fill>
  </fills>
  <borders count="3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n"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 style="thin"/>
      <top/>
      <bottom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hair"/>
      <right style="hair"/>
      <top style="hair"/>
      <bottom style="thin"/>
      <diagonal/>
    </border>
    <border diagonalUp="false" diagonalDown="false">
      <left style="thin"/>
      <right/>
      <top style="thin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thin"/>
      <right style="hair"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thin"/>
      <right style="hair"/>
      <top style="hair"/>
      <bottom style="thin"/>
      <diagonal/>
    </border>
  </borders>
  <cellStyleXfs count="5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4" fillId="2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5" fontId="0" fillId="0" borderId="0" applyFont="true" applyBorder="false" applyAlignment="false" applyProtection="false"/>
    <xf numFmtId="166" fontId="0" fillId="0" borderId="0" applyFont="true" applyBorder="false" applyAlignment="false" applyProtection="false"/>
    <xf numFmtId="167" fontId="0" fillId="0" borderId="0" applyFont="true" applyBorder="false" applyAlignment="false" applyProtection="false"/>
    <xf numFmtId="168" fontId="0" fillId="0" borderId="0" applyFont="true" applyBorder="false" applyAlignment="false" applyProtection="false"/>
    <xf numFmtId="164" fontId="7" fillId="0" borderId="0" applyFont="true" applyBorder="false" applyAlignment="false" applyProtection="false"/>
    <xf numFmtId="164" fontId="7" fillId="3" borderId="0" applyFont="true" applyBorder="false" applyAlignment="false" applyProtection="false"/>
    <xf numFmtId="164" fontId="8" fillId="4" borderId="0" applyFont="true" applyBorder="false" applyAlignment="false" applyProtection="false"/>
    <xf numFmtId="164" fontId="8" fillId="5" borderId="0" applyFont="true" applyBorder="false" applyAlignment="false" applyProtection="false"/>
    <xf numFmtId="165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0" applyFont="true" applyBorder="false" applyAlignment="false" applyProtection="false"/>
    <xf numFmtId="165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applyFont="true" applyBorder="false" applyAlignment="false" applyProtection="false"/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applyFont="true" applyBorder="false" applyAlignment="false" applyProtection="false"/>
    <xf numFmtId="164" fontId="0" fillId="0" borderId="0" applyFont="true" applyBorder="false" applyAlignment="false" applyProtection="false"/>
    <xf numFmtId="164" fontId="11" fillId="0" borderId="0" applyFont="true" applyBorder="false" applyAlignment="false" applyProtection="false"/>
    <xf numFmtId="165" fontId="0" fillId="0" borderId="0" applyFont="true" applyBorder="false" applyAlignment="false" applyProtection="false"/>
    <xf numFmtId="164" fontId="12" fillId="7" borderId="0" applyFont="true" applyBorder="false" applyAlignment="false" applyProtection="false"/>
    <xf numFmtId="165" fontId="0" fillId="0" borderId="0" applyFont="true" applyBorder="false" applyAlignment="false" applyProtection="false"/>
    <xf numFmtId="165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false" applyAlignment="false" applyProtection="false"/>
    <xf numFmtId="171" fontId="0" fillId="0" borderId="0" applyFont="true" applyBorder="false" applyAlignment="false" applyProtection="false"/>
    <xf numFmtId="165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false" applyAlignment="false" applyProtection="false"/>
    <xf numFmtId="172" fontId="0" fillId="0" borderId="0" applyFont="true" applyBorder="false" applyAlignment="false" applyProtection="false"/>
    <xf numFmtId="164" fontId="16" fillId="2" borderId="1" applyFont="true" applyBorder="true" applyAlignment="false" applyProtection="false"/>
    <xf numFmtId="173" fontId="0" fillId="0" borderId="0" applyFont="true" applyBorder="false" applyAlignment="false" applyProtection="false"/>
    <xf numFmtId="164" fontId="17" fillId="8" borderId="0" applyFont="true" applyBorder="false" applyAlignment="false" applyProtection="false"/>
    <xf numFmtId="164" fontId="18" fillId="0" borderId="0" applyFont="true" applyBorder="false" applyAlignment="false" applyProtection="false"/>
    <xf numFmtId="174" fontId="0" fillId="0" borderId="0" applyFont="true" applyBorder="false" applyAlignment="false" applyProtection="false"/>
    <xf numFmtId="175" fontId="0" fillId="0" borderId="0" applyFont="true" applyBorder="false" applyAlignment="false" applyProtection="false"/>
  </cellStyleXfs>
  <cellXfs count="5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1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19" fillId="1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1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9" fillId="12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21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2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11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9" fillId="11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1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9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3" fillId="9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23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23" fillId="9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2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4" fillId="9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9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4" fontId="23" fillId="1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11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6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25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8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24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8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9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2" borderId="8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9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30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4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9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8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10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8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12" borderId="11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9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1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10" xfId="32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8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12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12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8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11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1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30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32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3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3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3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34" fillId="0" borderId="0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3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9" fillId="0" borderId="8" xfId="0" applyFont="true" applyBorder="true" applyAlignment="true" applyProtection="true">
      <alignment horizontal="right" vertical="center" textRotation="0" wrapText="true" indent="0" shrinkToFit="false"/>
      <protection locked="true" hidden="true"/>
    </xf>
    <xf numFmtId="165" fontId="19" fillId="0" borderId="9" xfId="0" applyFont="true" applyBorder="true" applyAlignment="true" applyProtection="true">
      <alignment horizontal="left" vertical="center" textRotation="0" wrapText="true" indent="0" shrinkToFit="false"/>
      <protection locked="true" hidden="true"/>
    </xf>
    <xf numFmtId="165" fontId="19" fillId="0" borderId="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9" fillId="0" borderId="8" xfId="0" applyFont="true" applyBorder="true" applyAlignment="true" applyProtection="true">
      <alignment horizontal="right" vertical="bottom" textRotation="0" wrapText="true" indent="0" shrinkToFit="false"/>
      <protection locked="true" hidden="true"/>
    </xf>
    <xf numFmtId="165" fontId="19" fillId="0" borderId="9" xfId="0" applyFont="true" applyBorder="true" applyAlignment="true" applyProtection="true">
      <alignment horizontal="left" vertical="bottom" textRotation="0" wrapText="true" indent="0" shrinkToFit="false"/>
      <protection locked="true" hidden="true"/>
    </xf>
    <xf numFmtId="165" fontId="1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30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19" fillId="0" borderId="1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76" fontId="19" fillId="13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1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19" fillId="13" borderId="1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13" borderId="1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19" fillId="13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1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38" fillId="0" borderId="14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38" fillId="13" borderId="1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true"/>
    </xf>
    <xf numFmtId="165" fontId="19" fillId="13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19" fillId="0" borderId="15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38" fillId="0" borderId="16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38" fillId="13" borderId="16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32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19" fillId="0" borderId="4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13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5" xfId="0" applyFont="true" applyBorder="true" applyAlignment="true" applyProtection="true">
      <alignment horizontal="right" vertical="bottom" textRotation="0" wrapText="true" indent="0" shrinkToFit="false"/>
      <protection locked="true" hidden="true"/>
    </xf>
    <xf numFmtId="165" fontId="19" fillId="0" borderId="16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9" fillId="13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1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19" fillId="13" borderId="2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3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34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2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0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30" fillId="0" borderId="3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30" fillId="0" borderId="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9" fillId="13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39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true"/>
    </xf>
    <xf numFmtId="165" fontId="30" fillId="0" borderId="15" xfId="0" applyFont="true" applyBorder="true" applyAlignment="true" applyProtection="true">
      <alignment horizontal="right" vertical="bottom" textRotation="0" wrapText="true" indent="0" shrinkToFit="false"/>
      <protection locked="true" hidden="true"/>
    </xf>
    <xf numFmtId="165" fontId="30" fillId="0" borderId="16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3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3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41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42" fillId="0" borderId="0" xfId="0" applyFont="true" applyBorder="false" applyAlignment="true" applyProtection="true">
      <alignment horizontal="left" vertical="bottom" textRotation="0" wrapText="false" indent="0" shrinkToFit="false"/>
      <protection locked="true" hidden="true"/>
    </xf>
    <xf numFmtId="165" fontId="4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true"/>
    </xf>
    <xf numFmtId="165" fontId="41" fillId="0" borderId="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9" fillId="13" borderId="8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39" fillId="13" borderId="9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39" fillId="13" borderId="9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13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3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4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9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9" fillId="0" borderId="10" xfId="0" applyFont="true" applyBorder="true" applyAlignment="true" applyProtection="true">
      <alignment horizontal="right" vertical="center" textRotation="0" wrapText="false" indent="0" shrinkToFit="false"/>
      <protection locked="true" hidden="true"/>
    </xf>
    <xf numFmtId="165" fontId="19" fillId="0" borderId="14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5" fontId="19" fillId="0" borderId="4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9" fillId="0" borderId="5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9" fillId="0" borderId="5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9" fillId="13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11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42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1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5" fontId="42" fillId="0" borderId="9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42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41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43" fillId="0" borderId="3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19" fillId="0" borderId="4" xfId="0" applyFont="true" applyBorder="true" applyAlignment="true" applyProtection="true">
      <alignment horizontal="center" vertical="center" textRotation="0" wrapText="true" indent="0" shrinkToFit="false"/>
      <protection locked="true" hidden="true"/>
    </xf>
    <xf numFmtId="165" fontId="42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4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4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46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3" xfId="0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5" fontId="42" fillId="0" borderId="0" xfId="0" applyFont="true" applyBorder="true" applyAlignment="true" applyProtection="true">
      <alignment horizontal="left" vertical="top" textRotation="0" wrapText="false" indent="0" shrinkToFit="false"/>
      <protection locked="true" hidden="true"/>
    </xf>
    <xf numFmtId="165" fontId="19" fillId="0" borderId="0" xfId="0" applyFont="true" applyBorder="false" applyAlignment="true" applyProtection="true">
      <alignment horizontal="general" vertical="top" textRotation="0" wrapText="false" indent="0" shrinkToFit="false"/>
      <protection locked="true" hidden="true"/>
    </xf>
    <xf numFmtId="165" fontId="42" fillId="0" borderId="0" xfId="0" applyFont="true" applyBorder="false" applyAlignment="true" applyProtection="true">
      <alignment horizontal="left" vertical="top" textRotation="0" wrapText="false" indent="0" shrinkToFit="false"/>
      <protection locked="true" hidden="true"/>
    </xf>
    <xf numFmtId="165" fontId="4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43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4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43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2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19" fillId="0" borderId="18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5" fontId="19" fillId="0" borderId="18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5" fontId="19" fillId="0" borderId="19" xfId="0" applyFont="true" applyBorder="true" applyAlignment="true" applyProtection="true">
      <alignment horizontal="general" vertical="bottom" textRotation="0" wrapText="true" indent="0" shrinkToFit="false"/>
      <protection locked="true" hidden="true"/>
    </xf>
    <xf numFmtId="165" fontId="19" fillId="0" borderId="19" xfId="0" applyFont="true" applyBorder="true" applyAlignment="true" applyProtection="true">
      <alignment horizontal="center" vertical="bottom" textRotation="0" wrapText="true" indent="0" shrinkToFit="false"/>
      <protection locked="true" hidden="tru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4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8" fillId="0" borderId="0" xfId="32" applyFont="true" applyBorder="true" applyAlignment="true" applyProtection="true">
      <alignment horizontal="center" vertical="top" textRotation="0" wrapText="false" indent="0" shrinkToFit="false"/>
      <protection locked="true" hidden="true"/>
    </xf>
    <xf numFmtId="164" fontId="4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48" fillId="0" borderId="0" xfId="3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23" fillId="0" borderId="12" xfId="3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19" fillId="0" borderId="3" xfId="3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76" fontId="19" fillId="0" borderId="10" xfId="3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19" fillId="0" borderId="13" xfId="3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19" fillId="0" borderId="14" xfId="3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9" fillId="0" borderId="10" xfId="3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13" xfId="3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14" xfId="3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6" fontId="19" fillId="0" borderId="7" xfId="3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19" fillId="0" borderId="0" xfId="3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76" fontId="19" fillId="0" borderId="2" xfId="32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5" fontId="19" fillId="0" borderId="7" xfId="3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0" xfId="3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5" fontId="19" fillId="0" borderId="2" xfId="32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76" fontId="19" fillId="0" borderId="5" xfId="32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19" fillId="0" borderId="5" xfId="32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49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0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5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52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13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14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9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3" fillId="0" borderId="9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34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4" fillId="0" borderId="0" xfId="32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3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34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3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19" fillId="0" borderId="0" xfId="32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0" xfId="32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7" fontId="0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6" fillId="0" borderId="14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5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6" fillId="0" borderId="16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1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8" fontId="0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6" fillId="0" borderId="0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0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0" fillId="0" borderId="15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6" fillId="0" borderId="2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0" fillId="0" borderId="7" xfId="32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8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0" borderId="0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0" borderId="9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9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0" fillId="0" borderId="8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6" fillId="0" borderId="11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30" fillId="0" borderId="11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6" fillId="0" borderId="9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19" fillId="0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8" fontId="19" fillId="0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9" fillId="0" borderId="10" xfId="32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53" fillId="0" borderId="1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7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6" fillId="0" borderId="2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6" fillId="0" borderId="3" xfId="32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6" fillId="0" borderId="14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15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6" fillId="0" borderId="16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8" xfId="32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56" fillId="0" borderId="9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5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1" fillId="0" borderId="0" xfId="32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7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3" fillId="0" borderId="0" xfId="43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32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3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3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32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62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23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9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4" fontId="62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3" fillId="0" borderId="0" xfId="43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6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80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7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8" fillId="0" borderId="2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5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6" fillId="0" borderId="2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36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19" fillId="14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19" fillId="1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2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9" fillId="15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15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1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9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9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1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9" fontId="19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9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9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9" fontId="19" fillId="9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12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4" fontId="19" fillId="1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39" fillId="1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0" fillId="12" borderId="3" xfId="0" applyFont="true" applyBorder="true" applyAlignment="true" applyProtection="true">
      <alignment horizontal="general" vertical="bottom" textRotation="0" wrapText="false" indent="0" shrinkToFit="false"/>
      <protection locked="true" hidden="true"/>
    </xf>
    <xf numFmtId="164" fontId="30" fillId="12" borderId="3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4" fontId="6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9" fillId="17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19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19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19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9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71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1" fontId="24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4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27" fillId="17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9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9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19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9" fontId="3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19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4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24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82" fontId="24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7" fillId="17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2" fillId="15" borderId="2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72" fillId="15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2" fillId="1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true"/>
    </xf>
    <xf numFmtId="164" fontId="19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9" fillId="12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9" fillId="13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19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9" fontId="19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78" fontId="19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19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2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2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9" fontId="27" fillId="17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9" fontId="27" fillId="17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9" fontId="19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9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32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19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24" fillId="0" borderId="2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9" fontId="24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24" fillId="0" borderId="9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9" fillId="15" borderId="27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79" fontId="19" fillId="2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9" fillId="15" borderId="2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19" fillId="15" borderId="2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15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27" fillId="17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9" fontId="27" fillId="1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9" fontId="74" fillId="2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9" fillId="0" borderId="7" xfId="0" applyFont="true" applyBorder="true" applyAlignment="false" applyProtection="true">
      <alignment horizontal="general" vertical="bottom" textRotation="0" wrapText="false" indent="0" shrinkToFit="false"/>
      <protection locked="true" hidden="true"/>
    </xf>
    <xf numFmtId="165" fontId="38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13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0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19" fillId="0" borderId="0" xfId="0" applyFont="true" applyBorder="true" applyAlignment="true" applyProtection="true">
      <alignment horizontal="right" vertical="bottom" textRotation="0" wrapText="false" indent="0" shrinkToFit="false"/>
      <protection locked="true" hidden="tru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true"/>
    </xf>
    <xf numFmtId="165" fontId="0" fillId="13" borderId="0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5" fontId="0" fillId="13" borderId="0" xfId="0" applyFont="false" applyBorder="false" applyAlignment="true" applyProtection="true">
      <alignment horizontal="left" vertical="bottom" textRotation="0" wrapText="false" indent="0" shrinkToFit="false"/>
      <protection locked="true" hidden="true"/>
    </xf>
    <xf numFmtId="165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true"/>
    </xf>
    <xf numFmtId="165" fontId="0" fillId="0" borderId="0" xfId="0" applyFont="false" applyBorder="true" applyAlignment="true" applyProtection="true">
      <alignment horizontal="left" vertical="bottom" textRotation="0" wrapText="false" indent="0" shrinkToFit="false"/>
      <protection locked="true" hidden="tru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true"/>
    </xf>
    <xf numFmtId="165" fontId="19" fillId="0" borderId="3" xfId="0" applyFont="true" applyBorder="true" applyAlignment="true" applyProtection="true">
      <alignment horizontal="left" vertical="bottom" textRotation="0" wrapText="false" indent="0" shrinkToFit="false"/>
      <protection locked="true" hidden="true"/>
    </xf>
    <xf numFmtId="165" fontId="42" fillId="0" borderId="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3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true"/>
    </xf>
    <xf numFmtId="165" fontId="42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true"/>
    </xf>
    <xf numFmtId="165" fontId="4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75" fillId="12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5" fillId="19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15" borderId="3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2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12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19" fillId="1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1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5" borderId="3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9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9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5" fillId="8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8" borderId="2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9" fillId="8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8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8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5" fillId="20" borderId="3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9" fillId="20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3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9" fillId="2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3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0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0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2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5" fillId="21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9" fillId="2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1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21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21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15" borderId="3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19" fillId="15" borderId="3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3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5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2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6" fillId="15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3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3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15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9" fontId="19" fillId="15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5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2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9" fontId="19" fillId="15" borderId="3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5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15" borderId="3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15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4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tus" xfId="20"/>
    <cellStyle name="Neutral" xfId="21"/>
    <cellStyle name="Warning" xfId="22"/>
    <cellStyle name="Heading" xfId="23"/>
    <cellStyle name="믅됞_PRODUCT DETAIL Q1" xfId="24"/>
    <cellStyle name="콤마_1202" xfId="25"/>
    <cellStyle name="똿뗦먛귟 [0.00]_PRODUCT DETAIL Q1" xfId="26"/>
    <cellStyle name="통화 [0]_1202" xfId="27"/>
    <cellStyle name="Accent" xfId="28"/>
    <cellStyle name="Accent 3" xfId="29"/>
    <cellStyle name="Accent 2" xfId="30"/>
    <cellStyle name="Accent 1" xfId="31"/>
    <cellStyle name="Normal 2" xfId="32"/>
    <cellStyle name="똿뗦먛귟_PRODUCT DETAIL Q1" xfId="33"/>
    <cellStyle name="표준_(정보부문)월별인원계획" xfId="34"/>
    <cellStyle name="Fixed" xfId="35"/>
    <cellStyle name="표준_kc-elec system check list" xfId="36"/>
    <cellStyle name="Bad" xfId="37"/>
    <cellStyle name="Text" xfId="38"/>
    <cellStyle name="Footnote" xfId="39"/>
    <cellStyle name="믅됞 [0.00]_PRODUCT DETAIL Q1" xfId="40"/>
    <cellStyle name="Error" xfId="41"/>
    <cellStyle name="Date" xfId="42"/>
    <cellStyle name="Normal_IN GIAY KD" xfId="43"/>
    <cellStyle name="Heading 2" xfId="44"/>
    <cellStyle name="통화_1202" xfId="45"/>
    <cellStyle name="뷭?_BOOKSHIP" xfId="46"/>
    <cellStyle name="Heading 1" xfId="47"/>
    <cellStyle name="백분율_HOBONG" xfId="48"/>
    <cellStyle name="Note" xfId="49"/>
    <cellStyle name="Currency0" xfId="50"/>
    <cellStyle name="Good" xfId="51"/>
    <cellStyle name="Hyperlink" xfId="52"/>
    <cellStyle name="Comma0" xfId="53"/>
    <cellStyle name="콤마 [0]_1202" xfId="54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EE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-474480</xdr:colOff>
      <xdr:row>0</xdr:row>
      <xdr:rowOff>19440</xdr:rowOff>
    </xdr:from>
    <xdr:to>
      <xdr:col>0</xdr:col>
      <xdr:colOff>378720</xdr:colOff>
      <xdr:row>0</xdr:row>
      <xdr:rowOff>19440</xdr:rowOff>
    </xdr:to>
    <xdr:sp>
      <xdr:nvSpPr>
        <xdr:cNvPr id="0" name="Line 1"/>
        <xdr:cNvSpPr/>
      </xdr:nvSpPr>
      <xdr:spPr>
        <a:xfrm>
          <a:off x="-474480" y="19440"/>
          <a:ext cx="853200" cy="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sas/temp/import/BBKD/BBKD%20can%20dh%20lo%20xo/BBKD%20can%20dh%20lo%20xo%202009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0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1" width="8.99"/>
    <col collapsed="false" customWidth="true" hidden="false" outlineLevel="0" max="2" min="2" style="1" width="17.43"/>
    <col collapsed="false" customWidth="true" hidden="false" outlineLevel="0" max="3" min="3" style="1" width="14.76"/>
    <col collapsed="false" customWidth="true" hidden="false" outlineLevel="0" max="4" min="4" style="1" width="12.99"/>
    <col collapsed="false" customWidth="true" hidden="false" outlineLevel="0" max="5" min="5" style="1" width="8.88"/>
    <col collapsed="false" customWidth="true" hidden="false" outlineLevel="0" max="6" min="6" style="1" width="8.2"/>
    <col collapsed="false" customWidth="true" hidden="false" outlineLevel="0" max="7" min="7" style="1" width="8.88"/>
    <col collapsed="false" customWidth="true" hidden="false" outlineLevel="0" max="8" min="8" style="1" width="8.77"/>
    <col collapsed="false" customWidth="true" hidden="false" outlineLevel="0" max="9" min="9" style="1" width="8.2"/>
    <col collapsed="false" customWidth="true" hidden="false" outlineLevel="0" max="10" min="10" style="1" width="9.32"/>
    <col collapsed="false" customWidth="true" hidden="false" outlineLevel="0" max="11" min="11" style="1" width="6.99"/>
    <col collapsed="false" customWidth="true" hidden="true" outlineLevel="0" max="12" min="12" style="1" width="4.99"/>
    <col collapsed="false" customWidth="true" hidden="true" outlineLevel="0" max="13" min="13" style="2" width="8.99"/>
    <col collapsed="false" customWidth="true" hidden="true" outlineLevel="0" max="14" min="14" style="2" width="5.99"/>
    <col collapsed="false" customWidth="true" hidden="true" outlineLevel="0" max="15" min="15" style="2" width="4.99"/>
    <col collapsed="false" customWidth="true" hidden="true" outlineLevel="0" max="20" min="16" style="2" width="8.99"/>
    <col collapsed="false" customWidth="true" hidden="true" outlineLevel="0" max="21" min="21" style="2" width="11.2"/>
    <col collapsed="false" customWidth="true" hidden="true" outlineLevel="0" max="22" min="22" style="2" width="23.09"/>
    <col collapsed="false" customWidth="true" hidden="true" outlineLevel="0" max="23" min="23" style="2" width="16.99"/>
    <col collapsed="false" customWidth="true" hidden="true" outlineLevel="0" max="24" min="24" style="2" width="17.76"/>
    <col collapsed="false" customWidth="true" hidden="true" outlineLevel="0" max="25" min="25" style="2" width="26.09"/>
    <col collapsed="false" customWidth="true" hidden="true" outlineLevel="0" max="26" min="26" style="2" width="10.2"/>
    <col collapsed="false" customWidth="true" hidden="true" outlineLevel="0" max="27" min="27" style="2" width="10.32"/>
    <col collapsed="false" customWidth="true" hidden="false" outlineLevel="0" max="68" min="28" style="2" width="8.99"/>
    <col collapsed="false" customWidth="true" hidden="false" outlineLevel="0" max="69" min="69" style="2" width="14.32"/>
    <col collapsed="false" customWidth="true" hidden="false" outlineLevel="0" max="78" min="70" style="2" width="8.99"/>
    <col collapsed="false" customWidth="true" hidden="false" outlineLevel="0" max="257" min="79" style="1" width="8.99"/>
    <col collapsed="false" customWidth="true" hidden="false" outlineLevel="0" max="1025" min="258" style="0" width="8.99"/>
  </cols>
  <sheetData>
    <row r="1">
      <c r="A1" s="3" t="s">
        <v>0</v>
      </c>
    </row>
    <row r="2">
      <c r="A2" s="3" t="s">
        <v>1</v>
      </c>
    </row>
    <row r="3">
      <c r="A3" s="3" t="s">
        <v>2</v>
      </c>
      <c r="D3" s="6" t="s">
        <v>3</v>
      </c>
    </row>
    <row r="4">
      <c r="A4" s="3" t="s">
        <v>4</v>
      </c>
    </row>
    <row r="5">
      <c r="A5" s="3" t="s">
        <v>5</v>
      </c>
    </row>
    <row r="6">
      <c r="A6" s="3" t="s">
        <v>6</v>
      </c>
    </row>
    <row r="7">
      <c r="A7" s="3" t="s">
        <v>7</v>
      </c>
    </row>
    <row r="8">
      <c r="A8" s="3" t="s">
        <v>8</v>
      </c>
    </row>
    <row r="11">
      <c r="A11" s="3" t="s">
        <v>9</v>
      </c>
      <c r="D11" s="17" t="s">
        <v>3</v>
      </c>
    </row>
    <row r="12">
      <c r="A12" s="3" t="s">
        <v>10</v>
      </c>
      <c r="D12" s="17" t="s">
        <v>3</v>
      </c>
    </row>
    <row r="14">
      <c r="A14" s="3" t="s">
        <v>11</v>
      </c>
      <c r="C14" s="8">
        <v>16</v>
      </c>
    </row>
    <row r="15">
      <c r="A15" s="3" t="s">
        <v>12</v>
      </c>
      <c r="G15" s="7" t="s">
        <v>13</v>
      </c>
    </row>
    <row r="16">
      <c r="A16" s="21" t="s">
        <v>14</v>
      </c>
      <c r="AM16" s="26" t="s">
        <v>15</v>
      </c>
      <c r="AN16" s="26" t="s">
        <v>16</v>
      </c>
      <c r="AQ16" s="28">
        <f>YEAR(ngayTh)+1</f>
        <v>1900</v>
      </c>
    </row>
    <row r="17">
      <c r="A17" s="29" t="s">
        <v>17</v>
      </c>
      <c r="AM17" s="33">
        <v>1</v>
      </c>
      <c r="AN17" s="33">
        <v>31</v>
      </c>
    </row>
    <row r="18">
      <c r="B18" s="34" t="s">
        <v>18</v>
      </c>
      <c r="AM18" s="33">
        <v>2</v>
      </c>
      <c r="AN18" s="33">
        <v>28</v>
      </c>
    </row>
    <row r="19">
      <c r="B19" s="34" t="s">
        <v>19</v>
      </c>
      <c r="E19" s="14" t="s">
        <v>20</v>
      </c>
      <c r="F19" s="7" t="s">
        <v>21</v>
      </c>
      <c r="H19" s="32" t="s">
        <v>22</v>
      </c>
      <c r="AM19" s="33">
        <v>3</v>
      </c>
      <c r="AN19" s="33">
        <v>31</v>
      </c>
    </row>
    <row r="20">
      <c r="B20" s="34" t="s">
        <v>23</v>
      </c>
      <c r="D20" s="38" t="s">
        <v>24</v>
      </c>
      <c r="AM20" s="33">
        <v>4</v>
      </c>
      <c r="AN20" s="33">
        <v>30</v>
      </c>
    </row>
    <row r="21">
      <c r="B21" s="34" t="s">
        <v>25</v>
      </c>
      <c r="D21" s="14" t="s">
        <v>26</v>
      </c>
      <c r="AM21" s="33">
        <v>5</v>
      </c>
      <c r="AN21" s="33">
        <v>31</v>
      </c>
    </row>
    <row r="22">
      <c r="B22" s="34" t="s">
        <v>27</v>
      </c>
      <c r="D22" s="14" t="s">
        <v>26</v>
      </c>
      <c r="AM22" s="33">
        <v>6</v>
      </c>
      <c r="AN22" s="33">
        <v>30</v>
      </c>
    </row>
    <row r="23">
      <c r="B23" s="34" t="s">
        <v>28</v>
      </c>
      <c r="AM23" s="33">
        <v>7</v>
      </c>
      <c r="AN23" s="33">
        <v>31</v>
      </c>
    </row>
    <row r="24">
      <c r="B24" s="34" t="s">
        <v>29</v>
      </c>
      <c r="AM24" s="33">
        <v>8</v>
      </c>
      <c r="AN24" s="33">
        <v>31</v>
      </c>
    </row>
    <row r="25">
      <c r="A25" s="46" t="s">
        <v>30</v>
      </c>
      <c r="C25" s="47" t="s">
        <v>31</v>
      </c>
      <c r="D25" s="47" t="s">
        <v>32</v>
      </c>
      <c r="AM25" s="33">
        <v>9</v>
      </c>
      <c r="AN25" s="33">
        <v>30</v>
      </c>
    </row>
    <row r="26">
      <c r="A26" s="48" t="s">
        <v>33</v>
      </c>
      <c r="B26" s="46" t="s">
        <v>34</v>
      </c>
      <c r="AM26" s="33">
        <v>10</v>
      </c>
      <c r="AN26" s="33">
        <v>31</v>
      </c>
    </row>
    <row r="27">
      <c r="AM27" s="33">
        <v>11</v>
      </c>
      <c r="AN27" s="33">
        <v>30</v>
      </c>
    </row>
    <row r="28">
      <c r="B28" s="46" t="s">
        <v>35</v>
      </c>
      <c r="AM28" s="33">
        <v>12</v>
      </c>
      <c r="AN28" s="50">
        <v>31</v>
      </c>
    </row>
    <row r="30">
      <c r="A30" s="48" t="s">
        <v>36</v>
      </c>
      <c r="B30" s="46" t="s">
        <v>34</v>
      </c>
    </row>
    <row r="32">
      <c r="B32" s="46" t="s">
        <v>35</v>
      </c>
    </row>
    <row r="34">
      <c r="A34" s="52" t="s">
        <v>37</v>
      </c>
    </row>
    <row r="35">
      <c r="C35" s="56" t="s">
        <v>31</v>
      </c>
      <c r="D35" s="56" t="s">
        <v>38</v>
      </c>
      <c r="E35" s="56" t="s">
        <v>32</v>
      </c>
      <c r="F35" s="56" t="s">
        <v>39</v>
      </c>
      <c r="G35" s="56" t="s">
        <v>40</v>
      </c>
    </row>
    <row r="36">
      <c r="A36" s="55" t="s">
        <v>41</v>
      </c>
      <c r="F36" s="56" t="s">
        <v>42</v>
      </c>
      <c r="G36" s="55" t="s">
        <v>42</v>
      </c>
    </row>
    <row r="37">
      <c r="A37" s="55" t="s">
        <v>43</v>
      </c>
      <c r="C37" s="56" t="s">
        <v>42</v>
      </c>
      <c r="D37" s="56" t="s">
        <v>42</v>
      </c>
      <c r="E37" s="56" t="s">
        <v>42</v>
      </c>
    </row>
    <row r="38">
      <c r="A38" s="58" t="s">
        <v>44</v>
      </c>
      <c r="B38" s="55" t="s">
        <v>45</v>
      </c>
      <c r="C38" s="55" t="s">
        <v>46</v>
      </c>
      <c r="D38" s="55" t="s">
        <v>47</v>
      </c>
    </row>
    <row r="40">
      <c r="A40" s="55" t="s">
        <v>48</v>
      </c>
    </row>
    <row r="41">
      <c r="A41" s="56" t="s">
        <v>49</v>
      </c>
      <c r="B41" s="47" t="s">
        <v>50</v>
      </c>
      <c r="D41" s="47" t="s">
        <v>51</v>
      </c>
    </row>
    <row r="42">
      <c r="B42" s="62" t="s">
        <v>31</v>
      </c>
      <c r="C42" s="58" t="s">
        <v>39</v>
      </c>
      <c r="D42" s="63" t="s">
        <v>52</v>
      </c>
      <c r="E42" s="58" t="s">
        <v>53</v>
      </c>
    </row>
    <row r="43">
      <c r="A43" s="64">
        <v>1</v>
      </c>
      <c r="B43" s="65" t="s">
        <v>42</v>
      </c>
      <c r="C43" s="66" t="s">
        <v>42</v>
      </c>
      <c r="D43" s="65" t="s">
        <v>42</v>
      </c>
      <c r="E43" s="66" t="s">
        <v>42</v>
      </c>
    </row>
    <row r="44">
      <c r="A44" s="64">
        <v>2</v>
      </c>
      <c r="B44" s="65" t="s">
        <v>42</v>
      </c>
      <c r="C44" s="66" t="s">
        <v>42</v>
      </c>
      <c r="D44" s="65" t="s">
        <v>42</v>
      </c>
      <c r="E44" s="66" t="s">
        <v>42</v>
      </c>
    </row>
    <row r="45">
      <c r="A45" s="68" t="s">
        <v>54</v>
      </c>
    </row>
    <row r="46">
      <c r="A46" s="68" t="s">
        <v>55</v>
      </c>
    </row>
    <row r="48">
      <c r="A48" s="70" t="s">
        <v>56</v>
      </c>
    </row>
    <row r="49">
      <c r="A49" s="70" t="s">
        <v>57</v>
      </c>
    </row>
    <row r="50">
      <c r="A50" s="70" t="s">
        <v>58</v>
      </c>
    </row>
    <row r="51">
      <c r="A51" s="70" t="s">
        <v>59</v>
      </c>
    </row>
    <row r="52">
      <c r="A52" s="70" t="s">
        <v>60</v>
      </c>
    </row>
    <row r="53">
      <c r="A53" s="70" t="s">
        <v>61</v>
      </c>
    </row>
    <row r="54">
      <c r="A54" s="70" t="s">
        <v>62</v>
      </c>
    </row>
  </sheetData>
  <mergeCells count="37">
    <mergeCell ref="A1:B1"/>
    <mergeCell ref="C1:G1"/>
    <mergeCell ref="A2:B2"/>
    <mergeCell ref="C2:G2"/>
    <mergeCell ref="A3:B3"/>
    <mergeCell ref="A4:B4"/>
    <mergeCell ref="A5:B5"/>
    <mergeCell ref="A6:B6"/>
    <mergeCell ref="A7:B7"/>
    <mergeCell ref="A8:B8"/>
    <mergeCell ref="A9:B9"/>
    <mergeCell ref="A10:B10"/>
    <mergeCell ref="A11:B11"/>
    <mergeCell ref="A12:B12"/>
    <mergeCell ref="A14:B14"/>
    <mergeCell ref="A15:B15"/>
    <mergeCell ref="A16:B16"/>
    <mergeCell ref="A17:B17"/>
    <mergeCell ref="A25:B25"/>
    <mergeCell ref="A26:A29"/>
    <mergeCell ref="B26:B27"/>
    <mergeCell ref="B28:B29"/>
    <mergeCell ref="A30:A33"/>
    <mergeCell ref="B30:B31"/>
    <mergeCell ref="B32:B33"/>
    <mergeCell ref="A34:B34"/>
    <mergeCell ref="A35:B35"/>
    <mergeCell ref="A36:B36"/>
    <mergeCell ref="A37:B37"/>
    <mergeCell ref="A38:A39"/>
    <mergeCell ref="A40:B40"/>
    <mergeCell ref="A41:A42"/>
    <mergeCell ref="B41:C41"/>
    <mergeCell ref="D41:F41"/>
    <mergeCell ref="E42:F42"/>
    <mergeCell ref="E43:F43"/>
    <mergeCell ref="E44:F4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W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73" width="1.66"/>
    <col collapsed="false" customWidth="true" hidden="false" outlineLevel="0" max="2" min="2" style="73" width="8.32"/>
    <col collapsed="false" customWidth="true" hidden="false" outlineLevel="0" max="3" min="3" style="73" width="4.21"/>
    <col collapsed="false" customWidth="true" hidden="false" outlineLevel="0" max="4" min="4" style="73" width="10.1"/>
    <col collapsed="false" customWidth="true" hidden="false" outlineLevel="0" max="5" min="5" style="73" width="3.66"/>
    <col collapsed="false" customWidth="true" hidden="false" outlineLevel="0" max="6" min="6" style="73" width="9.66"/>
    <col collapsed="false" customWidth="true" hidden="false" outlineLevel="0" max="7" min="7" style="73" width="5.77"/>
    <col collapsed="false" customWidth="true" hidden="false" outlineLevel="0" max="9" min="8" style="73" width="5.44"/>
    <col collapsed="false" customWidth="true" hidden="false" outlineLevel="0" max="10" min="10" style="73" width="5.66"/>
    <col collapsed="false" customWidth="true" hidden="false" outlineLevel="0" max="11" min="11" style="73" width="7.66"/>
    <col collapsed="false" customWidth="true" hidden="false" outlineLevel="0" max="13" min="12" style="73" width="5.77"/>
    <col collapsed="false" customWidth="true" hidden="false" outlineLevel="0" max="14" min="14" style="73" width="9.32"/>
    <col collapsed="false" customWidth="true" hidden="false" outlineLevel="0" max="15" min="15" style="73" width="6.88"/>
    <col collapsed="false" customWidth="true" hidden="false" outlineLevel="0" max="16" min="16" style="74" width="1.1"/>
    <col collapsed="false" customWidth="true" hidden="false" outlineLevel="0" max="17" min="17" style="74" width="3.44"/>
    <col collapsed="false" customWidth="true" hidden="false" outlineLevel="0" max="18" min="18" style="74" width="2.99"/>
    <col collapsed="false" customWidth="true" hidden="false" outlineLevel="0" max="19" min="19" style="74" width="4.88"/>
    <col collapsed="false" customWidth="true" hidden="false" outlineLevel="0" max="20" min="20" style="74" width="3.99"/>
    <col collapsed="false" customWidth="true" hidden="false" outlineLevel="0" max="21" min="21" style="74" width="5.1"/>
    <col collapsed="false" customWidth="true" hidden="false" outlineLevel="0" max="22" min="22" style="74" width="2.99"/>
    <col collapsed="false" customWidth="true" hidden="false" outlineLevel="0" max="23" min="23" style="74" width="3.88"/>
    <col collapsed="false" customWidth="true" hidden="false" outlineLevel="0" max="24" min="24" style="74" width="4.33"/>
    <col collapsed="false" customWidth="true" hidden="false" outlineLevel="0" max="25" min="25" style="74" width="3.88"/>
    <col collapsed="false" customWidth="true" hidden="false" outlineLevel="0" max="26" min="26" style="74" width="5.21"/>
    <col collapsed="false" customWidth="true" hidden="false" outlineLevel="0" max="27" min="27" style="74" width="4.88"/>
    <col collapsed="false" customWidth="true" hidden="false" outlineLevel="0" max="29" min="28" style="74" width="3.88"/>
    <col collapsed="false" customWidth="true" hidden="false" outlineLevel="0" max="30" min="30" style="73" width="3.88"/>
    <col collapsed="false" customWidth="true" hidden="false" outlineLevel="0" max="31" min="31" style="73" width="4.66"/>
    <col collapsed="false" customWidth="true" hidden="false" outlineLevel="0" max="32" min="32" style="73" width="5.21"/>
    <col collapsed="false" customWidth="true" hidden="false" outlineLevel="0" max="33" min="33" style="73" width="3.88"/>
    <col collapsed="false" customWidth="true" hidden="false" outlineLevel="0" max="34" min="34" style="73" width="3.77"/>
    <col collapsed="false" customWidth="true" hidden="false" outlineLevel="0" max="35" min="35" style="73" width="5.33"/>
    <col collapsed="false" customWidth="true" hidden="false" outlineLevel="0" max="36" min="36" style="73" width="3.21"/>
    <col collapsed="false" customWidth="true" hidden="false" outlineLevel="0" max="37" min="37" style="73" width="5.99"/>
    <col collapsed="false" customWidth="true" hidden="false" outlineLevel="0" max="38" min="38" style="73" width="4.21"/>
    <col collapsed="false" customWidth="true" hidden="false" outlineLevel="0" max="39" min="39" style="73" width="9.88"/>
    <col collapsed="false" customWidth="true" hidden="false" outlineLevel="0" max="40" min="40" style="73" width="8.66"/>
    <col collapsed="false" customWidth="true" hidden="false" outlineLevel="0" max="41" min="41" style="73" width="9.77"/>
    <col collapsed="false" customWidth="true" hidden="false" outlineLevel="0" max="42" min="42" style="73" width="11.99"/>
    <col collapsed="false" customWidth="true" hidden="false" outlineLevel="0" max="43" min="43" style="73" width="12.66"/>
    <col collapsed="false" customWidth="true" hidden="false" outlineLevel="0" max="44" min="44" style="73" width="13.2"/>
    <col collapsed="false" customWidth="true" hidden="false" outlineLevel="0" max="45" min="45" style="73" width="11.32"/>
    <col collapsed="false" customWidth="true" hidden="false" outlineLevel="0" max="46" min="46" style="73" width="12.99"/>
    <col collapsed="false" customWidth="true" hidden="false" outlineLevel="0" max="47" min="47" style="73" width="20.87"/>
    <col collapsed="false" customWidth="true" hidden="false" outlineLevel="0" max="48" min="48" style="73" width="13.66"/>
    <col collapsed="false" customWidth="true" hidden="false" outlineLevel="0" max="257" min="49" style="73" width="8.99"/>
    <col collapsed="false" customWidth="true" hidden="false" outlineLevel="0" max="1025" min="258" style="0" width="8.99"/>
  </cols>
  <sheetData>
    <row r="2">
      <c r="B2" s="75" t="s">
        <v>63</v>
      </c>
      <c r="Q2" s="76" t="s">
        <v>64</v>
      </c>
    </row>
    <row r="3">
      <c r="B3" s="79" t="s">
        <v>65</v>
      </c>
      <c r="Q3" s="80" t="s">
        <v>66</v>
      </c>
      <c r="AB3" s="80" t="s">
        <v>67</v>
      </c>
    </row>
    <row r="4">
      <c r="B4" s="82" t="s">
        <v>68</v>
      </c>
      <c r="H4" s="83" t="s">
        <v>69</v>
      </c>
      <c r="Q4" s="84" t="s">
        <v>70</v>
      </c>
      <c r="S4" s="85" t="s">
        <v>71</v>
      </c>
      <c r="U4" s="86" t="s">
        <v>72</v>
      </c>
      <c r="V4" s="87" t="s">
        <v>73</v>
      </c>
      <c r="Y4" s="88" t="s">
        <v>74</v>
      </c>
      <c r="AA4" s="89" t="s">
        <v>72</v>
      </c>
      <c r="AB4" s="84" t="s">
        <v>70</v>
      </c>
      <c r="AD4" s="85" t="s">
        <v>75</v>
      </c>
      <c r="AF4" s="86" t="s">
        <v>72</v>
      </c>
      <c r="AG4" s="87" t="s">
        <v>73</v>
      </c>
      <c r="AJ4" s="88" t="s">
        <v>76</v>
      </c>
      <c r="AL4" s="89" t="s">
        <v>72</v>
      </c>
      <c r="AP4" s="81">
        <v>0</v>
      </c>
    </row>
    <row r="5">
      <c r="B5" s="91" t="s">
        <v>77</v>
      </c>
      <c r="H5" s="92" t="s">
        <v>78</v>
      </c>
      <c r="Q5" s="93">
        <v>1</v>
      </c>
      <c r="S5" s="93" t="s">
        <v>66</v>
      </c>
      <c r="V5" s="93" t="s">
        <v>66</v>
      </c>
      <c r="Y5" s="93" t="s">
        <v>66</v>
      </c>
      <c r="AB5" s="93">
        <v>1</v>
      </c>
      <c r="AD5" s="93" t="s">
        <v>66</v>
      </c>
      <c r="AG5" s="93" t="s">
        <v>66</v>
      </c>
      <c r="AJ5" s="93" t="s">
        <v>66</v>
      </c>
      <c r="AP5" s="81">
        <v>1</v>
      </c>
    </row>
    <row r="6">
      <c r="H6" s="81" t="s">
        <v>79</v>
      </c>
      <c r="Q6" s="93">
        <v>2</v>
      </c>
      <c r="S6" s="93" t="s">
        <v>66</v>
      </c>
      <c r="V6" s="93" t="s">
        <v>66</v>
      </c>
      <c r="Y6" s="93" t="s">
        <v>66</v>
      </c>
      <c r="AB6" s="93">
        <v>2</v>
      </c>
      <c r="AD6" s="93" t="s">
        <v>66</v>
      </c>
      <c r="AG6" s="93" t="s">
        <v>66</v>
      </c>
      <c r="AJ6" s="93" t="s">
        <v>66</v>
      </c>
      <c r="AP6" s="81">
        <v>2</v>
      </c>
    </row>
    <row r="7">
      <c r="H7" s="95" t="s">
        <v>80</v>
      </c>
      <c r="Q7" s="93">
        <v>3</v>
      </c>
      <c r="S7" s="93" t="s">
        <v>66</v>
      </c>
      <c r="V7" s="93" t="s">
        <v>66</v>
      </c>
      <c r="Y7" s="93" t="s">
        <v>66</v>
      </c>
      <c r="AB7" s="93">
        <v>3</v>
      </c>
      <c r="AD7" s="93" t="s">
        <v>66</v>
      </c>
      <c r="AG7" s="93" t="s">
        <v>66</v>
      </c>
      <c r="AJ7" s="93" t="s">
        <v>66</v>
      </c>
      <c r="AN7" s="81" t="s">
        <v>81</v>
      </c>
      <c r="AP7" s="81">
        <v>3</v>
      </c>
    </row>
    <row r="8">
      <c r="B8" s="84" t="s">
        <v>82</v>
      </c>
      <c r="D8" s="84" t="s">
        <v>83</v>
      </c>
      <c r="F8" s="84" t="s">
        <v>84</v>
      </c>
      <c r="H8" s="84" t="s">
        <v>85</v>
      </c>
      <c r="K8" s="84" t="s">
        <v>86</v>
      </c>
      <c r="N8" s="84" t="s">
        <v>87</v>
      </c>
      <c r="Q8" s="93">
        <v>4</v>
      </c>
      <c r="S8" s="93" t="s">
        <v>66</v>
      </c>
      <c r="V8" s="93" t="s">
        <v>66</v>
      </c>
      <c r="Y8" s="93" t="s">
        <v>66</v>
      </c>
      <c r="AB8" s="93">
        <v>4</v>
      </c>
      <c r="AD8" s="93" t="s">
        <v>66</v>
      </c>
      <c r="AG8" s="93" t="s">
        <v>66</v>
      </c>
      <c r="AJ8" s="93" t="s">
        <v>66</v>
      </c>
      <c r="AN8" s="81" t="s">
        <v>88</v>
      </c>
      <c r="AP8" s="81">
        <v>4</v>
      </c>
    </row>
    <row r="9">
      <c r="B9" s="96">
        <f>F9</f>
        <v>0</v>
      </c>
      <c r="D9" s="96">
        <f>F9+7</f>
        <v>7</v>
      </c>
      <c r="F9" s="96">
        <f>'Xu ly so lieu'!C3</f>
        <v>0</v>
      </c>
      <c r="H9" s="96">
        <f>F9</f>
        <v>0</v>
      </c>
      <c r="K9" s="93" t="s">
        <v>78</v>
      </c>
      <c r="N9" s="93" t="s">
        <v>89</v>
      </c>
      <c r="Q9" s="93">
        <v>5</v>
      </c>
      <c r="S9" s="93" t="s">
        <v>66</v>
      </c>
      <c r="V9" s="93" t="s">
        <v>66</v>
      </c>
      <c r="Y9" s="93" t="s">
        <v>66</v>
      </c>
      <c r="AB9" s="93">
        <v>5</v>
      </c>
      <c r="AD9" s="93" t="s">
        <v>66</v>
      </c>
      <c r="AG9" s="93" t="s">
        <v>66</v>
      </c>
      <c r="AJ9" s="93" t="s">
        <v>66</v>
      </c>
      <c r="AP9" s="81">
        <v>5</v>
      </c>
    </row>
    <row r="10">
      <c r="Q10" s="93">
        <v>6</v>
      </c>
      <c r="S10" s="93" t="s">
        <v>66</v>
      </c>
      <c r="V10" s="93" t="s">
        <v>66</v>
      </c>
      <c r="Y10" s="93" t="s">
        <v>66</v>
      </c>
      <c r="AB10" s="93">
        <v>6</v>
      </c>
      <c r="AD10" s="93" t="s">
        <v>66</v>
      </c>
      <c r="AG10" s="93" t="s">
        <v>66</v>
      </c>
      <c r="AJ10" s="93" t="s">
        <v>66</v>
      </c>
      <c r="AN10" s="81">
        <v>0.2</v>
      </c>
      <c r="AP10" s="81">
        <v>6</v>
      </c>
    </row>
    <row r="11">
      <c r="B11" s="97" t="s">
        <v>90</v>
      </c>
      <c r="F11" s="98">
        <f>'Xu ly so lieu'!C7</f>
        <v>0</v>
      </c>
      <c r="J11" s="73" t="s">
        <v>91</v>
      </c>
      <c r="M11" s="99">
        <f>'Xu ly so lieu'!C8</f>
        <v>0</v>
      </c>
      <c r="R11" s="102" t="s">
        <v>92</v>
      </c>
      <c r="U11" s="97" t="s">
        <v>93</v>
      </c>
      <c r="X11" s="103" t="s">
        <v>94</v>
      </c>
      <c r="AA11" s="104" t="s">
        <v>93</v>
      </c>
      <c r="AC11" s="102" t="s">
        <v>95</v>
      </c>
      <c r="AF11" s="97" t="s">
        <v>93</v>
      </c>
      <c r="AI11" s="103" t="s">
        <v>94</v>
      </c>
      <c r="AL11" s="105" t="s">
        <v>93</v>
      </c>
    </row>
    <row r="12">
      <c r="B12" s="94" t="s">
        <v>96</v>
      </c>
      <c r="F12" s="107" t="s">
        <v>97</v>
      </c>
      <c r="J12" s="73" t="s">
        <v>98</v>
      </c>
      <c r="M12" s="108" t="s">
        <v>42</v>
      </c>
      <c r="R12" s="110" t="s">
        <v>99</v>
      </c>
      <c r="U12" s="110" t="s">
        <v>93</v>
      </c>
      <c r="X12" s="111" t="s">
        <v>100</v>
      </c>
      <c r="AA12" s="112" t="s">
        <v>93</v>
      </c>
      <c r="AC12" s="110" t="s">
        <v>101</v>
      </c>
      <c r="AF12" s="110" t="s">
        <v>102</v>
      </c>
      <c r="AI12" s="111" t="s">
        <v>100</v>
      </c>
      <c r="AL12" s="113" t="s">
        <v>93</v>
      </c>
      <c r="AN12" s="78">
        <f>IF(MOD(AN10*100,10)=0,ROUND(AN10,1),AN10)</f>
        <v>0.2</v>
      </c>
    </row>
    <row r="13">
      <c r="B13" s="73" t="s">
        <v>103</v>
      </c>
      <c r="F13" s="106">
        <f>'Xu ly so lieu'!C11</f>
        <v>0</v>
      </c>
      <c r="J13" s="73" t="s">
        <v>104</v>
      </c>
      <c r="M13" s="94" t="s">
        <v>105</v>
      </c>
      <c r="Q13" s="114" t="s">
        <v>106</v>
      </c>
      <c r="Z13" s="114" t="s">
        <v>66</v>
      </c>
    </row>
    <row r="14">
      <c r="Q14" s="84" t="s">
        <v>107</v>
      </c>
      <c r="S14" s="87" t="s">
        <v>108</v>
      </c>
      <c r="W14" s="87" t="s">
        <v>109</v>
      </c>
      <c r="AA14" s="84" t="s">
        <v>110</v>
      </c>
      <c r="AE14" s="116" t="s">
        <v>111</v>
      </c>
      <c r="AI14" s="87" t="s">
        <v>112</v>
      </c>
    </row>
    <row r="15">
      <c r="B15" s="73" t="s">
        <v>113</v>
      </c>
      <c r="F15" s="117" t="s">
        <v>114</v>
      </c>
      <c r="J15" s="73" t="s">
        <v>115</v>
      </c>
      <c r="M15" s="108" t="s">
        <v>66</v>
      </c>
      <c r="AE15" s="118" t="s">
        <v>116</v>
      </c>
      <c r="AG15" s="119" t="s">
        <v>117</v>
      </c>
    </row>
    <row r="16">
      <c r="B16" s="73" t="s">
        <v>118</v>
      </c>
      <c r="F16" s="117" t="s">
        <v>114</v>
      </c>
      <c r="J16" s="73" t="s">
        <v>119</v>
      </c>
      <c r="M16" s="108" t="s">
        <v>114</v>
      </c>
      <c r="Q16" s="93" t="s">
        <v>120</v>
      </c>
      <c r="S16" s="93" t="s">
        <v>66</v>
      </c>
      <c r="W16" s="93" t="s">
        <v>66</v>
      </c>
      <c r="AA16" s="93" t="s">
        <v>66</v>
      </c>
      <c r="AE16" s="93" t="s">
        <v>66</v>
      </c>
      <c r="AI16" s="93" t="s">
        <v>93</v>
      </c>
    </row>
    <row r="17">
      <c r="B17" s="73" t="s">
        <v>121</v>
      </c>
      <c r="F17" s="120" t="s">
        <v>122</v>
      </c>
      <c r="J17" s="94" t="s">
        <v>123</v>
      </c>
      <c r="M17" s="115" t="s">
        <v>78</v>
      </c>
      <c r="Q17" s="93">
        <v>1</v>
      </c>
      <c r="S17" s="93" t="s">
        <v>66</v>
      </c>
      <c r="W17" s="93" t="s">
        <v>66</v>
      </c>
      <c r="AA17" s="93" t="s">
        <v>66</v>
      </c>
      <c r="AE17" s="93" t="s">
        <v>66</v>
      </c>
      <c r="AI17" s="93" t="s">
        <v>93</v>
      </c>
    </row>
    <row r="18">
      <c r="D18" s="121" t="s">
        <v>124</v>
      </c>
      <c r="G18" s="73" t="s">
        <v>125</v>
      </c>
      <c r="Q18" s="93">
        <v>2</v>
      </c>
      <c r="S18" s="93" t="s">
        <v>66</v>
      </c>
      <c r="W18" s="93" t="s">
        <v>66</v>
      </c>
      <c r="AA18" s="93" t="s">
        <v>66</v>
      </c>
      <c r="AE18" s="93" t="s">
        <v>66</v>
      </c>
      <c r="AI18" s="93" t="s">
        <v>93</v>
      </c>
    </row>
    <row r="19">
      <c r="B19" s="73" t="s">
        <v>126</v>
      </c>
      <c r="D19" s="100">
        <f>'Xu ly so lieu'!G1</f>
        <v>0</v>
      </c>
      <c r="Q19" s="93">
        <v>3</v>
      </c>
      <c r="S19" s="93" t="s">
        <v>66</v>
      </c>
      <c r="W19" s="93" t="s">
        <v>66</v>
      </c>
      <c r="AA19" s="93" t="s">
        <v>66</v>
      </c>
      <c r="AE19" s="93" t="s">
        <v>66</v>
      </c>
      <c r="AI19" s="93" t="s">
        <v>93</v>
      </c>
    </row>
    <row r="20">
      <c r="B20" s="73" t="s">
        <v>127</v>
      </c>
      <c r="D20" s="100" t="s">
        <v>78</v>
      </c>
      <c r="Q20" s="93">
        <v>4</v>
      </c>
      <c r="S20" s="93" t="s">
        <v>66</v>
      </c>
      <c r="W20" s="93" t="s">
        <v>66</v>
      </c>
      <c r="AA20" s="93" t="s">
        <v>66</v>
      </c>
      <c r="AE20" s="93" t="s">
        <v>66</v>
      </c>
      <c r="AI20" s="93" t="s">
        <v>93</v>
      </c>
    </row>
    <row r="21">
      <c r="B21" s="73" t="s">
        <v>128</v>
      </c>
      <c r="E21" s="94" t="s">
        <v>78</v>
      </c>
      <c r="W21" s="78" t="s">
        <v>94</v>
      </c>
      <c r="Y21" s="123" t="s">
        <v>88</v>
      </c>
      <c r="AE21" s="78" t="s">
        <v>100</v>
      </c>
      <c r="AH21" s="123" t="s">
        <v>81</v>
      </c>
    </row>
    <row r="22">
      <c r="B22" s="73" t="s">
        <v>129</v>
      </c>
      <c r="E22" s="124" t="s">
        <v>130</v>
      </c>
      <c r="Q22" s="125" t="s">
        <v>131</v>
      </c>
    </row>
    <row r="23">
      <c r="B23" s="73" t="s">
        <v>132</v>
      </c>
      <c r="E23" s="108" t="s">
        <v>78</v>
      </c>
      <c r="Q23" s="126" t="s">
        <v>133</v>
      </c>
      <c r="S23" s="127" t="s">
        <v>134</v>
      </c>
      <c r="Y23" s="126" t="s">
        <v>135</v>
      </c>
      <c r="AC23" s="126" t="s">
        <v>136</v>
      </c>
      <c r="AG23" s="128" t="s">
        <v>111</v>
      </c>
      <c r="AK23" s="126" t="s">
        <v>112</v>
      </c>
    </row>
    <row r="24">
      <c r="B24" s="115" t="s">
        <v>137</v>
      </c>
      <c r="E24" s="129">
        <f>'Xu ly so lieu'!$C$12</f>
        <v>0</v>
      </c>
      <c r="F24" s="130" t="s">
        <v>138</v>
      </c>
      <c r="AG24" s="131" t="s">
        <v>116</v>
      </c>
      <c r="AI24" s="132" t="s">
        <v>139</v>
      </c>
    </row>
    <row r="25">
      <c r="B25" s="73" t="s">
        <v>140</v>
      </c>
      <c r="S25" s="134" t="s">
        <v>141</v>
      </c>
      <c r="V25" s="134" t="s">
        <v>142</v>
      </c>
      <c r="Y25" s="134" t="s">
        <v>141</v>
      </c>
      <c r="AA25" s="134" t="s">
        <v>142</v>
      </c>
      <c r="AC25" s="134" t="s">
        <v>141</v>
      </c>
      <c r="AE25" s="134" t="s">
        <v>142</v>
      </c>
      <c r="AG25" s="134" t="s">
        <v>141</v>
      </c>
      <c r="AI25" s="134" t="s">
        <v>142</v>
      </c>
    </row>
    <row r="26">
      <c r="B26" s="135" t="s">
        <v>143</v>
      </c>
      <c r="F26" s="136" t="s">
        <v>94</v>
      </c>
      <c r="G26" s="137" t="s">
        <v>88</v>
      </c>
      <c r="J26" s="81" t="s">
        <v>100</v>
      </c>
      <c r="L26" s="138" t="s">
        <v>88</v>
      </c>
      <c r="Q26" s="134" t="s">
        <v>66</v>
      </c>
      <c r="S26" s="134" t="s">
        <v>66</v>
      </c>
      <c r="V26" s="134" t="s">
        <v>66</v>
      </c>
      <c r="Y26" s="134" t="s">
        <v>42</v>
      </c>
      <c r="AA26" s="134" t="s">
        <v>42</v>
      </c>
      <c r="AC26" s="134" t="s">
        <v>66</v>
      </c>
      <c r="AE26" s="134" t="s">
        <v>66</v>
      </c>
      <c r="AG26" s="134" t="s">
        <v>66</v>
      </c>
      <c r="AI26" s="134" t="s">
        <v>66</v>
      </c>
      <c r="AK26" s="134" t="s">
        <v>93</v>
      </c>
    </row>
    <row r="27">
      <c r="Q27" s="134" t="s">
        <v>66</v>
      </c>
      <c r="S27" s="134" t="s">
        <v>66</v>
      </c>
      <c r="V27" s="134" t="s">
        <v>66</v>
      </c>
      <c r="Y27" s="134" t="s">
        <v>42</v>
      </c>
      <c r="AA27" s="134" t="s">
        <v>42</v>
      </c>
      <c r="AC27" s="134" t="s">
        <v>66</v>
      </c>
      <c r="AE27" s="134" t="s">
        <v>66</v>
      </c>
      <c r="AG27" s="134" t="s">
        <v>66</v>
      </c>
      <c r="AI27" s="134" t="s">
        <v>66</v>
      </c>
      <c r="AK27" s="134" t="s">
        <v>93</v>
      </c>
    </row>
    <row r="28">
      <c r="B28" s="139" t="s">
        <v>144</v>
      </c>
      <c r="Q28" s="134" t="s">
        <v>66</v>
      </c>
      <c r="S28" s="134" t="s">
        <v>66</v>
      </c>
      <c r="V28" s="134" t="s">
        <v>66</v>
      </c>
      <c r="Y28" s="134" t="s">
        <v>42</v>
      </c>
      <c r="AA28" s="134" t="s">
        <v>42</v>
      </c>
      <c r="AC28" s="134" t="s">
        <v>66</v>
      </c>
      <c r="AE28" s="134" t="s">
        <v>66</v>
      </c>
      <c r="AG28" s="134" t="s">
        <v>66</v>
      </c>
      <c r="AI28" s="134" t="s">
        <v>66</v>
      </c>
      <c r="AK28" s="134" t="s">
        <v>93</v>
      </c>
    </row>
    <row r="29">
      <c r="K29" s="116" t="s">
        <v>145</v>
      </c>
      <c r="N29" s="116" t="s">
        <v>146</v>
      </c>
      <c r="Q29" s="134" t="s">
        <v>66</v>
      </c>
      <c r="S29" s="134" t="s">
        <v>66</v>
      </c>
      <c r="V29" s="134" t="s">
        <v>66</v>
      </c>
      <c r="Y29" s="134" t="s">
        <v>42</v>
      </c>
      <c r="AA29" s="134" t="s">
        <v>42</v>
      </c>
      <c r="AC29" s="134" t="s">
        <v>66</v>
      </c>
      <c r="AE29" s="134" t="s">
        <v>66</v>
      </c>
      <c r="AG29" s="134" t="s">
        <v>66</v>
      </c>
      <c r="AI29" s="134" t="s">
        <v>66</v>
      </c>
      <c r="AK29" s="134" t="s">
        <v>93</v>
      </c>
    </row>
    <row r="30">
      <c r="F30" s="80" t="s">
        <v>147</v>
      </c>
      <c r="K30" s="140">
        <f>E24</f>
        <v>0</v>
      </c>
      <c r="L30" s="141" t="s">
        <v>138</v>
      </c>
      <c r="N30" s="140">
        <f>E24</f>
        <v>0</v>
      </c>
      <c r="O30" s="142" t="s">
        <v>138</v>
      </c>
      <c r="Q30" s="134" t="s">
        <v>66</v>
      </c>
      <c r="S30" s="134" t="s">
        <v>66</v>
      </c>
      <c r="V30" s="134" t="s">
        <v>66</v>
      </c>
      <c r="Y30" s="134" t="s">
        <v>42</v>
      </c>
      <c r="AA30" s="134" t="s">
        <v>42</v>
      </c>
      <c r="AC30" s="134" t="s">
        <v>66</v>
      </c>
      <c r="AE30" s="134" t="s">
        <v>66</v>
      </c>
      <c r="AG30" s="134" t="s">
        <v>66</v>
      </c>
      <c r="AI30" s="134" t="s">
        <v>66</v>
      </c>
      <c r="AK30" s="134" t="s">
        <v>93</v>
      </c>
    </row>
    <row r="31">
      <c r="F31" s="80" t="s">
        <v>148</v>
      </c>
      <c r="K31" s="140">
        <f>E24</f>
        <v>0</v>
      </c>
      <c r="L31" s="141" t="s">
        <v>138</v>
      </c>
      <c r="N31" s="140">
        <f>E24</f>
        <v>0</v>
      </c>
      <c r="O31" s="142" t="s">
        <v>138</v>
      </c>
      <c r="Q31" s="134" t="s">
        <v>66</v>
      </c>
      <c r="S31" s="134" t="s">
        <v>66</v>
      </c>
      <c r="V31" s="134" t="s">
        <v>66</v>
      </c>
      <c r="Y31" s="134" t="s">
        <v>42</v>
      </c>
      <c r="AA31" s="134" t="s">
        <v>42</v>
      </c>
      <c r="AC31" s="134" t="s">
        <v>66</v>
      </c>
      <c r="AE31" s="134" t="s">
        <v>66</v>
      </c>
      <c r="AG31" s="134" t="s">
        <v>66</v>
      </c>
      <c r="AI31" s="134" t="s">
        <v>66</v>
      </c>
      <c r="AK31" s="134" t="s">
        <v>93</v>
      </c>
    </row>
    <row r="32">
      <c r="B32" s="144" t="s">
        <v>149</v>
      </c>
      <c r="Q32" s="134" t="s">
        <v>66</v>
      </c>
      <c r="S32" s="134" t="s">
        <v>66</v>
      </c>
      <c r="V32" s="134" t="s">
        <v>66</v>
      </c>
      <c r="Y32" s="134" t="s">
        <v>42</v>
      </c>
      <c r="AA32" s="134" t="s">
        <v>42</v>
      </c>
      <c r="AC32" s="134" t="s">
        <v>66</v>
      </c>
      <c r="AE32" s="134" t="s">
        <v>66</v>
      </c>
      <c r="AG32" s="134" t="s">
        <v>66</v>
      </c>
      <c r="AI32" s="134" t="s">
        <v>66</v>
      </c>
      <c r="AK32" s="134" t="s">
        <v>93</v>
      </c>
    </row>
    <row r="33">
      <c r="B33" s="145" t="s">
        <v>150</v>
      </c>
      <c r="C33" s="116" t="s">
        <v>151</v>
      </c>
      <c r="E33" s="146" t="s">
        <v>152</v>
      </c>
      <c r="G33" s="147" t="s">
        <v>153</v>
      </c>
      <c r="I33" s="148" t="s">
        <v>139</v>
      </c>
      <c r="J33" s="149" t="s">
        <v>154</v>
      </c>
      <c r="L33" s="84" t="s">
        <v>155</v>
      </c>
      <c r="Q33" s="134" t="s">
        <v>66</v>
      </c>
      <c r="S33" s="134" t="s">
        <v>66</v>
      </c>
      <c r="V33" s="134" t="s">
        <v>66</v>
      </c>
      <c r="Y33" s="134" t="s">
        <v>42</v>
      </c>
      <c r="AA33" s="134" t="s">
        <v>42</v>
      </c>
      <c r="AC33" s="134" t="s">
        <v>66</v>
      </c>
      <c r="AE33" s="134" t="s">
        <v>66</v>
      </c>
      <c r="AG33" s="134" t="s">
        <v>66</v>
      </c>
      <c r="AI33" s="134" t="s">
        <v>66</v>
      </c>
      <c r="AK33" s="134" t="s">
        <v>93</v>
      </c>
    </row>
    <row r="34">
      <c r="B34" s="150" t="s">
        <v>156</v>
      </c>
      <c r="C34" s="151" t="s">
        <v>117</v>
      </c>
      <c r="E34" s="152" t="s">
        <v>157</v>
      </c>
      <c r="G34" s="153" t="s">
        <v>158</v>
      </c>
      <c r="J34" s="153" t="s">
        <v>159</v>
      </c>
      <c r="Q34" s="134" t="s">
        <v>66</v>
      </c>
      <c r="S34" s="134" t="s">
        <v>66</v>
      </c>
      <c r="V34" s="134" t="s">
        <v>66</v>
      </c>
      <c r="Y34" s="134" t="s">
        <v>42</v>
      </c>
      <c r="AA34" s="134" t="s">
        <v>42</v>
      </c>
      <c r="AC34" s="134" t="s">
        <v>66</v>
      </c>
      <c r="AE34" s="134" t="s">
        <v>66</v>
      </c>
      <c r="AG34" s="134" t="s">
        <v>66</v>
      </c>
      <c r="AI34" s="134" t="s">
        <v>66</v>
      </c>
      <c r="AK34" s="134" t="s">
        <v>93</v>
      </c>
    </row>
    <row r="35">
      <c r="B35" s="154" t="s">
        <v>66</v>
      </c>
      <c r="C35" s="154" t="s">
        <v>66</v>
      </c>
      <c r="E35" s="93" t="s">
        <v>66</v>
      </c>
      <c r="G35" s="93" t="s">
        <v>66</v>
      </c>
      <c r="J35" s="93" t="s">
        <v>93</v>
      </c>
      <c r="L35" s="155" t="s">
        <v>160</v>
      </c>
      <c r="M35" s="156" t="s">
        <v>93</v>
      </c>
      <c r="N35" s="157" t="s">
        <v>100</v>
      </c>
      <c r="O35" s="158" t="s">
        <v>93</v>
      </c>
      <c r="Q35" s="134">
        <f>'Xu ly so lieu'!A64</f>
        <v>0</v>
      </c>
      <c r="S35" s="134" t="s">
        <v>66</v>
      </c>
      <c r="V35" s="134" t="s">
        <v>42</v>
      </c>
      <c r="Y35" s="134" t="s">
        <v>42</v>
      </c>
      <c r="AA35" s="134" t="s">
        <v>42</v>
      </c>
      <c r="AC35" s="134" t="s">
        <v>66</v>
      </c>
      <c r="AE35" s="134" t="s">
        <v>42</v>
      </c>
      <c r="AG35" s="134" t="s">
        <v>66</v>
      </c>
      <c r="AI35" s="134" t="s">
        <v>42</v>
      </c>
      <c r="AK35" s="134" t="s">
        <v>161</v>
      </c>
    </row>
    <row r="36">
      <c r="B36" s="144" t="s">
        <v>162</v>
      </c>
      <c r="W36" s="78" t="s">
        <v>94</v>
      </c>
      <c r="Y36" s="123" t="s">
        <v>88</v>
      </c>
      <c r="AE36" s="78" t="s">
        <v>100</v>
      </c>
      <c r="AH36" s="123" t="s">
        <v>81</v>
      </c>
    </row>
    <row r="37">
      <c r="B37" s="84" t="s">
        <v>66</v>
      </c>
      <c r="C37" s="149" t="s">
        <v>163</v>
      </c>
      <c r="E37" s="161" t="s">
        <v>164</v>
      </c>
      <c r="G37" s="161" t="s">
        <v>165</v>
      </c>
      <c r="J37" s="161" t="s">
        <v>166</v>
      </c>
      <c r="L37" s="162" t="s">
        <v>167</v>
      </c>
      <c r="N37" s="162" t="s">
        <v>168</v>
      </c>
      <c r="Q37" s="160" t="s">
        <v>169</v>
      </c>
    </row>
    <row r="38">
      <c r="C38" s="153" t="s">
        <v>139</v>
      </c>
      <c r="L38" s="153" t="s">
        <v>117</v>
      </c>
      <c r="N38" s="153" t="s">
        <v>117</v>
      </c>
      <c r="U38" s="74" t="s">
        <v>170</v>
      </c>
      <c r="Y38" s="165" t="s">
        <v>93</v>
      </c>
      <c r="AD38" s="74" t="s">
        <v>171</v>
      </c>
      <c r="AH38" s="165" t="s">
        <v>93</v>
      </c>
    </row>
    <row r="39">
      <c r="B39" s="93" t="s">
        <v>172</v>
      </c>
      <c r="C39" s="154" t="s">
        <v>66</v>
      </c>
      <c r="E39" s="154" t="s">
        <v>66</v>
      </c>
      <c r="G39" s="154" t="s">
        <v>66</v>
      </c>
      <c r="J39" s="154" t="s">
        <v>66</v>
      </c>
      <c r="L39" s="154" t="s">
        <v>66</v>
      </c>
      <c r="N39" s="154" t="s">
        <v>66</v>
      </c>
      <c r="U39" s="74" t="s">
        <v>173</v>
      </c>
      <c r="Y39" s="165" t="s">
        <v>93</v>
      </c>
      <c r="AD39" s="74" t="s">
        <v>174</v>
      </c>
      <c r="AH39" s="165" t="s">
        <v>81</v>
      </c>
    </row>
    <row r="40">
      <c r="B40" s="93" t="s">
        <v>175</v>
      </c>
      <c r="C40" s="154" t="s">
        <v>66</v>
      </c>
      <c r="E40" s="154" t="s">
        <v>66</v>
      </c>
      <c r="G40" s="154" t="s">
        <v>66</v>
      </c>
      <c r="J40" s="154" t="s">
        <v>66</v>
      </c>
      <c r="L40" s="154" t="s">
        <v>66</v>
      </c>
      <c r="N40" s="154" t="s">
        <v>66</v>
      </c>
      <c r="U40" s="74" t="s">
        <v>176</v>
      </c>
      <c r="AA40" s="81" t="s">
        <v>93</v>
      </c>
    </row>
    <row r="41">
      <c r="B41" s="93" t="s">
        <v>177</v>
      </c>
      <c r="C41" s="154" t="s">
        <v>66</v>
      </c>
      <c r="E41" s="154" t="s">
        <v>66</v>
      </c>
      <c r="G41" s="154" t="s">
        <v>66</v>
      </c>
      <c r="J41" s="154" t="s">
        <v>66</v>
      </c>
      <c r="L41" s="154" t="s">
        <v>66</v>
      </c>
      <c r="N41" s="154" t="s">
        <v>66</v>
      </c>
      <c r="U41" s="74" t="s">
        <v>178</v>
      </c>
      <c r="W41" s="166" t="s">
        <v>93</v>
      </c>
    </row>
    <row r="42">
      <c r="B42" s="167" t="s">
        <v>179</v>
      </c>
      <c r="D42" s="168" t="s">
        <v>180</v>
      </c>
      <c r="G42" s="168" t="s">
        <v>94</v>
      </c>
      <c r="I42" s="169" t="s">
        <v>93</v>
      </c>
      <c r="K42" s="170" t="s">
        <v>100</v>
      </c>
      <c r="M42" s="171" t="s">
        <v>93</v>
      </c>
      <c r="Q42" s="172" t="s">
        <v>179</v>
      </c>
      <c r="AR42" s="175">
        <v>39480</v>
      </c>
    </row>
    <row r="43">
      <c r="AL43" s="136">
        <v>1</v>
      </c>
      <c r="AR43" s="136">
        <v>0</v>
      </c>
    </row>
    <row r="44">
      <c r="AL44" s="136">
        <f>AL43+1</f>
        <v>2</v>
      </c>
      <c r="AM44" s="177" t="s">
        <v>181</v>
      </c>
      <c r="AN44" s="178" t="s">
        <v>182</v>
      </c>
      <c r="AO44" s="178" t="s">
        <v>183</v>
      </c>
      <c r="AP44" s="177" t="s">
        <v>184</v>
      </c>
      <c r="AQ44" s="178" t="s">
        <v>185</v>
      </c>
      <c r="AR44" s="136" t="s">
        <v>186</v>
      </c>
    </row>
    <row r="45">
      <c r="AL45" s="136">
        <f>AL44+1</f>
        <v>3</v>
      </c>
      <c r="AM45" s="179" t="s">
        <v>181</v>
      </c>
      <c r="AN45" s="180" t="s">
        <v>187</v>
      </c>
      <c r="AO45" s="180" t="s">
        <v>183</v>
      </c>
      <c r="AP45" s="179" t="s">
        <v>188</v>
      </c>
      <c r="AQ45" s="180" t="s">
        <v>185</v>
      </c>
      <c r="AR45" s="136" t="s">
        <v>189</v>
      </c>
    </row>
    <row r="46">
      <c r="AL46" s="136">
        <f>AL45+1</f>
        <v>4</v>
      </c>
      <c r="AM46" s="179" t="s">
        <v>181</v>
      </c>
      <c r="AN46" s="180" t="s">
        <v>190</v>
      </c>
      <c r="AO46" s="180" t="s">
        <v>183</v>
      </c>
      <c r="AP46" s="179" t="s">
        <v>188</v>
      </c>
      <c r="AQ46" s="180" t="s">
        <v>191</v>
      </c>
      <c r="AR46" s="136" t="s">
        <v>192</v>
      </c>
    </row>
    <row r="47">
      <c r="AL47" s="136">
        <f>AL46+1</f>
        <v>5</v>
      </c>
      <c r="AM47" s="179" t="s">
        <v>181</v>
      </c>
      <c r="AN47" s="180" t="s">
        <v>193</v>
      </c>
      <c r="AO47" s="180" t="s">
        <v>183</v>
      </c>
      <c r="AP47" s="179" t="s">
        <v>188</v>
      </c>
      <c r="AQ47" s="180" t="s">
        <v>185</v>
      </c>
      <c r="AR47" s="136" t="s">
        <v>194</v>
      </c>
    </row>
    <row r="48">
      <c r="AL48" s="136">
        <f>AL47+1</f>
        <v>6</v>
      </c>
      <c r="AM48" s="179" t="s">
        <v>181</v>
      </c>
      <c r="AN48" s="180" t="s">
        <v>195</v>
      </c>
      <c r="AO48" s="180" t="s">
        <v>183</v>
      </c>
      <c r="AP48" s="179" t="s">
        <v>196</v>
      </c>
      <c r="AQ48" s="180" t="s">
        <v>185</v>
      </c>
      <c r="AR48" s="136" t="s">
        <v>197</v>
      </c>
    </row>
    <row r="49">
      <c r="AL49" s="136">
        <f>AL48+1</f>
        <v>7</v>
      </c>
      <c r="AM49" s="179" t="s">
        <v>198</v>
      </c>
      <c r="AN49" s="180" t="s">
        <v>199</v>
      </c>
      <c r="AO49" s="180" t="s">
        <v>183</v>
      </c>
      <c r="AP49" s="179" t="s">
        <v>200</v>
      </c>
      <c r="AQ49" s="180" t="s">
        <v>185</v>
      </c>
      <c r="AR49" s="136" t="s">
        <v>201</v>
      </c>
    </row>
    <row r="50">
      <c r="AL50" s="136">
        <f>AL49+1</f>
        <v>8</v>
      </c>
      <c r="AM50" s="179" t="s">
        <v>198</v>
      </c>
      <c r="AN50" s="180" t="s">
        <v>202</v>
      </c>
      <c r="AO50" s="180" t="s">
        <v>183</v>
      </c>
      <c r="AP50" s="179" t="s">
        <v>200</v>
      </c>
      <c r="AQ50" s="180" t="s">
        <v>191</v>
      </c>
      <c r="AR50" s="136" t="s">
        <v>203</v>
      </c>
    </row>
    <row r="51">
      <c r="AL51" s="136">
        <f>AL50+1</f>
        <v>9</v>
      </c>
      <c r="AM51" s="179" t="s">
        <v>181</v>
      </c>
      <c r="AN51" s="180" t="s">
        <v>204</v>
      </c>
      <c r="AO51" s="180" t="s">
        <v>183</v>
      </c>
      <c r="AP51" s="179" t="s">
        <v>205</v>
      </c>
      <c r="AQ51" s="180" t="s">
        <v>185</v>
      </c>
      <c r="AR51" s="136" t="s">
        <v>206</v>
      </c>
    </row>
    <row r="52">
      <c r="AL52" s="136">
        <f>AL51+1</f>
        <v>10</v>
      </c>
      <c r="AM52" s="179" t="s">
        <v>181</v>
      </c>
      <c r="AN52" s="180" t="s">
        <v>207</v>
      </c>
      <c r="AO52" s="180" t="s">
        <v>183</v>
      </c>
      <c r="AP52" s="179" t="s">
        <v>205</v>
      </c>
      <c r="AQ52" s="180" t="s">
        <v>185</v>
      </c>
      <c r="AR52" s="136" t="s">
        <v>208</v>
      </c>
    </row>
    <row r="53">
      <c r="AL53" s="136">
        <f>AL52+1</f>
        <v>11</v>
      </c>
      <c r="AM53" s="179" t="s">
        <v>181</v>
      </c>
      <c r="AN53" s="180" t="s">
        <v>209</v>
      </c>
      <c r="AO53" s="180" t="s">
        <v>183</v>
      </c>
      <c r="AP53" s="179" t="s">
        <v>210</v>
      </c>
      <c r="AQ53" s="180" t="s">
        <v>185</v>
      </c>
      <c r="AR53" s="136" t="s">
        <v>211</v>
      </c>
    </row>
    <row r="54">
      <c r="AL54" s="136">
        <f>AL53+1</f>
        <v>12</v>
      </c>
      <c r="AM54" s="179" t="s">
        <v>181</v>
      </c>
      <c r="AN54" s="180" t="s">
        <v>212</v>
      </c>
      <c r="AO54" s="180" t="s">
        <v>183</v>
      </c>
      <c r="AP54" s="179" t="s">
        <v>210</v>
      </c>
      <c r="AQ54" s="180" t="s">
        <v>185</v>
      </c>
      <c r="AR54" s="136" t="s">
        <v>213</v>
      </c>
    </row>
    <row r="55">
      <c r="AL55" s="136">
        <f>AL54+1</f>
        <v>13</v>
      </c>
      <c r="AM55" s="179" t="s">
        <v>181</v>
      </c>
      <c r="AN55" s="180" t="s">
        <v>214</v>
      </c>
      <c r="AO55" s="180" t="s">
        <v>183</v>
      </c>
      <c r="AP55" s="179" t="s">
        <v>205</v>
      </c>
      <c r="AQ55" s="180" t="s">
        <v>185</v>
      </c>
      <c r="AR55" s="136" t="s">
        <v>215</v>
      </c>
    </row>
    <row r="56">
      <c r="AL56" s="136">
        <f>AL55+1</f>
        <v>14</v>
      </c>
      <c r="AM56" s="179" t="s">
        <v>181</v>
      </c>
      <c r="AN56" s="180" t="s">
        <v>216</v>
      </c>
      <c r="AO56" s="180" t="s">
        <v>183</v>
      </c>
      <c r="AP56" s="179" t="s">
        <v>217</v>
      </c>
      <c r="AQ56" s="180" t="s">
        <v>185</v>
      </c>
      <c r="AR56" s="136" t="s">
        <v>218</v>
      </c>
    </row>
    <row r="57">
      <c r="AL57" s="136">
        <f>AL56+1</f>
        <v>15</v>
      </c>
      <c r="AM57" s="179" t="s">
        <v>181</v>
      </c>
      <c r="AN57" s="180" t="s">
        <v>219</v>
      </c>
      <c r="AO57" s="180" t="s">
        <v>183</v>
      </c>
      <c r="AP57" s="179" t="s">
        <v>220</v>
      </c>
      <c r="AQ57" s="180" t="s">
        <v>185</v>
      </c>
      <c r="AR57" s="136" t="s">
        <v>221</v>
      </c>
    </row>
    <row r="58">
      <c r="AL58" s="136">
        <f>AL57+1</f>
        <v>16</v>
      </c>
      <c r="AM58" s="179" t="s">
        <v>181</v>
      </c>
      <c r="AN58" s="180" t="s">
        <v>222</v>
      </c>
      <c r="AO58" s="180" t="s">
        <v>183</v>
      </c>
      <c r="AP58" s="179" t="s">
        <v>223</v>
      </c>
      <c r="AQ58" s="180" t="s">
        <v>185</v>
      </c>
      <c r="AR58" s="136" t="s">
        <v>224</v>
      </c>
    </row>
    <row r="59">
      <c r="AL59" s="136">
        <f>AL58+1</f>
        <v>17</v>
      </c>
      <c r="AM59" s="179" t="s">
        <v>181</v>
      </c>
      <c r="AN59" s="180" t="s">
        <v>225</v>
      </c>
      <c r="AO59" s="180" t="s">
        <v>183</v>
      </c>
      <c r="AP59" s="179" t="s">
        <v>226</v>
      </c>
      <c r="AQ59" s="180" t="s">
        <v>185</v>
      </c>
      <c r="AR59" s="136" t="s">
        <v>227</v>
      </c>
    </row>
    <row r="60">
      <c r="AL60" s="136">
        <f>AL59+1</f>
        <v>18</v>
      </c>
      <c r="AM60" s="179" t="s">
        <v>181</v>
      </c>
      <c r="AN60" s="180" t="s">
        <v>228</v>
      </c>
      <c r="AO60" s="180" t="s">
        <v>183</v>
      </c>
      <c r="AP60" s="179" t="s">
        <v>220</v>
      </c>
      <c r="AQ60" s="180" t="s">
        <v>185</v>
      </c>
      <c r="AR60" s="136" t="s">
        <v>229</v>
      </c>
    </row>
    <row r="61">
      <c r="AL61" s="136">
        <f>AL60+1</f>
        <v>19</v>
      </c>
      <c r="AM61" s="179" t="s">
        <v>181</v>
      </c>
      <c r="AN61" s="180" t="s">
        <v>230</v>
      </c>
      <c r="AO61" s="180" t="s">
        <v>183</v>
      </c>
      <c r="AP61" s="179" t="s">
        <v>220</v>
      </c>
      <c r="AQ61" s="180" t="s">
        <v>185</v>
      </c>
      <c r="AR61" s="136" t="s">
        <v>231</v>
      </c>
    </row>
    <row r="62">
      <c r="AL62" s="136">
        <f>AL61+1</f>
        <v>20</v>
      </c>
      <c r="AM62" s="179" t="s">
        <v>181</v>
      </c>
      <c r="AN62" s="180" t="s">
        <v>232</v>
      </c>
      <c r="AO62" s="180" t="s">
        <v>233</v>
      </c>
      <c r="AP62" s="179" t="s">
        <v>234</v>
      </c>
      <c r="AQ62" s="180" t="s">
        <v>185</v>
      </c>
      <c r="AR62" s="136" t="s">
        <v>235</v>
      </c>
    </row>
    <row r="63">
      <c r="AL63" s="136">
        <f>AL62+1</f>
        <v>21</v>
      </c>
      <c r="AM63" s="179" t="s">
        <v>181</v>
      </c>
      <c r="AN63" s="180" t="s">
        <v>236</v>
      </c>
      <c r="AO63" s="180" t="s">
        <v>233</v>
      </c>
      <c r="AP63" s="179" t="s">
        <v>234</v>
      </c>
      <c r="AQ63" s="180" t="s">
        <v>185</v>
      </c>
      <c r="AR63" s="136" t="s">
        <v>237</v>
      </c>
    </row>
    <row r="64">
      <c r="AL64" s="136">
        <f>AL63+1</f>
        <v>22</v>
      </c>
      <c r="AM64" s="179" t="s">
        <v>181</v>
      </c>
      <c r="AN64" s="180" t="s">
        <v>238</v>
      </c>
      <c r="AO64" s="180" t="s">
        <v>239</v>
      </c>
      <c r="AP64" s="179" t="s">
        <v>240</v>
      </c>
      <c r="AQ64" s="180" t="s">
        <v>185</v>
      </c>
      <c r="AR64" s="136" t="s">
        <v>241</v>
      </c>
    </row>
    <row r="65">
      <c r="AL65" s="136">
        <f>AL64+1</f>
        <v>23</v>
      </c>
      <c r="AM65" s="179" t="s">
        <v>181</v>
      </c>
      <c r="AN65" s="180" t="s">
        <v>242</v>
      </c>
      <c r="AO65" s="180" t="s">
        <v>239</v>
      </c>
      <c r="AP65" s="179" t="s">
        <v>240</v>
      </c>
      <c r="AQ65" s="180" t="s">
        <v>185</v>
      </c>
      <c r="AR65" s="136" t="s">
        <v>243</v>
      </c>
    </row>
    <row r="66">
      <c r="AL66" s="136">
        <f>AL65+1</f>
        <v>24</v>
      </c>
      <c r="AM66" s="179" t="s">
        <v>198</v>
      </c>
      <c r="AN66" s="180" t="s">
        <v>244</v>
      </c>
      <c r="AO66" s="180" t="s">
        <v>245</v>
      </c>
      <c r="AP66" s="179" t="s">
        <v>246</v>
      </c>
      <c r="AQ66" s="180" t="s">
        <v>191</v>
      </c>
      <c r="AR66" s="136" t="s">
        <v>247</v>
      </c>
    </row>
    <row r="67">
      <c r="AL67" s="136">
        <f>AL66+1</f>
        <v>25</v>
      </c>
      <c r="AM67" s="179" t="s">
        <v>198</v>
      </c>
      <c r="AN67" s="180" t="s">
        <v>248</v>
      </c>
      <c r="AO67" s="180" t="s">
        <v>245</v>
      </c>
      <c r="AP67" s="179" t="s">
        <v>249</v>
      </c>
      <c r="AQ67" s="180" t="s">
        <v>191</v>
      </c>
      <c r="AR67" s="136" t="s">
        <v>250</v>
      </c>
    </row>
    <row r="68">
      <c r="AL68" s="136">
        <f>AL67+1</f>
        <v>26</v>
      </c>
      <c r="AM68" s="179" t="s">
        <v>198</v>
      </c>
      <c r="AN68" s="180" t="s">
        <v>251</v>
      </c>
      <c r="AO68" s="180" t="s">
        <v>252</v>
      </c>
      <c r="AP68" s="179" t="s">
        <v>249</v>
      </c>
      <c r="AQ68" s="180" t="s">
        <v>191</v>
      </c>
      <c r="AR68" s="136" t="s">
        <v>253</v>
      </c>
    </row>
    <row r="69">
      <c r="AL69" s="136">
        <f>AL68+1</f>
        <v>27</v>
      </c>
      <c r="AM69" s="179" t="s">
        <v>198</v>
      </c>
      <c r="AN69" s="180" t="s">
        <v>254</v>
      </c>
      <c r="AO69" s="180" t="s">
        <v>255</v>
      </c>
      <c r="AP69" s="179" t="s">
        <v>256</v>
      </c>
      <c r="AQ69" s="180" t="s">
        <v>191</v>
      </c>
      <c r="AR69" s="136" t="s">
        <v>257</v>
      </c>
    </row>
    <row r="70">
      <c r="AL70" s="136">
        <f>AL69+1</f>
        <v>28</v>
      </c>
      <c r="AM70" s="179" t="s">
        <v>198</v>
      </c>
      <c r="AN70" s="180" t="s">
        <v>258</v>
      </c>
      <c r="AO70" s="180" t="s">
        <v>255</v>
      </c>
      <c r="AP70" s="179" t="s">
        <v>259</v>
      </c>
      <c r="AQ70" s="180" t="s">
        <v>191</v>
      </c>
      <c r="AR70" s="136" t="s">
        <v>260</v>
      </c>
    </row>
    <row r="71">
      <c r="AL71" s="136">
        <f>AL70+1</f>
        <v>29</v>
      </c>
      <c r="AM71" s="179" t="s">
        <v>198</v>
      </c>
      <c r="AN71" s="180" t="s">
        <v>261</v>
      </c>
      <c r="AO71" s="180" t="s">
        <v>239</v>
      </c>
      <c r="AP71" s="179" t="s">
        <v>262</v>
      </c>
      <c r="AQ71" s="180" t="s">
        <v>191</v>
      </c>
      <c r="AR71" s="136" t="s">
        <v>263</v>
      </c>
    </row>
    <row r="72">
      <c r="AL72" s="136">
        <f>AL71+1</f>
        <v>30</v>
      </c>
      <c r="AM72" s="179" t="s">
        <v>198</v>
      </c>
      <c r="AN72" s="180" t="s">
        <v>264</v>
      </c>
      <c r="AO72" s="180" t="s">
        <v>233</v>
      </c>
      <c r="AP72" s="179" t="s">
        <v>262</v>
      </c>
      <c r="AQ72" s="180" t="s">
        <v>191</v>
      </c>
      <c r="AR72" s="136" t="s">
        <v>265</v>
      </c>
    </row>
    <row r="73">
      <c r="AL73" s="136">
        <f>AL72+1</f>
        <v>31</v>
      </c>
      <c r="AM73" s="179" t="s">
        <v>198</v>
      </c>
      <c r="AN73" s="180" t="s">
        <v>266</v>
      </c>
      <c r="AO73" s="180" t="s">
        <v>233</v>
      </c>
      <c r="AP73" s="179" t="s">
        <v>267</v>
      </c>
      <c r="AQ73" s="180" t="s">
        <v>191</v>
      </c>
      <c r="AR73" s="136" t="s">
        <v>268</v>
      </c>
    </row>
    <row r="74">
      <c r="AL74" s="136">
        <f>AL73+1</f>
        <v>32</v>
      </c>
      <c r="AM74" s="179" t="s">
        <v>198</v>
      </c>
      <c r="AN74" s="180" t="s">
        <v>269</v>
      </c>
      <c r="AO74" s="180" t="s">
        <v>270</v>
      </c>
      <c r="AP74" s="179" t="s">
        <v>271</v>
      </c>
      <c r="AQ74" s="180" t="s">
        <v>272</v>
      </c>
      <c r="AR74" s="136" t="s">
        <v>273</v>
      </c>
    </row>
    <row r="75">
      <c r="AL75" s="136">
        <f>AL74+1</f>
        <v>33</v>
      </c>
      <c r="AM75" s="179" t="s">
        <v>274</v>
      </c>
      <c r="AN75" s="180" t="s">
        <v>275</v>
      </c>
      <c r="AO75" s="180" t="s">
        <v>239</v>
      </c>
      <c r="AP75" s="179" t="s">
        <v>276</v>
      </c>
      <c r="AQ75" s="180" t="s">
        <v>272</v>
      </c>
      <c r="AR75" s="136" t="s">
        <v>277</v>
      </c>
    </row>
    <row r="76">
      <c r="AL76" s="136">
        <f>AL75+1</f>
        <v>34</v>
      </c>
      <c r="AM76" s="179" t="s">
        <v>274</v>
      </c>
      <c r="AN76" s="180" t="s">
        <v>278</v>
      </c>
      <c r="AO76" s="180" t="s">
        <v>239</v>
      </c>
      <c r="AP76" s="179" t="s">
        <v>223</v>
      </c>
      <c r="AQ76" s="180" t="s">
        <v>272</v>
      </c>
      <c r="AR76" s="136" t="s">
        <v>279</v>
      </c>
    </row>
    <row r="77">
      <c r="AL77" s="136">
        <f>AL76+1</f>
        <v>35</v>
      </c>
      <c r="AM77" s="179" t="s">
        <v>280</v>
      </c>
      <c r="AN77" s="180" t="s">
        <v>281</v>
      </c>
      <c r="AO77" s="180" t="s">
        <v>239</v>
      </c>
      <c r="AP77" s="179" t="s">
        <v>226</v>
      </c>
      <c r="AQ77" s="180" t="s">
        <v>272</v>
      </c>
      <c r="AR77" s="136" t="s">
        <v>282</v>
      </c>
    </row>
    <row r="78">
      <c r="AL78" s="136">
        <f>AL77+1</f>
        <v>36</v>
      </c>
      <c r="AM78" s="179" t="s">
        <v>283</v>
      </c>
      <c r="AN78" s="180" t="s">
        <v>284</v>
      </c>
      <c r="AO78" s="180" t="s">
        <v>239</v>
      </c>
      <c r="AP78" s="179" t="s">
        <v>285</v>
      </c>
      <c r="AQ78" s="180" t="s">
        <v>272</v>
      </c>
      <c r="AR78" s="136" t="s">
        <v>286</v>
      </c>
    </row>
    <row r="79">
      <c r="AL79" s="136">
        <f>AL78+1</f>
        <v>37</v>
      </c>
      <c r="AM79" s="179" t="s">
        <v>287</v>
      </c>
      <c r="AN79" s="180" t="s">
        <v>288</v>
      </c>
      <c r="AO79" s="180" t="s">
        <v>239</v>
      </c>
      <c r="AP79" s="179" t="s">
        <v>276</v>
      </c>
      <c r="AQ79" s="180" t="s">
        <v>272</v>
      </c>
      <c r="AR79" s="136" t="s">
        <v>289</v>
      </c>
    </row>
    <row r="80">
      <c r="AL80" s="136">
        <f>AL79+1</f>
        <v>38</v>
      </c>
      <c r="AM80" s="179" t="s">
        <v>274</v>
      </c>
      <c r="AN80" s="180" t="s">
        <v>290</v>
      </c>
      <c r="AO80" s="180" t="s">
        <v>239</v>
      </c>
      <c r="AP80" s="179" t="s">
        <v>291</v>
      </c>
      <c r="AQ80" s="180" t="s">
        <v>272</v>
      </c>
      <c r="AR80" s="136" t="s">
        <v>292</v>
      </c>
    </row>
    <row r="81">
      <c r="AL81" s="136">
        <f>AL80+1</f>
        <v>39</v>
      </c>
      <c r="AM81" s="179" t="s">
        <v>287</v>
      </c>
      <c r="AN81" s="180" t="s">
        <v>293</v>
      </c>
      <c r="AO81" s="180" t="s">
        <v>239</v>
      </c>
      <c r="AP81" s="179" t="s">
        <v>294</v>
      </c>
      <c r="AQ81" s="180" t="s">
        <v>272</v>
      </c>
      <c r="AR81" s="136" t="s">
        <v>295</v>
      </c>
    </row>
    <row r="82">
      <c r="AL82" s="136">
        <f>AL81+1</f>
        <v>40</v>
      </c>
      <c r="AM82" s="179" t="s">
        <v>296</v>
      </c>
      <c r="AN82" s="180" t="s">
        <v>297</v>
      </c>
      <c r="AO82" s="180" t="s">
        <v>239</v>
      </c>
      <c r="AP82" s="179" t="s">
        <v>291</v>
      </c>
      <c r="AQ82" s="180" t="s">
        <v>272</v>
      </c>
      <c r="AR82" s="136" t="s">
        <v>298</v>
      </c>
    </row>
    <row r="83">
      <c r="AL83" s="136">
        <f>AL82+1</f>
        <v>41</v>
      </c>
      <c r="AM83" s="179" t="s">
        <v>287</v>
      </c>
      <c r="AN83" s="180" t="s">
        <v>299</v>
      </c>
      <c r="AO83" s="180" t="s">
        <v>239</v>
      </c>
      <c r="AP83" s="179" t="s">
        <v>300</v>
      </c>
      <c r="AQ83" s="180" t="s">
        <v>272</v>
      </c>
      <c r="AR83" s="136" t="s">
        <v>301</v>
      </c>
    </row>
    <row r="84">
      <c r="AL84" s="136">
        <f>AL83+1</f>
        <v>42</v>
      </c>
      <c r="AM84" s="179" t="s">
        <v>274</v>
      </c>
      <c r="AN84" s="180" t="s">
        <v>302</v>
      </c>
      <c r="AO84" s="180" t="s">
        <v>239</v>
      </c>
      <c r="AP84" s="179" t="s">
        <v>300</v>
      </c>
      <c r="AQ84" s="180" t="s">
        <v>272</v>
      </c>
      <c r="AR84" s="136" t="s">
        <v>303</v>
      </c>
    </row>
    <row r="85">
      <c r="AL85" s="136">
        <f>AL84+1</f>
        <v>43</v>
      </c>
      <c r="AM85" s="179" t="s">
        <v>304</v>
      </c>
      <c r="AN85" s="180" t="s">
        <v>305</v>
      </c>
      <c r="AO85" s="180" t="s">
        <v>239</v>
      </c>
      <c r="AP85" s="179" t="s">
        <v>300</v>
      </c>
      <c r="AQ85" s="180" t="s">
        <v>272</v>
      </c>
      <c r="AR85" s="136" t="s">
        <v>306</v>
      </c>
    </row>
    <row r="86">
      <c r="AL86" s="136">
        <f>AL85+1</f>
        <v>44</v>
      </c>
      <c r="AM86" s="179" t="s">
        <v>307</v>
      </c>
      <c r="AN86" s="180" t="s">
        <v>308</v>
      </c>
      <c r="AO86" s="180" t="s">
        <v>239</v>
      </c>
      <c r="AP86" s="179" t="s">
        <v>294</v>
      </c>
      <c r="AQ86" s="180" t="s">
        <v>272</v>
      </c>
      <c r="AR86" s="136" t="s">
        <v>309</v>
      </c>
    </row>
    <row r="87">
      <c r="AL87" s="136">
        <f>AL86+1</f>
        <v>45</v>
      </c>
      <c r="AM87" s="179" t="s">
        <v>310</v>
      </c>
      <c r="AN87" s="180" t="s">
        <v>311</v>
      </c>
      <c r="AO87" s="180" t="s">
        <v>239</v>
      </c>
      <c r="AP87" s="179" t="s">
        <v>220</v>
      </c>
      <c r="AQ87" s="180" t="s">
        <v>272</v>
      </c>
      <c r="AR87" s="136" t="s">
        <v>312</v>
      </c>
    </row>
    <row r="88">
      <c r="AL88" s="136">
        <f>AL87+1</f>
        <v>46</v>
      </c>
      <c r="AM88" s="179" t="s">
        <v>313</v>
      </c>
      <c r="AN88" s="180" t="s">
        <v>314</v>
      </c>
      <c r="AO88" s="180" t="s">
        <v>315</v>
      </c>
      <c r="AP88" s="179" t="s">
        <v>316</v>
      </c>
      <c r="AQ88" s="180" t="s">
        <v>272</v>
      </c>
      <c r="AR88" s="136" t="s">
        <v>317</v>
      </c>
    </row>
    <row r="89">
      <c r="AL89" s="136">
        <f>AL88+1</f>
        <v>47</v>
      </c>
      <c r="AM89" s="179" t="s">
        <v>198</v>
      </c>
      <c r="AN89" s="180" t="s">
        <v>318</v>
      </c>
      <c r="AO89" s="180" t="s">
        <v>315</v>
      </c>
      <c r="AP89" s="179" t="s">
        <v>319</v>
      </c>
      <c r="AQ89" s="180" t="s">
        <v>272</v>
      </c>
      <c r="AR89" s="136" t="s">
        <v>320</v>
      </c>
    </row>
    <row r="90">
      <c r="AL90" s="136">
        <f>AL89+1</f>
        <v>48</v>
      </c>
      <c r="AM90" s="179" t="s">
        <v>198</v>
      </c>
      <c r="AN90" s="180" t="s">
        <v>321</v>
      </c>
      <c r="AO90" s="180" t="s">
        <v>315</v>
      </c>
      <c r="AP90" s="179" t="s">
        <v>319</v>
      </c>
      <c r="AQ90" s="180" t="s">
        <v>272</v>
      </c>
      <c r="AR90" s="136" t="s">
        <v>322</v>
      </c>
    </row>
    <row r="91">
      <c r="AL91" s="136">
        <f>AL90+1</f>
        <v>49</v>
      </c>
      <c r="AM91" s="179" t="s">
        <v>198</v>
      </c>
      <c r="AN91" s="180" t="s">
        <v>323</v>
      </c>
      <c r="AO91" s="180" t="s">
        <v>315</v>
      </c>
      <c r="AP91" s="179" t="s">
        <v>319</v>
      </c>
      <c r="AQ91" s="180" t="s">
        <v>272</v>
      </c>
      <c r="AR91" s="136" t="s">
        <v>324</v>
      </c>
    </row>
    <row r="92">
      <c r="AL92" s="136">
        <f>AL91+1</f>
        <v>50</v>
      </c>
      <c r="AM92" s="179" t="s">
        <v>198</v>
      </c>
      <c r="AN92" s="180" t="s">
        <v>325</v>
      </c>
      <c r="AO92" s="180" t="s">
        <v>239</v>
      </c>
      <c r="AP92" s="179" t="s">
        <v>326</v>
      </c>
      <c r="AQ92" s="180" t="s">
        <v>191</v>
      </c>
      <c r="AR92" s="136" t="s">
        <v>327</v>
      </c>
    </row>
    <row r="93">
      <c r="AL93" s="136">
        <f>AL92+1</f>
        <v>51</v>
      </c>
      <c r="AM93" s="179" t="s">
        <v>198</v>
      </c>
      <c r="AN93" s="180" t="s">
        <v>328</v>
      </c>
      <c r="AO93" s="180" t="s">
        <v>239</v>
      </c>
      <c r="AP93" s="179" t="s">
        <v>326</v>
      </c>
      <c r="AQ93" s="180" t="s">
        <v>191</v>
      </c>
      <c r="AR93" s="136" t="s">
        <v>329</v>
      </c>
    </row>
  </sheetData>
  <mergeCells count="302">
    <mergeCell ref="B2:I2"/>
    <mergeCell ref="Q2:AI2"/>
    <mergeCell ref="B3:I3"/>
    <mergeCell ref="Q3:AA3"/>
    <mergeCell ref="AB3:AL3"/>
    <mergeCell ref="B4:G4"/>
    <mergeCell ref="H4:O4"/>
    <mergeCell ref="Q4:R4"/>
    <mergeCell ref="S4:T4"/>
    <mergeCell ref="V4:X4"/>
    <mergeCell ref="Y4:Z4"/>
    <mergeCell ref="AB4:AC4"/>
    <mergeCell ref="AD4:AE4"/>
    <mergeCell ref="AG4:AI4"/>
    <mergeCell ref="AJ4:AK4"/>
    <mergeCell ref="B5:G5"/>
    <mergeCell ref="H5:O5"/>
    <mergeCell ref="Q5:R5"/>
    <mergeCell ref="S5:U5"/>
    <mergeCell ref="V5:X5"/>
    <mergeCell ref="Y5:AA5"/>
    <mergeCell ref="AB5:AC5"/>
    <mergeCell ref="AD5:AF5"/>
    <mergeCell ref="AG5:AI5"/>
    <mergeCell ref="AJ5:AL5"/>
    <mergeCell ref="H6:O6"/>
    <mergeCell ref="Q6:R6"/>
    <mergeCell ref="S6:U6"/>
    <mergeCell ref="V6:X6"/>
    <mergeCell ref="Y6:AA6"/>
    <mergeCell ref="AB6:AC6"/>
    <mergeCell ref="AD6:AF6"/>
    <mergeCell ref="AG6:AI6"/>
    <mergeCell ref="AJ6:AL6"/>
    <mergeCell ref="H7:O7"/>
    <mergeCell ref="Q7:R7"/>
    <mergeCell ref="S7:U7"/>
    <mergeCell ref="V7:X7"/>
    <mergeCell ref="Y7:AA7"/>
    <mergeCell ref="AB7:AC7"/>
    <mergeCell ref="AD7:AF7"/>
    <mergeCell ref="AG7:AI7"/>
    <mergeCell ref="AJ7:AL7"/>
    <mergeCell ref="B8:C8"/>
    <mergeCell ref="D8:E8"/>
    <mergeCell ref="F8:G8"/>
    <mergeCell ref="H8:J8"/>
    <mergeCell ref="K8:M8"/>
    <mergeCell ref="N8:O8"/>
    <mergeCell ref="Q8:R8"/>
    <mergeCell ref="S8:U8"/>
    <mergeCell ref="V8:X8"/>
    <mergeCell ref="Y8:AA8"/>
    <mergeCell ref="AB8:AC8"/>
    <mergeCell ref="AD8:AF8"/>
    <mergeCell ref="AG8:AI8"/>
    <mergeCell ref="AJ8:AL8"/>
    <mergeCell ref="B9:C10"/>
    <mergeCell ref="D9:E10"/>
    <mergeCell ref="F9:G10"/>
    <mergeCell ref="H9:J10"/>
    <mergeCell ref="K9:M10"/>
    <mergeCell ref="N9:O10"/>
    <mergeCell ref="Q9:R9"/>
    <mergeCell ref="S9:U9"/>
    <mergeCell ref="V9:X9"/>
    <mergeCell ref="Y9:AA9"/>
    <mergeCell ref="AB9:AC9"/>
    <mergeCell ref="AD9:AF9"/>
    <mergeCell ref="AG9:AI9"/>
    <mergeCell ref="AJ9:AL9"/>
    <mergeCell ref="Q10:R10"/>
    <mergeCell ref="S10:U10"/>
    <mergeCell ref="V10:X10"/>
    <mergeCell ref="Y10:AA10"/>
    <mergeCell ref="AB10:AC10"/>
    <mergeCell ref="AD10:AF10"/>
    <mergeCell ref="AG10:AI10"/>
    <mergeCell ref="AJ10:AL10"/>
    <mergeCell ref="B11:C11"/>
    <mergeCell ref="M11:O11"/>
    <mergeCell ref="B12:C12"/>
    <mergeCell ref="M12:O12"/>
    <mergeCell ref="M13:O13"/>
    <mergeCell ref="Q14:R15"/>
    <mergeCell ref="S14:V15"/>
    <mergeCell ref="W14:Z15"/>
    <mergeCell ref="AA14:AD15"/>
    <mergeCell ref="AE14:AH14"/>
    <mergeCell ref="AI14:AL15"/>
    <mergeCell ref="M15:O15"/>
    <mergeCell ref="AE15:AF15"/>
    <mergeCell ref="AG15:AH15"/>
    <mergeCell ref="M16:O16"/>
    <mergeCell ref="Q16:R16"/>
    <mergeCell ref="S16:V16"/>
    <mergeCell ref="W16:Z16"/>
    <mergeCell ref="AA16:AD16"/>
    <mergeCell ref="AE16:AH16"/>
    <mergeCell ref="AI16:AL16"/>
    <mergeCell ref="J17:K17"/>
    <mergeCell ref="Q17:R17"/>
    <mergeCell ref="S17:V17"/>
    <mergeCell ref="W17:Z17"/>
    <mergeCell ref="AA17:AD17"/>
    <mergeCell ref="AE17:AH17"/>
    <mergeCell ref="AI17:AL17"/>
    <mergeCell ref="E18:F18"/>
    <mergeCell ref="H18:I18"/>
    <mergeCell ref="Q18:R18"/>
    <mergeCell ref="S18:V18"/>
    <mergeCell ref="W18:Z18"/>
    <mergeCell ref="AA18:AD18"/>
    <mergeCell ref="AE18:AH18"/>
    <mergeCell ref="AI18:AL18"/>
    <mergeCell ref="D19:O19"/>
    <mergeCell ref="Q19:R19"/>
    <mergeCell ref="S19:V19"/>
    <mergeCell ref="W19:Z19"/>
    <mergeCell ref="AA19:AD19"/>
    <mergeCell ref="AE19:AH19"/>
    <mergeCell ref="AI19:AL19"/>
    <mergeCell ref="D20:O20"/>
    <mergeCell ref="Q20:R20"/>
    <mergeCell ref="S20:V20"/>
    <mergeCell ref="W20:Z20"/>
    <mergeCell ref="AA20:AD20"/>
    <mergeCell ref="AE20:AH20"/>
    <mergeCell ref="AI20:AL20"/>
    <mergeCell ref="E21:O21"/>
    <mergeCell ref="E22:O22"/>
    <mergeCell ref="Q22:AL22"/>
    <mergeCell ref="E23:H23"/>
    <mergeCell ref="Q23:R25"/>
    <mergeCell ref="S23:X24"/>
    <mergeCell ref="Y23:AB24"/>
    <mergeCell ref="AC23:AF24"/>
    <mergeCell ref="AG23:AJ23"/>
    <mergeCell ref="AK23:AL25"/>
    <mergeCell ref="AG24:AH24"/>
    <mergeCell ref="AI24:AJ24"/>
    <mergeCell ref="S25:U25"/>
    <mergeCell ref="V25:X25"/>
    <mergeCell ref="Y25:Z25"/>
    <mergeCell ref="AA25:AB25"/>
    <mergeCell ref="AC25:AD25"/>
    <mergeCell ref="AE25:AF25"/>
    <mergeCell ref="AG25:AH25"/>
    <mergeCell ref="AI25:AJ25"/>
    <mergeCell ref="J26:K26"/>
    <mergeCell ref="Q26:R26"/>
    <mergeCell ref="S26:U26"/>
    <mergeCell ref="V26:X26"/>
    <mergeCell ref="Y26:Z26"/>
    <mergeCell ref="AA26:AB26"/>
    <mergeCell ref="AC26:AD26"/>
    <mergeCell ref="AE26:AF26"/>
    <mergeCell ref="AG26:AH26"/>
    <mergeCell ref="AI26:AJ26"/>
    <mergeCell ref="AK26:AL26"/>
    <mergeCell ref="Q27:R27"/>
    <mergeCell ref="S27:U27"/>
    <mergeCell ref="V27:X27"/>
    <mergeCell ref="Y27:Z27"/>
    <mergeCell ref="AA27:AB27"/>
    <mergeCell ref="AC27:AD27"/>
    <mergeCell ref="AE27:AF27"/>
    <mergeCell ref="AG27:AH27"/>
    <mergeCell ref="AI27:AJ27"/>
    <mergeCell ref="AK27:AL27"/>
    <mergeCell ref="B28:E29"/>
    <mergeCell ref="Q28:R28"/>
    <mergeCell ref="S28:U28"/>
    <mergeCell ref="V28:X28"/>
    <mergeCell ref="Y28:Z28"/>
    <mergeCell ref="AA28:AB28"/>
    <mergeCell ref="AC28:AD28"/>
    <mergeCell ref="AE28:AF28"/>
    <mergeCell ref="AG28:AH28"/>
    <mergeCell ref="AI28:AJ28"/>
    <mergeCell ref="AK28:AL28"/>
    <mergeCell ref="K29:M29"/>
    <mergeCell ref="N29:O29"/>
    <mergeCell ref="Q29:R29"/>
    <mergeCell ref="S29:U29"/>
    <mergeCell ref="V29:X29"/>
    <mergeCell ref="Y29:Z29"/>
    <mergeCell ref="AA29:AB29"/>
    <mergeCell ref="AC29:AD29"/>
    <mergeCell ref="AE29:AF29"/>
    <mergeCell ref="AG29:AH29"/>
    <mergeCell ref="AI29:AJ29"/>
    <mergeCell ref="AK29:AL29"/>
    <mergeCell ref="F30:J30"/>
    <mergeCell ref="L30:M30"/>
    <mergeCell ref="Q30:R30"/>
    <mergeCell ref="S30:U30"/>
    <mergeCell ref="V30:X30"/>
    <mergeCell ref="Y30:Z30"/>
    <mergeCell ref="AA30:AB30"/>
    <mergeCell ref="AC30:AD30"/>
    <mergeCell ref="AE30:AF30"/>
    <mergeCell ref="AG30:AH30"/>
    <mergeCell ref="AI30:AJ30"/>
    <mergeCell ref="AK30:AL30"/>
    <mergeCell ref="F31:J31"/>
    <mergeCell ref="L31:M31"/>
    <mergeCell ref="Q31:R31"/>
    <mergeCell ref="S31:U31"/>
    <mergeCell ref="V31:X31"/>
    <mergeCell ref="Y31:Z31"/>
    <mergeCell ref="AA31:AB31"/>
    <mergeCell ref="AC31:AD31"/>
    <mergeCell ref="AE31:AF31"/>
    <mergeCell ref="AG31:AH31"/>
    <mergeCell ref="AI31:AJ31"/>
    <mergeCell ref="AK31:AL31"/>
    <mergeCell ref="Q32:R32"/>
    <mergeCell ref="S32:U32"/>
    <mergeCell ref="V32:X32"/>
    <mergeCell ref="Y32:Z32"/>
    <mergeCell ref="AA32:AB32"/>
    <mergeCell ref="AC32:AD32"/>
    <mergeCell ref="AE32:AF32"/>
    <mergeCell ref="AG32:AH32"/>
    <mergeCell ref="AI32:AJ32"/>
    <mergeCell ref="AK32:AL32"/>
    <mergeCell ref="C33:D33"/>
    <mergeCell ref="E33:F33"/>
    <mergeCell ref="G33:H33"/>
    <mergeCell ref="J33:K33"/>
    <mergeCell ref="L33:O34"/>
    <mergeCell ref="Q33:R33"/>
    <mergeCell ref="S33:U33"/>
    <mergeCell ref="V33:X33"/>
    <mergeCell ref="Y33:Z33"/>
    <mergeCell ref="AA33:AB33"/>
    <mergeCell ref="AC33:AD33"/>
    <mergeCell ref="AE33:AF33"/>
    <mergeCell ref="AG33:AH33"/>
    <mergeCell ref="AI33:AJ33"/>
    <mergeCell ref="AK33:AL33"/>
    <mergeCell ref="C34:D34"/>
    <mergeCell ref="E34:F34"/>
    <mergeCell ref="G34:I34"/>
    <mergeCell ref="J34:K34"/>
    <mergeCell ref="Q34:R34"/>
    <mergeCell ref="S34:U34"/>
    <mergeCell ref="V34:X34"/>
    <mergeCell ref="Y34:Z34"/>
    <mergeCell ref="AA34:AB34"/>
    <mergeCell ref="AC34:AD34"/>
    <mergeCell ref="AE34:AF34"/>
    <mergeCell ref="AG34:AH34"/>
    <mergeCell ref="AI34:AJ34"/>
    <mergeCell ref="AK34:AL34"/>
    <mergeCell ref="C35:D35"/>
    <mergeCell ref="E35:F35"/>
    <mergeCell ref="G35:I35"/>
    <mergeCell ref="J35:K35"/>
    <mergeCell ref="Q35:R35"/>
    <mergeCell ref="S35:U35"/>
    <mergeCell ref="V35:X35"/>
    <mergeCell ref="Y35:Z35"/>
    <mergeCell ref="AA35:AB35"/>
    <mergeCell ref="AC35:AD35"/>
    <mergeCell ref="AE35:AF35"/>
    <mergeCell ref="AG35:AH35"/>
    <mergeCell ref="AI35:AJ35"/>
    <mergeCell ref="AK35:AL35"/>
    <mergeCell ref="B37:B38"/>
    <mergeCell ref="C37:D37"/>
    <mergeCell ref="E37:F38"/>
    <mergeCell ref="G37:I38"/>
    <mergeCell ref="J37:K38"/>
    <mergeCell ref="L37:M37"/>
    <mergeCell ref="N37:O37"/>
    <mergeCell ref="C38:D38"/>
    <mergeCell ref="L38:M38"/>
    <mergeCell ref="N38:O38"/>
    <mergeCell ref="C39:D39"/>
    <mergeCell ref="E39:F39"/>
    <mergeCell ref="G39:I39"/>
    <mergeCell ref="J39:K39"/>
    <mergeCell ref="L39:M39"/>
    <mergeCell ref="N39:O39"/>
    <mergeCell ref="C40:D40"/>
    <mergeCell ref="E40:F40"/>
    <mergeCell ref="G40:I40"/>
    <mergeCell ref="J40:K40"/>
    <mergeCell ref="L40:M40"/>
    <mergeCell ref="N40:O40"/>
    <mergeCell ref="AA40:AG40"/>
    <mergeCell ref="C41:D41"/>
    <mergeCell ref="E41:F41"/>
    <mergeCell ref="G41:I41"/>
    <mergeCell ref="J41:K41"/>
    <mergeCell ref="L41:M41"/>
    <mergeCell ref="N41:O41"/>
    <mergeCell ref="W41:AK41"/>
    <mergeCell ref="D42:F42"/>
    <mergeCell ref="G42:H4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0" width="6.77"/>
    <col collapsed="false" customWidth="true" hidden="false" outlineLevel="0" max="2" min="2" style="0" width="6.21"/>
    <col collapsed="false" customWidth="true" hidden="false" outlineLevel="0" max="3" min="3" style="0" width="1.99"/>
    <col collapsed="false" customWidth="true" hidden="false" outlineLevel="0" max="4" min="4" style="0" width="4.77"/>
    <col collapsed="false" customWidth="true" hidden="false" outlineLevel="0" max="5" min="5" style="0" width="6.66"/>
    <col collapsed="false" customWidth="true" hidden="false" outlineLevel="0" max="6" min="6" style="0" width="9.43"/>
    <col collapsed="false" customWidth="true" hidden="false" outlineLevel="0" max="7" min="7" style="0" width="5.77"/>
    <col collapsed="false" customWidth="true" hidden="false" outlineLevel="0" max="8" min="8" style="0" width="5.44"/>
    <col collapsed="false" customWidth="true" hidden="false" outlineLevel="0" max="9" min="9" style="0" width="5.66"/>
    <col collapsed="false" customWidth="true" hidden="false" outlineLevel="0" max="10" min="10" style="0" width="8.2"/>
    <col collapsed="false" customWidth="true" hidden="false" outlineLevel="0" max="11" min="11" style="0" width="3.66"/>
    <col collapsed="false" customWidth="true" hidden="false" outlineLevel="0" max="12" min="12" style="0" width="6.66"/>
    <col collapsed="false" customWidth="true" hidden="false" outlineLevel="0" max="13" min="13" style="0" width="4.66"/>
    <col collapsed="false" customWidth="true" hidden="false" outlineLevel="0" max="14" min="14" style="0" width="11.66"/>
    <col collapsed="false" customWidth="true" hidden="false" outlineLevel="0" max="1025" min="15" style="0" width="8.9"/>
  </cols>
  <sheetData>
    <row r="1">
      <c r="A1" s="181" t="s">
        <v>330</v>
      </c>
    </row>
    <row r="2">
      <c r="A2" s="181" t="s">
        <v>331</v>
      </c>
      <c r="J2" s="183" t="s">
        <v>69</v>
      </c>
    </row>
    <row r="3">
      <c r="A3" s="184" t="s">
        <v>332</v>
      </c>
      <c r="J3" s="185" t="s">
        <v>333</v>
      </c>
    </row>
    <row r="4">
      <c r="A4" s="186" t="s">
        <v>334</v>
      </c>
      <c r="J4" s="187" t="s">
        <v>335</v>
      </c>
    </row>
    <row r="5">
      <c r="A5" s="188" t="s">
        <v>84</v>
      </c>
      <c r="F5" s="188" t="s">
        <v>86</v>
      </c>
      <c r="J5" s="188" t="s">
        <v>336</v>
      </c>
    </row>
    <row r="6">
      <c r="A6" s="188">
        <f>'NHAP SO LIEU'!C5</f>
        <v>0</v>
      </c>
    </row>
    <row r="8">
      <c r="F8" s="201" t="s">
        <v>78</v>
      </c>
      <c r="J8" s="202" t="s">
        <v>337</v>
      </c>
    </row>
    <row r="9">
      <c r="A9" s="68" t="s">
        <v>338</v>
      </c>
      <c r="J9" s="68" t="s">
        <v>339</v>
      </c>
    </row>
    <row r="10">
      <c r="A10" s="68" t="s">
        <v>340</v>
      </c>
      <c r="G10" s="68" t="s">
        <v>341</v>
      </c>
      <c r="J10" s="68" t="s">
        <v>12</v>
      </c>
      <c r="P10" s="0">
        <v>1</v>
      </c>
      <c r="Q10" s="203" t="s">
        <v>342</v>
      </c>
    </row>
    <row r="11">
      <c r="A11" s="68" t="s">
        <v>343</v>
      </c>
      <c r="E11" s="68" t="s">
        <v>344</v>
      </c>
      <c r="F11" s="203" t="s">
        <v>342</v>
      </c>
      <c r="G11" s="68" t="s">
        <v>345</v>
      </c>
      <c r="H11" s="203" t="s">
        <v>346</v>
      </c>
      <c r="J11" s="68" t="s">
        <v>97</v>
      </c>
      <c r="P11" s="0">
        <v>2</v>
      </c>
      <c r="Q11" s="203" t="s">
        <v>346</v>
      </c>
    </row>
    <row r="12">
      <c r="A12" s="68" t="s">
        <v>347</v>
      </c>
    </row>
    <row r="13">
      <c r="A13" s="68" t="s">
        <v>348</v>
      </c>
      <c r="D13" s="63" t="s">
        <v>349</v>
      </c>
      <c r="G13" s="208">
        <f>'NHAP SO LIEU'!C18</f>
        <v>0</v>
      </c>
      <c r="H13" s="209" t="s">
        <v>350</v>
      </c>
      <c r="I13" s="63" t="s">
        <v>351</v>
      </c>
      <c r="L13" s="210" t="s">
        <v>352</v>
      </c>
    </row>
    <row r="14">
      <c r="D14" s="70" t="s">
        <v>353</v>
      </c>
      <c r="G14" s="71">
        <f>'NHAP SO LIEU'!C21</f>
        <v>0</v>
      </c>
      <c r="H14" s="67" t="s">
        <v>22</v>
      </c>
      <c r="I14" s="71" t="s">
        <v>354</v>
      </c>
      <c r="L14" s="211" t="s">
        <v>97</v>
      </c>
    </row>
    <row r="15">
      <c r="A15" s="68" t="s">
        <v>355</v>
      </c>
    </row>
    <row r="16">
      <c r="A16" s="68" t="s">
        <v>1</v>
      </c>
    </row>
    <row r="17">
      <c r="A17" s="68" t="s">
        <v>356</v>
      </c>
      <c r="E17" s="212" t="s">
        <v>357</v>
      </c>
    </row>
    <row r="18">
      <c r="A18" s="68" t="s">
        <v>358</v>
      </c>
      <c r="F18" s="68" t="s">
        <v>359</v>
      </c>
    </row>
    <row r="19">
      <c r="A19" s="213" t="s">
        <v>360</v>
      </c>
    </row>
    <row r="20">
      <c r="A20" s="212" t="s">
        <v>361</v>
      </c>
    </row>
    <row r="21">
      <c r="A21" s="215" t="s">
        <v>362</v>
      </c>
      <c r="B21" s="215" t="s">
        <v>363</v>
      </c>
      <c r="I21" s="215" t="s">
        <v>364</v>
      </c>
      <c r="L21" s="215" t="s">
        <v>365</v>
      </c>
    </row>
    <row r="22">
      <c r="A22" s="46" t="s">
        <v>366</v>
      </c>
      <c r="B22" s="216" t="s">
        <v>367</v>
      </c>
      <c r="I22" s="46" t="s">
        <v>100</v>
      </c>
    </row>
    <row r="23">
      <c r="A23" s="46" t="s">
        <v>368</v>
      </c>
      <c r="B23" s="216" t="s">
        <v>369</v>
      </c>
      <c r="I23" s="46" t="s">
        <v>100</v>
      </c>
    </row>
    <row r="24">
      <c r="A24" s="46" t="s">
        <v>370</v>
      </c>
      <c r="B24" s="216" t="s">
        <v>371</v>
      </c>
      <c r="I24" s="46" t="s">
        <v>100</v>
      </c>
    </row>
    <row r="25">
      <c r="A25" s="46" t="s">
        <v>372</v>
      </c>
      <c r="B25" s="216" t="s">
        <v>373</v>
      </c>
      <c r="I25" s="46" t="s">
        <v>100</v>
      </c>
    </row>
    <row r="26">
      <c r="A26" s="46" t="s">
        <v>374</v>
      </c>
      <c r="B26" s="216" t="s">
        <v>375</v>
      </c>
      <c r="I26" s="46" t="s">
        <v>94</v>
      </c>
    </row>
    <row r="27">
      <c r="A27" s="46" t="s">
        <v>376</v>
      </c>
      <c r="B27" s="216" t="s">
        <v>377</v>
      </c>
      <c r="I27" s="46" t="s">
        <v>100</v>
      </c>
    </row>
    <row r="28">
      <c r="A28" s="46" t="s">
        <v>378</v>
      </c>
      <c r="B28" s="216" t="s">
        <v>379</v>
      </c>
      <c r="I28" s="46" t="s">
        <v>100</v>
      </c>
    </row>
    <row r="29">
      <c r="A29" s="46" t="s">
        <v>380</v>
      </c>
      <c r="B29" s="216" t="s">
        <v>381</v>
      </c>
      <c r="I29" s="46" t="s">
        <v>100</v>
      </c>
    </row>
    <row r="30">
      <c r="A30" s="46" t="s">
        <v>382</v>
      </c>
      <c r="B30" s="216" t="s">
        <v>383</v>
      </c>
      <c r="I30" s="46" t="s">
        <v>100</v>
      </c>
    </row>
    <row r="31">
      <c r="A31" s="212" t="s">
        <v>384</v>
      </c>
    </row>
    <row r="32">
      <c r="A32" s="215" t="s">
        <v>362</v>
      </c>
      <c r="B32" s="215" t="s">
        <v>363</v>
      </c>
      <c r="I32" s="215" t="s">
        <v>385</v>
      </c>
      <c r="L32" s="215" t="s">
        <v>365</v>
      </c>
    </row>
    <row r="33">
      <c r="A33" s="46" t="s">
        <v>366</v>
      </c>
      <c r="B33" s="216" t="s">
        <v>386</v>
      </c>
      <c r="I33" s="46" t="s">
        <v>100</v>
      </c>
    </row>
    <row r="34">
      <c r="A34" s="46" t="s">
        <v>368</v>
      </c>
      <c r="B34" s="216" t="s">
        <v>387</v>
      </c>
      <c r="I34" s="46" t="s">
        <v>100</v>
      </c>
    </row>
    <row r="35">
      <c r="A35" s="46" t="s">
        <v>370</v>
      </c>
      <c r="B35" s="216" t="s">
        <v>388</v>
      </c>
      <c r="I35" s="46" t="s">
        <v>100</v>
      </c>
    </row>
    <row r="36">
      <c r="A36" s="46" t="s">
        <v>372</v>
      </c>
      <c r="B36" s="216" t="s">
        <v>389</v>
      </c>
      <c r="I36" s="46" t="s">
        <v>100</v>
      </c>
    </row>
    <row r="37">
      <c r="A37" s="212" t="s">
        <v>390</v>
      </c>
    </row>
    <row r="38">
      <c r="A38" s="68" t="s">
        <v>391</v>
      </c>
      <c r="G38" s="217" t="s">
        <v>392</v>
      </c>
      <c r="H38" s="218" t="s">
        <v>393</v>
      </c>
      <c r="I38" s="219" t="s">
        <v>394</v>
      </c>
      <c r="J38" s="218" t="s">
        <v>395</v>
      </c>
      <c r="L38" s="217" t="s">
        <v>396</v>
      </c>
      <c r="M38" s="0" t="s">
        <v>122</v>
      </c>
      <c r="N38" s="218" t="s">
        <v>350</v>
      </c>
      <c r="P38" s="0" t="s">
        <v>93</v>
      </c>
    </row>
    <row r="39">
      <c r="A39" s="68" t="s">
        <v>397</v>
      </c>
    </row>
    <row r="40">
      <c r="A40" s="46" t="s">
        <v>30</v>
      </c>
      <c r="C40" s="46" t="s">
        <v>31</v>
      </c>
      <c r="F40" s="46" t="s">
        <v>32</v>
      </c>
      <c r="H40" s="46" t="s">
        <v>398</v>
      </c>
      <c r="J40" s="220" t="s">
        <v>399</v>
      </c>
      <c r="M40" s="46" t="s">
        <v>400</v>
      </c>
    </row>
    <row r="41">
      <c r="A41" s="46" t="s">
        <v>33</v>
      </c>
    </row>
    <row r="42">
      <c r="A42" s="221" t="s">
        <v>34</v>
      </c>
      <c r="C42" s="222">
        <f>'NHAP SO LIEU'!C26</f>
        <v>0</v>
      </c>
      <c r="F42" s="222">
        <f>'NHAP SO LIEU'!D26</f>
        <v>0</v>
      </c>
      <c r="H42" s="222" t="s">
        <v>122</v>
      </c>
      <c r="J42" s="222" t="s">
        <v>122</v>
      </c>
      <c r="M42" s="223" t="s">
        <v>94</v>
      </c>
      <c r="N42" s="224" t="s">
        <v>93</v>
      </c>
    </row>
    <row r="43">
      <c r="C43" s="225">
        <f>'NHAP SO LIEU'!C27</f>
        <v>0</v>
      </c>
      <c r="F43" s="225">
        <f>'NHAP SO LIEU'!D27</f>
        <v>0</v>
      </c>
      <c r="H43" s="225" t="s">
        <v>122</v>
      </c>
      <c r="M43" s="226" t="s">
        <v>100</v>
      </c>
      <c r="N43" s="227" t="s">
        <v>93</v>
      </c>
    </row>
    <row r="44">
      <c r="A44" s="52" t="s">
        <v>35</v>
      </c>
      <c r="C44" s="225">
        <f>'NHAP SO LIEU'!C28</f>
        <v>0</v>
      </c>
      <c r="F44" s="225">
        <f>'NHAP SO LIEU'!D28</f>
        <v>0</v>
      </c>
      <c r="H44" s="225" t="s">
        <v>122</v>
      </c>
      <c r="J44" s="225" t="s">
        <v>122</v>
      </c>
      <c r="M44" s="223" t="s">
        <v>94</v>
      </c>
      <c r="N44" s="224" t="s">
        <v>93</v>
      </c>
    </row>
    <row r="45">
      <c r="C45" s="225">
        <f>'NHAP SO LIEU'!C29</f>
        <v>0</v>
      </c>
      <c r="F45" s="225">
        <f>'NHAP SO LIEU'!D29</f>
        <v>0</v>
      </c>
      <c r="H45" s="225" t="s">
        <v>122</v>
      </c>
      <c r="M45" s="226" t="s">
        <v>100</v>
      </c>
      <c r="N45" s="227" t="s">
        <v>93</v>
      </c>
    </row>
    <row r="48">
      <c r="A48" s="46" t="s">
        <v>36</v>
      </c>
    </row>
    <row r="49">
      <c r="A49" s="221" t="s">
        <v>34</v>
      </c>
      <c r="C49" s="222">
        <f>'NHAP SO LIEU'!C30</f>
        <v>0</v>
      </c>
      <c r="F49" s="222">
        <f>'NHAP SO LIEU'!D30</f>
        <v>0</v>
      </c>
      <c r="H49" s="222" t="s">
        <v>122</v>
      </c>
      <c r="J49" s="234" t="s">
        <v>122</v>
      </c>
      <c r="M49" s="235" t="s">
        <v>94</v>
      </c>
      <c r="N49" s="236" t="s">
        <v>93</v>
      </c>
      <c r="P49" s="0" t="s">
        <v>93</v>
      </c>
    </row>
    <row r="50">
      <c r="C50" s="225">
        <f>'NHAP SO LIEU'!C31</f>
        <v>0</v>
      </c>
      <c r="F50" s="225">
        <f>'NHAP SO LIEU'!D31</f>
        <v>0</v>
      </c>
      <c r="H50" s="225" t="s">
        <v>122</v>
      </c>
      <c r="M50" s="237" t="s">
        <v>100</v>
      </c>
      <c r="N50" s="236" t="s">
        <v>93</v>
      </c>
    </row>
    <row r="51">
      <c r="A51" s="46" t="s">
        <v>35</v>
      </c>
      <c r="C51" s="225">
        <f>'NHAP SO LIEU'!C32</f>
        <v>0</v>
      </c>
      <c r="F51" s="225">
        <f>'NHAP SO LIEU'!D32</f>
        <v>0</v>
      </c>
      <c r="H51" s="225" t="s">
        <v>122</v>
      </c>
      <c r="J51" s="238" t="s">
        <v>122</v>
      </c>
      <c r="M51" s="223" t="s">
        <v>94</v>
      </c>
      <c r="N51" s="224" t="s">
        <v>93</v>
      </c>
      <c r="P51" s="0" t="s">
        <v>93</v>
      </c>
    </row>
    <row r="52">
      <c r="C52" s="225">
        <f>'NHAP SO LIEU'!C33</f>
        <v>0</v>
      </c>
      <c r="F52" s="225">
        <f>'NHAP SO LIEU'!D33</f>
        <v>0</v>
      </c>
      <c r="H52" s="225" t="s">
        <v>122</v>
      </c>
      <c r="M52" s="226" t="s">
        <v>100</v>
      </c>
      <c r="N52" s="227" t="s">
        <v>93</v>
      </c>
    </row>
    <row r="54">
      <c r="A54" s="68" t="s">
        <v>401</v>
      </c>
    </row>
    <row r="55">
      <c r="A55" s="46" t="s">
        <v>31</v>
      </c>
      <c r="C55" s="46" t="s">
        <v>32</v>
      </c>
      <c r="F55" s="46" t="s">
        <v>402</v>
      </c>
      <c r="J55" s="240" t="s">
        <v>400</v>
      </c>
    </row>
    <row r="56">
      <c r="A56" s="241">
        <v>2</v>
      </c>
      <c r="C56" s="241">
        <f>'NHAP SO LIEU'!D34</f>
        <v>0</v>
      </c>
      <c r="F56" s="241">
        <f>A56-C56</f>
        <v>2</v>
      </c>
      <c r="J56" s="242" t="s">
        <v>160</v>
      </c>
      <c r="K56" s="243" t="s">
        <v>346</v>
      </c>
      <c r="M56" s="244" t="s">
        <v>100</v>
      </c>
      <c r="N56" s="245" t="s">
        <v>342</v>
      </c>
      <c r="P56" s="0">
        <f>IF(K56=$Q$10,1,2)</f>
        <v>2</v>
      </c>
    </row>
    <row r="57">
      <c r="A57" s="239" t="s">
        <v>403</v>
      </c>
    </row>
    <row r="58">
      <c r="A58" s="239" t="s">
        <v>404</v>
      </c>
      <c r="F58" s="68" t="s">
        <v>94</v>
      </c>
      <c r="G58" s="203" t="s">
        <v>342</v>
      </c>
      <c r="J58" s="68" t="s">
        <v>100</v>
      </c>
      <c r="L58" s="203" t="s">
        <v>346</v>
      </c>
      <c r="P58" s="0">
        <f>IF(G58=$Q$10,1,2)</f>
        <v>1</v>
      </c>
    </row>
    <row r="59">
      <c r="A59" s="239" t="s">
        <v>405</v>
      </c>
    </row>
    <row r="60">
      <c r="A60" s="46" t="s">
        <v>406</v>
      </c>
      <c r="C60" s="46" t="s">
        <v>31</v>
      </c>
      <c r="F60" s="46" t="s">
        <v>32</v>
      </c>
      <c r="H60" s="46" t="s">
        <v>398</v>
      </c>
      <c r="J60" s="46" t="s">
        <v>407</v>
      </c>
      <c r="M60" s="46" t="s">
        <v>400</v>
      </c>
    </row>
    <row r="61">
      <c r="A61" s="46" t="s">
        <v>42</v>
      </c>
      <c r="C61" s="46" t="s">
        <v>42</v>
      </c>
      <c r="F61" s="46" t="s">
        <v>42</v>
      </c>
      <c r="H61" s="46" t="s">
        <v>42</v>
      </c>
      <c r="J61" s="46" t="s">
        <v>42</v>
      </c>
      <c r="M61" s="46" t="s">
        <v>42</v>
      </c>
    </row>
    <row r="62">
      <c r="A62" s="239" t="s">
        <v>408</v>
      </c>
    </row>
    <row r="63">
      <c r="F63" s="56" t="s">
        <v>31</v>
      </c>
      <c r="G63" s="56" t="s">
        <v>38</v>
      </c>
      <c r="H63" s="56" t="s">
        <v>32</v>
      </c>
      <c r="I63" s="56" t="s">
        <v>398</v>
      </c>
      <c r="J63" s="56" t="s">
        <v>39</v>
      </c>
      <c r="K63" s="56" t="s">
        <v>40</v>
      </c>
      <c r="M63" s="52" t="s">
        <v>400</v>
      </c>
    </row>
    <row r="64">
      <c r="A64" s="56" t="s">
        <v>41</v>
      </c>
      <c r="F64" s="246">
        <f>'NHAP SO LIEU'!C36</f>
        <v>0</v>
      </c>
      <c r="G64" s="246">
        <f>'NHAP SO LIEU'!D36</f>
        <v>0</v>
      </c>
      <c r="H64" s="246">
        <f>'NHAP SO LIEU'!E36</f>
        <v>0</v>
      </c>
      <c r="I64" s="246" t="s">
        <v>122</v>
      </c>
      <c r="J64" s="247" t="s">
        <v>42</v>
      </c>
      <c r="K64" s="55" t="s">
        <v>42</v>
      </c>
      <c r="M64" s="248" t="s">
        <v>94</v>
      </c>
      <c r="N64" s="249" t="s">
        <v>93</v>
      </c>
      <c r="P64" s="0" t="s">
        <v>93</v>
      </c>
    </row>
    <row r="65">
      <c r="M65" s="250" t="s">
        <v>100</v>
      </c>
      <c r="N65" s="251" t="s">
        <v>93</v>
      </c>
    </row>
    <row r="66">
      <c r="A66" s="56" t="s">
        <v>43</v>
      </c>
      <c r="F66" s="56" t="s">
        <v>42</v>
      </c>
      <c r="G66" s="56" t="s">
        <v>42</v>
      </c>
      <c r="H66" s="252" t="s">
        <v>42</v>
      </c>
      <c r="I66" s="56" t="s">
        <v>42</v>
      </c>
      <c r="J66" s="56">
        <f>'NHAP SO LIEU'!F37</f>
        <v>0</v>
      </c>
      <c r="K66" s="55">
        <f>'NHAP SO LIEU'!G37</f>
        <v>0</v>
      </c>
      <c r="M66" s="248" t="s">
        <v>94</v>
      </c>
      <c r="N66" s="253" t="s">
        <v>342</v>
      </c>
      <c r="P66" s="0">
        <f>IF(N66=$Q$10,1,2)</f>
        <v>1</v>
      </c>
    </row>
    <row r="67">
      <c r="M67" s="254" t="s">
        <v>100</v>
      </c>
      <c r="N67" s="255" t="s">
        <v>346</v>
      </c>
    </row>
    <row r="68">
      <c r="A68" s="239" t="s">
        <v>409</v>
      </c>
    </row>
    <row r="69">
      <c r="A69" s="46" t="s">
        <v>31</v>
      </c>
      <c r="C69" s="46" t="s">
        <v>410</v>
      </c>
      <c r="F69" s="56" t="s">
        <v>411</v>
      </c>
      <c r="H69" s="46" t="s">
        <v>39</v>
      </c>
      <c r="J69" s="46" t="s">
        <v>412</v>
      </c>
      <c r="M69" s="46" t="s">
        <v>400</v>
      </c>
    </row>
    <row r="70">
      <c r="A70" s="46">
        <f>'NHAP SO LIEU'!B39</f>
        <v>0</v>
      </c>
      <c r="C70" s="46">
        <f>'NHAP SO LIEU'!C39</f>
        <v>0</v>
      </c>
      <c r="F70" s="46">
        <f>A70*C70</f>
        <v>0</v>
      </c>
      <c r="H70" s="46">
        <f>'NHAP SO LIEU'!D39</f>
        <v>0</v>
      </c>
      <c r="J70" s="46">
        <f>H70-F70</f>
        <v>0</v>
      </c>
      <c r="M70" s="256" t="s">
        <v>94</v>
      </c>
      <c r="N70" s="257" t="s">
        <v>342</v>
      </c>
      <c r="P70" s="0">
        <f>IF(N70=$Q$10,1,2)</f>
        <v>1</v>
      </c>
    </row>
    <row r="71">
      <c r="M71" s="256" t="s">
        <v>100</v>
      </c>
      <c r="N71" s="257" t="s">
        <v>346</v>
      </c>
    </row>
    <row r="72">
      <c r="A72" s="68" t="s">
        <v>413</v>
      </c>
    </row>
    <row r="73">
      <c r="A73" s="68" t="s">
        <v>48</v>
      </c>
      <c r="E73" s="68">
        <f>'NHAP SO LIEU'!C40</f>
        <v>0</v>
      </c>
      <c r="H73" s="68" t="s">
        <v>414</v>
      </c>
      <c r="J73" s="68" t="s">
        <v>94</v>
      </c>
      <c r="K73" s="214" t="s">
        <v>342</v>
      </c>
      <c r="M73" s="68" t="s">
        <v>100</v>
      </c>
      <c r="N73" s="214" t="s">
        <v>346</v>
      </c>
      <c r="P73" s="0">
        <f>IF(K73=$Q$10,1,2)</f>
        <v>1</v>
      </c>
    </row>
    <row r="74">
      <c r="A74" s="68" t="s">
        <v>415</v>
      </c>
    </row>
    <row r="75">
      <c r="A75" s="68" t="s">
        <v>416</v>
      </c>
      <c r="P75" s="0">
        <f>IF('NHAP SO LIEU'!C45=2,2,1)</f>
        <v>1</v>
      </c>
    </row>
    <row r="76">
      <c r="A76" s="46" t="s">
        <v>49</v>
      </c>
      <c r="C76" s="46" t="s">
        <v>50</v>
      </c>
      <c r="H76" s="46" t="s">
        <v>51</v>
      </c>
      <c r="M76" s="46" t="s">
        <v>400</v>
      </c>
      <c r="P76" s="0">
        <f>IF('NHAP SO LIEU'!C46=2,2,1)</f>
        <v>1</v>
      </c>
    </row>
    <row r="77">
      <c r="C77" s="56" t="s">
        <v>417</v>
      </c>
      <c r="F77" s="56" t="s">
        <v>418</v>
      </c>
      <c r="H77" s="56" t="s">
        <v>419</v>
      </c>
      <c r="J77" s="56" t="s">
        <v>420</v>
      </c>
      <c r="P77" s="0">
        <f>MAX('NHAP SO LIEU'!C47:C55)</f>
        <v>0</v>
      </c>
    </row>
    <row r="78">
      <c r="A78" s="258">
        <v>1</v>
      </c>
      <c r="C78" s="258" t="s">
        <v>42</v>
      </c>
      <c r="F78" s="258" t="s">
        <v>42</v>
      </c>
      <c r="H78" s="258" t="s">
        <v>42</v>
      </c>
      <c r="J78" s="258" t="s">
        <v>42</v>
      </c>
      <c r="M78" s="258" t="s">
        <v>42</v>
      </c>
      <c r="P78" s="0">
        <v>1</v>
      </c>
    </row>
    <row r="79">
      <c r="A79" s="258">
        <v>2</v>
      </c>
      <c r="C79" s="258" t="s">
        <v>42</v>
      </c>
      <c r="F79" s="258" t="s">
        <v>42</v>
      </c>
      <c r="H79" s="258" t="s">
        <v>42</v>
      </c>
      <c r="J79" s="258" t="s">
        <v>42</v>
      </c>
      <c r="M79" s="258" t="s">
        <v>42</v>
      </c>
      <c r="P79" s="0">
        <v>1</v>
      </c>
    </row>
    <row r="80">
      <c r="A80" s="68" t="s">
        <v>54</v>
      </c>
      <c r="F80" s="68" t="s">
        <v>94</v>
      </c>
      <c r="G80" s="214" t="s">
        <v>346</v>
      </c>
      <c r="J80" s="68" t="s">
        <v>100</v>
      </c>
      <c r="L80" s="214" t="s">
        <v>346</v>
      </c>
      <c r="P80" s="259" t="s">
        <v>93</v>
      </c>
    </row>
    <row r="81">
      <c r="A81" s="68" t="s">
        <v>55</v>
      </c>
      <c r="F81" s="68" t="s">
        <v>94</v>
      </c>
      <c r="G81" s="214" t="s">
        <v>346</v>
      </c>
      <c r="J81" s="68" t="s">
        <v>100</v>
      </c>
      <c r="L81" s="214" t="s">
        <v>346</v>
      </c>
    </row>
    <row r="82">
      <c r="A82" s="212" t="s">
        <v>421</v>
      </c>
    </row>
    <row r="83">
      <c r="B83" s="68" t="s">
        <v>422</v>
      </c>
      <c r="F83" s="68" t="s">
        <v>94</v>
      </c>
      <c r="G83" s="214" t="s">
        <v>93</v>
      </c>
      <c r="J83" s="68" t="s">
        <v>100</v>
      </c>
      <c r="L83" s="214" t="s">
        <v>93</v>
      </c>
    </row>
    <row r="84">
      <c r="B84" s="68" t="s">
        <v>423</v>
      </c>
    </row>
  </sheetData>
  <mergeCells count="168">
    <mergeCell ref="A1:I1"/>
    <mergeCell ref="A2:I2"/>
    <mergeCell ref="J2:N2"/>
    <mergeCell ref="A3:I3"/>
    <mergeCell ref="J3:N3"/>
    <mergeCell ref="A4:I4"/>
    <mergeCell ref="J4:N4"/>
    <mergeCell ref="A5:E5"/>
    <mergeCell ref="F5:I5"/>
    <mergeCell ref="J5:N5"/>
    <mergeCell ref="A6:E8"/>
    <mergeCell ref="F8:I8"/>
    <mergeCell ref="J8:N8"/>
    <mergeCell ref="L13:N13"/>
    <mergeCell ref="L14:N14"/>
    <mergeCell ref="A19:N19"/>
    <mergeCell ref="B21:H21"/>
    <mergeCell ref="I21:K21"/>
    <mergeCell ref="L21:N21"/>
    <mergeCell ref="B22:H22"/>
    <mergeCell ref="I22:K22"/>
    <mergeCell ref="L22:N22"/>
    <mergeCell ref="B23:H23"/>
    <mergeCell ref="I23:K23"/>
    <mergeCell ref="L23:N23"/>
    <mergeCell ref="B24:H24"/>
    <mergeCell ref="I24:K24"/>
    <mergeCell ref="L24:N24"/>
    <mergeCell ref="B25:H25"/>
    <mergeCell ref="I25:K25"/>
    <mergeCell ref="L25:N25"/>
    <mergeCell ref="B26:H26"/>
    <mergeCell ref="I26:K26"/>
    <mergeCell ref="L26:N26"/>
    <mergeCell ref="B27:H27"/>
    <mergeCell ref="I27:K27"/>
    <mergeCell ref="L27:N27"/>
    <mergeCell ref="B28:H28"/>
    <mergeCell ref="I28:K28"/>
    <mergeCell ref="L28:N28"/>
    <mergeCell ref="B29:H29"/>
    <mergeCell ref="I29:K29"/>
    <mergeCell ref="L29:N29"/>
    <mergeCell ref="B30:H30"/>
    <mergeCell ref="I30:K30"/>
    <mergeCell ref="L30:N30"/>
    <mergeCell ref="B32:H32"/>
    <mergeCell ref="I32:K32"/>
    <mergeCell ref="L32:N32"/>
    <mergeCell ref="B33:H33"/>
    <mergeCell ref="I33:K33"/>
    <mergeCell ref="L33:N33"/>
    <mergeCell ref="B34:H34"/>
    <mergeCell ref="I34:K34"/>
    <mergeCell ref="L34:N34"/>
    <mergeCell ref="B35:H35"/>
    <mergeCell ref="I35:K35"/>
    <mergeCell ref="L35:N35"/>
    <mergeCell ref="B36:H36"/>
    <mergeCell ref="I36:K36"/>
    <mergeCell ref="L36:N36"/>
    <mergeCell ref="A40:B40"/>
    <mergeCell ref="C40:E40"/>
    <mergeCell ref="F40:G40"/>
    <mergeCell ref="H40:I40"/>
    <mergeCell ref="J40:L40"/>
    <mergeCell ref="M40:N40"/>
    <mergeCell ref="A41:N41"/>
    <mergeCell ref="A42:B43"/>
    <mergeCell ref="C42:E42"/>
    <mergeCell ref="F42:G42"/>
    <mergeCell ref="H42:I42"/>
    <mergeCell ref="J42:L43"/>
    <mergeCell ref="C43:E43"/>
    <mergeCell ref="F43:G43"/>
    <mergeCell ref="H43:I43"/>
    <mergeCell ref="A44:B45"/>
    <mergeCell ref="C44:E44"/>
    <mergeCell ref="F44:G44"/>
    <mergeCell ref="H44:I44"/>
    <mergeCell ref="J44:L45"/>
    <mergeCell ref="C45:E45"/>
    <mergeCell ref="F45:G45"/>
    <mergeCell ref="H45:I45"/>
    <mergeCell ref="A48:N48"/>
    <mergeCell ref="A49:B50"/>
    <mergeCell ref="C49:E49"/>
    <mergeCell ref="F49:G49"/>
    <mergeCell ref="H49:I49"/>
    <mergeCell ref="J49:L50"/>
    <mergeCell ref="C50:E50"/>
    <mergeCell ref="F50:G50"/>
    <mergeCell ref="H50:I50"/>
    <mergeCell ref="A51:B52"/>
    <mergeCell ref="C51:E51"/>
    <mergeCell ref="F51:G51"/>
    <mergeCell ref="H51:I51"/>
    <mergeCell ref="J51:L52"/>
    <mergeCell ref="C52:E52"/>
    <mergeCell ref="F52:G52"/>
    <mergeCell ref="H52:I52"/>
    <mergeCell ref="A55:B55"/>
    <mergeCell ref="C55:E55"/>
    <mergeCell ref="F55:I55"/>
    <mergeCell ref="J55:N55"/>
    <mergeCell ref="A56:B56"/>
    <mergeCell ref="C56:E56"/>
    <mergeCell ref="F56:I56"/>
    <mergeCell ref="A60:B60"/>
    <mergeCell ref="C60:E60"/>
    <mergeCell ref="F60:G60"/>
    <mergeCell ref="H60:I60"/>
    <mergeCell ref="J60:L60"/>
    <mergeCell ref="M60:N60"/>
    <mergeCell ref="A61:B61"/>
    <mergeCell ref="C61:E61"/>
    <mergeCell ref="F61:G61"/>
    <mergeCell ref="H61:I61"/>
    <mergeCell ref="J61:L61"/>
    <mergeCell ref="M61:N61"/>
    <mergeCell ref="A63:E63"/>
    <mergeCell ref="K63:L63"/>
    <mergeCell ref="M63:N63"/>
    <mergeCell ref="A64:E65"/>
    <mergeCell ref="F64:F65"/>
    <mergeCell ref="G64:G65"/>
    <mergeCell ref="H64:H65"/>
    <mergeCell ref="I64:I65"/>
    <mergeCell ref="J64:J65"/>
    <mergeCell ref="K64:L65"/>
    <mergeCell ref="A66:E67"/>
    <mergeCell ref="F66:F67"/>
    <mergeCell ref="G66:G67"/>
    <mergeCell ref="H66:H67"/>
    <mergeCell ref="I66:I67"/>
    <mergeCell ref="J66:J67"/>
    <mergeCell ref="K66:L67"/>
    <mergeCell ref="A69:B69"/>
    <mergeCell ref="C69:E69"/>
    <mergeCell ref="F69:G69"/>
    <mergeCell ref="H69:I69"/>
    <mergeCell ref="J69:L69"/>
    <mergeCell ref="M69:N69"/>
    <mergeCell ref="A70:B71"/>
    <mergeCell ref="C70:E71"/>
    <mergeCell ref="F70:G71"/>
    <mergeCell ref="H70:I71"/>
    <mergeCell ref="J70:L71"/>
    <mergeCell ref="A76:B77"/>
    <mergeCell ref="C76:G76"/>
    <mergeCell ref="H76:L76"/>
    <mergeCell ref="M76:N77"/>
    <mergeCell ref="C77:E77"/>
    <mergeCell ref="F77:G77"/>
    <mergeCell ref="H77:I77"/>
    <mergeCell ref="J77:L77"/>
    <mergeCell ref="A78:B78"/>
    <mergeCell ref="C78:E78"/>
    <mergeCell ref="F78:G78"/>
    <mergeCell ref="H78:I78"/>
    <mergeCell ref="J78:L78"/>
    <mergeCell ref="M78:N78"/>
    <mergeCell ref="A79:B79"/>
    <mergeCell ref="C79:E79"/>
    <mergeCell ref="F79:G79"/>
    <mergeCell ref="H79:I79"/>
    <mergeCell ref="J79:L79"/>
    <mergeCell ref="M79:N79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  <rowBreaks count="1" manualBreakCount="1">
    <brk id="46" man="true" max="16383" min="0"/>
  </row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6.5" zeroHeight="false" outlineLevelRow="0" outlineLevelCol="0"/>
  <cols>
    <col collapsed="false" customWidth="true" hidden="false" outlineLevel="0" max="1" min="1" style="261" width="0.66"/>
    <col collapsed="false" customWidth="true" hidden="false" outlineLevel="0" max="2" min="2" style="262" width="1.33"/>
    <col collapsed="false" customWidth="true" hidden="false" outlineLevel="0" max="19" min="3" style="262" width="1.88"/>
    <col collapsed="false" customWidth="true" hidden="false" outlineLevel="0" max="20" min="20" style="262" width="0.44"/>
    <col collapsed="false" customWidth="true" hidden="false" outlineLevel="0" max="21" min="21" style="262" width="1.1"/>
    <col collapsed="false" customWidth="true" hidden="false" outlineLevel="0" max="22" min="22" style="262" width="0.77"/>
    <col collapsed="false" customWidth="true" hidden="false" outlineLevel="0" max="23" min="23" style="262" width="0.66"/>
    <col collapsed="false" customWidth="true" hidden="false" outlineLevel="0" max="24" min="24" style="262" width="1.33"/>
    <col collapsed="false" customWidth="true" hidden="false" outlineLevel="0" max="25" min="25" style="262" width="1.88"/>
    <col collapsed="false" customWidth="true" hidden="false" outlineLevel="0" max="26" min="26" style="262" width="2.21"/>
    <col collapsed="false" customWidth="true" hidden="false" outlineLevel="0" max="27" min="27" style="262" width="0.99"/>
    <col collapsed="false" customWidth="true" hidden="false" outlineLevel="0" max="28" min="28" style="262" width="4.21"/>
    <col collapsed="false" customWidth="true" hidden="false" outlineLevel="0" max="29" min="29" style="262" width="0.44"/>
    <col collapsed="false" customWidth="true" hidden="false" outlineLevel="0" max="30" min="30" style="262" width="1.77"/>
    <col collapsed="false" customWidth="true" hidden="false" outlineLevel="0" max="31" min="31" style="262" width="2.66"/>
    <col collapsed="false" customWidth="true" hidden="false" outlineLevel="0" max="34" min="32" style="262" width="1.88"/>
    <col collapsed="false" customWidth="true" hidden="false" outlineLevel="0" max="35" min="35" style="262" width="1.21"/>
    <col collapsed="false" customWidth="true" hidden="false" outlineLevel="0" max="36" min="36" style="262" width="1.44"/>
    <col collapsed="false" customWidth="true" hidden="false" outlineLevel="0" max="37" min="37" style="262" width="3.66"/>
    <col collapsed="false" customWidth="true" hidden="false" outlineLevel="0" max="38" min="38" style="262" width="2.44"/>
    <col collapsed="false" customWidth="true" hidden="false" outlineLevel="0" max="39" min="39" style="262" width="2.99"/>
    <col collapsed="false" customWidth="true" hidden="false" outlineLevel="0" max="41" min="40" style="262" width="1.44"/>
    <col collapsed="false" customWidth="true" hidden="false" outlineLevel="0" max="42" min="42" style="262" width="0.88"/>
    <col collapsed="false" customWidth="true" hidden="false" outlineLevel="0" max="44" min="43" style="262" width="1.21"/>
    <col collapsed="false" customWidth="true" hidden="false" outlineLevel="0" max="45" min="45" style="262" width="1.33"/>
    <col collapsed="false" customWidth="true" hidden="false" outlineLevel="0" max="46" min="46" style="262" width="1.44"/>
    <col collapsed="false" customWidth="true" hidden="false" outlineLevel="0" max="47" min="47" style="262" width="3.55"/>
    <col collapsed="false" customWidth="true" hidden="false" outlineLevel="0" max="48" min="48" style="262" width="6.54"/>
    <col collapsed="false" customWidth="true" hidden="false" outlineLevel="0" max="49" min="49" style="262" width="0.55"/>
    <col collapsed="false" customWidth="true" hidden="false" outlineLevel="0" max="50" min="50" style="262" width="0.88"/>
    <col collapsed="false" customWidth="true" hidden="false" outlineLevel="0" max="59" min="51" style="262" width="1.88"/>
    <col collapsed="false" customWidth="true" hidden="false" outlineLevel="0" max="257" min="60" style="262" width="8.99"/>
    <col collapsed="false" customWidth="true" hidden="false" outlineLevel="0" max="1025" min="258" style="0" width="8.99"/>
  </cols>
  <sheetData>
    <row r="3">
      <c r="B3" s="268" t="s">
        <v>330</v>
      </c>
      <c r="AB3" s="268" t="s">
        <v>424</v>
      </c>
    </row>
    <row r="4">
      <c r="B4" s="269" t="s">
        <v>425</v>
      </c>
      <c r="AB4" s="269" t="s">
        <v>426</v>
      </c>
    </row>
    <row r="5">
      <c r="B5" s="270" t="s">
        <v>427</v>
      </c>
    </row>
    <row r="6">
      <c r="B6" s="270" t="s">
        <v>428</v>
      </c>
    </row>
    <row r="7">
      <c r="B7" s="270" t="s">
        <v>429</v>
      </c>
    </row>
    <row r="10">
      <c r="H10" s="275" t="s">
        <v>430</v>
      </c>
    </row>
    <row r="11">
      <c r="H11" s="270" t="s">
        <v>431</v>
      </c>
    </row>
    <row r="12">
      <c r="S12" s="270" t="s">
        <v>432</v>
      </c>
      <c r="AA12" s="277" t="s">
        <v>433</v>
      </c>
    </row>
    <row r="14">
      <c r="C14" s="261" t="s">
        <v>434</v>
      </c>
      <c r="F14" s="261" t="s">
        <v>435</v>
      </c>
    </row>
    <row r="16">
      <c r="C16" s="279" t="s">
        <v>436</v>
      </c>
      <c r="Y16" s="261" t="s">
        <v>437</v>
      </c>
      <c r="Z16" s="282" t="s">
        <v>97</v>
      </c>
    </row>
    <row r="17">
      <c r="C17" s="279" t="s">
        <v>438</v>
      </c>
      <c r="Y17" s="261" t="s">
        <v>437</v>
      </c>
      <c r="Z17" s="261" t="s">
        <v>439</v>
      </c>
    </row>
    <row r="18">
      <c r="C18" s="279" t="s">
        <v>440</v>
      </c>
      <c r="Y18" s="261" t="s">
        <v>437</v>
      </c>
      <c r="Z18" s="261" t="s">
        <v>78</v>
      </c>
      <c r="AE18" s="285" t="s">
        <v>78</v>
      </c>
      <c r="AJ18" s="261" t="s">
        <v>441</v>
      </c>
      <c r="AK18" s="277">
        <f>'NHAP SO LIEU'!C11</f>
        <v>0</v>
      </c>
    </row>
    <row r="19">
      <c r="C19" s="279" t="s">
        <v>442</v>
      </c>
      <c r="Y19" s="261" t="s">
        <v>437</v>
      </c>
      <c r="Z19" s="271" t="s">
        <v>97</v>
      </c>
      <c r="AF19" s="286" t="s">
        <v>97</v>
      </c>
    </row>
    <row r="20">
      <c r="C20" s="279" t="s">
        <v>443</v>
      </c>
      <c r="Y20" s="261" t="s">
        <v>437</v>
      </c>
      <c r="Z20" s="277">
        <f>IF('Xu ly so lieu'!$C$10="/","Không rõ    /",'Xu ly so lieu'!$C$10)</f>
        <v>0</v>
      </c>
    </row>
    <row r="21">
      <c r="C21" s="279" t="s">
        <v>444</v>
      </c>
    </row>
    <row r="22">
      <c r="D22" s="261" t="s">
        <v>445</v>
      </c>
      <c r="AF22" s="290" t="s">
        <v>437</v>
      </c>
      <c r="AG22" s="291">
        <f>'NHAP SO LIEU'!C18</f>
        <v>0</v>
      </c>
      <c r="AL22" s="261" t="s">
        <v>446</v>
      </c>
    </row>
    <row r="23">
      <c r="D23" s="261" t="s">
        <v>447</v>
      </c>
      <c r="AF23" s="290" t="s">
        <v>437</v>
      </c>
      <c r="AG23" s="291" t="s">
        <v>122</v>
      </c>
      <c r="AL23" s="261" t="s">
        <v>446</v>
      </c>
    </row>
    <row r="24">
      <c r="D24" s="261" t="s">
        <v>448</v>
      </c>
      <c r="AF24" s="290" t="s">
        <v>437</v>
      </c>
      <c r="AG24" s="291">
        <f>'NHAP SO LIEU'!C20</f>
        <v>0</v>
      </c>
      <c r="AL24" s="261" t="s">
        <v>446</v>
      </c>
    </row>
    <row r="25">
      <c r="D25" s="261" t="s">
        <v>449</v>
      </c>
      <c r="AF25" s="290" t="s">
        <v>437</v>
      </c>
      <c r="AG25" s="291">
        <f>'NHAP SO LIEU'!C21</f>
        <v>0</v>
      </c>
      <c r="AL25" s="261" t="s">
        <v>450</v>
      </c>
    </row>
    <row r="27">
      <c r="D27" s="261" t="s">
        <v>451</v>
      </c>
      <c r="AF27" s="290" t="s">
        <v>437</v>
      </c>
      <c r="AG27" s="291">
        <f>'NHAP SO LIEU'!C23</f>
        <v>0</v>
      </c>
    </row>
    <row r="28">
      <c r="C28" s="279" t="s">
        <v>452</v>
      </c>
      <c r="N28" s="261" t="s">
        <v>437</v>
      </c>
      <c r="O28" s="295">
        <f>'Xu ly so lieu'!G1</f>
        <v>0</v>
      </c>
    </row>
    <row r="29">
      <c r="C29" s="279" t="s">
        <v>453</v>
      </c>
      <c r="N29" s="261" t="s">
        <v>437</v>
      </c>
      <c r="O29" s="295">
        <f>'Xu ly so lieu'!G2</f>
        <v>0</v>
      </c>
    </row>
    <row r="30">
      <c r="C30" s="279" t="s">
        <v>454</v>
      </c>
      <c r="Z30" s="261" t="s">
        <v>437</v>
      </c>
      <c r="AA30" s="261" t="s">
        <v>455</v>
      </c>
    </row>
    <row r="31">
      <c r="R31" s="261" t="s">
        <v>456</v>
      </c>
    </row>
    <row r="32">
      <c r="C32" s="279" t="s">
        <v>457</v>
      </c>
    </row>
    <row r="33">
      <c r="C33" s="299" t="s">
        <v>458</v>
      </c>
    </row>
    <row r="34">
      <c r="C34" s="279" t="s">
        <v>459</v>
      </c>
      <c r="X34" s="271" t="s">
        <v>437</v>
      </c>
      <c r="Y34" s="277">
        <f>'Xu ly so lieu'!C11</f>
        <v>0</v>
      </c>
    </row>
    <row r="35">
      <c r="C35" s="279" t="s">
        <v>460</v>
      </c>
      <c r="X35" s="261" t="s">
        <v>437</v>
      </c>
      <c r="Y35" s="300" t="s">
        <v>461</v>
      </c>
    </row>
    <row r="38">
      <c r="AA38" s="302" t="s">
        <v>462</v>
      </c>
      <c r="AY38" s="304">
        <f>'NHAP SO LIEU'!C5+'NHAP SO LIEU'!D5</f>
        <v>0</v>
      </c>
    </row>
    <row r="39">
      <c r="AA39" s="305" t="s">
        <v>463</v>
      </c>
    </row>
    <row r="40">
      <c r="B40" s="306" t="s">
        <v>464</v>
      </c>
      <c r="AA40" s="306" t="s">
        <v>465</v>
      </c>
    </row>
    <row r="41">
      <c r="B41" s="308" t="s">
        <v>466</v>
      </c>
      <c r="AA41" s="302" t="s">
        <v>467</v>
      </c>
    </row>
    <row r="48">
      <c r="AA48" s="268" t="s">
        <v>468</v>
      </c>
    </row>
    <row r="49">
      <c r="C49" s="310" t="s">
        <v>469</v>
      </c>
    </row>
    <row r="50">
      <c r="C50" s="312" t="s">
        <v>470</v>
      </c>
    </row>
    <row r="51">
      <c r="C51" s="313" t="s">
        <v>471</v>
      </c>
    </row>
  </sheetData>
  <mergeCells count="36">
    <mergeCell ref="B3:AA3"/>
    <mergeCell ref="AB3:AV3"/>
    <mergeCell ref="B4:AA4"/>
    <mergeCell ref="AB4:AV4"/>
    <mergeCell ref="B5:AA5"/>
    <mergeCell ref="B6:AA6"/>
    <mergeCell ref="B7:AA7"/>
    <mergeCell ref="H10:AR10"/>
    <mergeCell ref="H11:AR11"/>
    <mergeCell ref="S12:Z12"/>
    <mergeCell ref="AA12:AF12"/>
    <mergeCell ref="AK18:AV18"/>
    <mergeCell ref="AF19:AO19"/>
    <mergeCell ref="Z20:AK20"/>
    <mergeCell ref="AG22:AK22"/>
    <mergeCell ref="AG23:AK23"/>
    <mergeCell ref="AG24:AK24"/>
    <mergeCell ref="AG25:AK25"/>
    <mergeCell ref="AG26:AK26"/>
    <mergeCell ref="AG27:AK27"/>
    <mergeCell ref="O28:AV28"/>
    <mergeCell ref="O29:AV29"/>
    <mergeCell ref="C33:AV33"/>
    <mergeCell ref="Y34:AJ34"/>
    <mergeCell ref="Y35:AE35"/>
    <mergeCell ref="AA38:AV38"/>
    <mergeCell ref="AA39:AV39"/>
    <mergeCell ref="B40:T40"/>
    <mergeCell ref="AA40:AV40"/>
    <mergeCell ref="B41:T41"/>
    <mergeCell ref="AA41:AV41"/>
    <mergeCell ref="C47:D47"/>
    <mergeCell ref="B48:T48"/>
    <mergeCell ref="AA48:AV48"/>
    <mergeCell ref="C49:AK49"/>
    <mergeCell ref="C50:AJ50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75" zeroHeight="false" outlineLevelRow="0" outlineLevelCol="0"/>
  <cols>
    <col collapsed="false" customWidth="true" hidden="false" outlineLevel="0" max="1" min="1" style="318" width="30.42"/>
    <col collapsed="false" customWidth="true" hidden="false" outlineLevel="0" max="2" min="2" style="318" width="1.21"/>
    <col collapsed="false" customWidth="true" hidden="false" outlineLevel="0" max="3" min="3" style="318" width="32.76"/>
    <col collapsed="false" customWidth="true" hidden="false" outlineLevel="0" max="257" min="4" style="318" width="9.32"/>
    <col collapsed="false" customWidth="true" hidden="false" outlineLevel="0" max="1025" min="258" style="0" width="9.32"/>
  </cols>
  <sheetData/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" min="1" style="319" width="8.99"/>
    <col collapsed="false" customWidth="true" hidden="false" outlineLevel="0" max="3" min="3" style="319" width="14.76"/>
    <col collapsed="false" customWidth="true" hidden="false" outlineLevel="0" max="5" min="4" style="319" width="8.99"/>
    <col collapsed="false" customWidth="true" hidden="false" outlineLevel="0" max="6" min="6" style="319" width="9.43"/>
    <col collapsed="false" customWidth="true" hidden="false" outlineLevel="0" max="12" min="7" style="319" width="8.99"/>
    <col collapsed="false" customWidth="true" hidden="false" outlineLevel="0" max="13" min="13" style="319" width="28.2"/>
    <col collapsed="false" customWidth="true" hidden="false" outlineLevel="0" max="20" min="14" style="319" width="8.99"/>
    <col collapsed="false" customWidth="true" hidden="false" outlineLevel="0" max="21" min="21" style="319" width="11.2"/>
    <col collapsed="false" customWidth="true" hidden="false" outlineLevel="0" max="22" min="22" style="319" width="23.09"/>
    <col collapsed="false" customWidth="true" hidden="false" outlineLevel="0" max="23" min="23" style="319" width="16.99"/>
    <col collapsed="false" customWidth="true" hidden="false" outlineLevel="0" max="24" min="24" style="319" width="17.76"/>
    <col collapsed="false" customWidth="true" hidden="false" outlineLevel="0" max="25" min="25" style="319" width="26.09"/>
    <col collapsed="false" customWidth="true" hidden="false" outlineLevel="0" max="26" min="26" style="319" width="10.2"/>
    <col collapsed="false" customWidth="true" hidden="false" outlineLevel="0" max="27" min="27" style="319" width="10.32"/>
    <col collapsed="false" customWidth="true" hidden="false" outlineLevel="0" max="257" min="28" style="319" width="8.99"/>
    <col collapsed="false" customWidth="true" hidden="false" outlineLevel="0" max="1025" min="258" style="0" width="8.99"/>
  </cols>
  <sheetData>
    <row r="1">
      <c r="A1" s="319" t="s">
        <v>472</v>
      </c>
      <c r="C1" s="320">
        <f>'NHAP SO LIEU'!$C$3</f>
        <v>0</v>
      </c>
      <c r="E1" s="319" t="s">
        <v>473</v>
      </c>
      <c r="G1" s="321">
        <f>'NHAP SO LIEU'!C1</f>
        <v>0</v>
      </c>
      <c r="L1" s="319">
        <v>1</v>
      </c>
      <c r="M1" s="319" t="s">
        <v>474</v>
      </c>
      <c r="N1" s="319" t="s">
        <v>475</v>
      </c>
      <c r="P1" s="322">
        <v>1</v>
      </c>
      <c r="Q1" s="323" t="s">
        <v>476</v>
      </c>
      <c r="R1" s="323" t="s">
        <v>476</v>
      </c>
      <c r="S1" s="323" t="s">
        <v>476</v>
      </c>
      <c r="U1" s="324">
        <v>1</v>
      </c>
      <c r="W1" s="325">
        <v>0</v>
      </c>
      <c r="X1" s="325">
        <v>0</v>
      </c>
      <c r="Y1" s="325">
        <v>0</v>
      </c>
      <c r="Z1" s="325">
        <v>0</v>
      </c>
      <c r="AA1" s="325">
        <v>0</v>
      </c>
      <c r="AB1" s="325">
        <v>0</v>
      </c>
      <c r="AD1" s="319">
        <v>0</v>
      </c>
    </row>
    <row r="2">
      <c r="A2" s="319" t="s">
        <v>477</v>
      </c>
      <c r="C2" s="322">
        <f>'NHAP SO LIEU'!$C$4</f>
        <v>0</v>
      </c>
      <c r="E2" s="319" t="s">
        <v>478</v>
      </c>
      <c r="G2" s="321">
        <f>'NHAP SO LIEU'!C2</f>
        <v>0</v>
      </c>
      <c r="L2" s="319">
        <v>2</v>
      </c>
      <c r="M2" s="319" t="s">
        <v>479</v>
      </c>
      <c r="N2" s="319" t="s">
        <v>480</v>
      </c>
      <c r="P2" s="322">
        <v>2</v>
      </c>
      <c r="Q2" s="323" t="s">
        <v>481</v>
      </c>
      <c r="R2" s="323" t="s">
        <v>481</v>
      </c>
      <c r="S2" s="323" t="s">
        <v>481</v>
      </c>
      <c r="U2" s="324">
        <f>U1+1</f>
        <v>2</v>
      </c>
      <c r="V2" s="326" t="s">
        <v>181</v>
      </c>
      <c r="W2" s="325" t="s">
        <v>182</v>
      </c>
      <c r="X2" s="325" t="s">
        <v>183</v>
      </c>
      <c r="Y2" s="327" t="s">
        <v>184</v>
      </c>
      <c r="Z2" s="325" t="s">
        <v>185</v>
      </c>
      <c r="AA2" s="328" t="s">
        <v>186</v>
      </c>
      <c r="AB2" s="328" t="s">
        <v>482</v>
      </c>
      <c r="AD2" s="319" t="s">
        <v>482</v>
      </c>
    </row>
    <row r="3">
      <c r="A3" s="319" t="s">
        <v>84</v>
      </c>
      <c r="C3" s="329">
        <f>'NHAP SO LIEU'!$C$5</f>
        <v>0</v>
      </c>
      <c r="E3" s="319" t="s">
        <v>483</v>
      </c>
      <c r="G3" s="330">
        <f>'NHAP SO LIEU'!$C$9</f>
        <v>0</v>
      </c>
      <c r="L3" s="319">
        <v>1</v>
      </c>
      <c r="M3" s="319" t="s">
        <v>484</v>
      </c>
      <c r="N3" s="319" t="s">
        <v>485</v>
      </c>
      <c r="P3" s="322">
        <v>3</v>
      </c>
      <c r="Q3" s="323" t="s">
        <v>486</v>
      </c>
      <c r="R3" s="323" t="s">
        <v>486</v>
      </c>
      <c r="S3" s="323" t="s">
        <v>486</v>
      </c>
      <c r="U3" s="324">
        <f>U2+1</f>
        <v>3</v>
      </c>
      <c r="V3" s="333" t="s">
        <v>181</v>
      </c>
      <c r="W3" s="325" t="s">
        <v>187</v>
      </c>
      <c r="X3" s="325" t="s">
        <v>183</v>
      </c>
      <c r="Y3" s="327" t="s">
        <v>188</v>
      </c>
      <c r="Z3" s="325" t="s">
        <v>191</v>
      </c>
      <c r="AA3" s="328" t="s">
        <v>189</v>
      </c>
      <c r="AB3" s="328" t="s">
        <v>487</v>
      </c>
      <c r="AD3" s="319" t="s">
        <v>487</v>
      </c>
    </row>
    <row r="4">
      <c r="A4" s="319" t="s">
        <v>488</v>
      </c>
      <c r="C4" s="329">
        <f>'NHAP SO LIEU'!$C$7</f>
        <v>0</v>
      </c>
      <c r="E4" s="319" t="s">
        <v>489</v>
      </c>
      <c r="F4" s="319" t="s">
        <v>490</v>
      </c>
      <c r="G4" s="319">
        <f>'NHAP SO LIEU'!$O$6</f>
        <v>0</v>
      </c>
      <c r="H4" s="319">
        <f>'NHAP SO LIEU'!$P$6</f>
        <v>0</v>
      </c>
      <c r="I4" s="319">
        <f>'NHAP SO LIEU'!$Q$6</f>
        <v>0</v>
      </c>
      <c r="J4" s="319">
        <f>'NHAP SO LIEU'!$R$6</f>
        <v>0</v>
      </c>
      <c r="L4" s="319">
        <v>2</v>
      </c>
      <c r="M4" s="319" t="s">
        <v>491</v>
      </c>
      <c r="N4" s="319" t="s">
        <v>492</v>
      </c>
      <c r="P4" s="322">
        <v>4</v>
      </c>
      <c r="Q4" s="323" t="s">
        <v>493</v>
      </c>
      <c r="R4" s="323" t="s">
        <v>493</v>
      </c>
      <c r="S4" s="323" t="s">
        <v>493</v>
      </c>
      <c r="U4" s="324">
        <f>U3+1</f>
        <v>4</v>
      </c>
      <c r="V4" s="333" t="s">
        <v>181</v>
      </c>
      <c r="W4" s="325" t="s">
        <v>190</v>
      </c>
      <c r="X4" s="325" t="s">
        <v>183</v>
      </c>
      <c r="Y4" s="327" t="s">
        <v>188</v>
      </c>
      <c r="Z4" s="325" t="s">
        <v>185</v>
      </c>
      <c r="AA4" s="328" t="s">
        <v>192</v>
      </c>
      <c r="AB4" s="328" t="s">
        <v>494</v>
      </c>
      <c r="AD4" s="319" t="s">
        <v>494</v>
      </c>
    </row>
    <row r="5">
      <c r="A5" s="319" t="s">
        <v>495</v>
      </c>
      <c r="C5" s="329">
        <f>'NHAP SO LIEU'!$C$8</f>
        <v>0</v>
      </c>
      <c r="L5" s="319">
        <v>3</v>
      </c>
      <c r="M5" s="319" t="s">
        <v>496</v>
      </c>
      <c r="P5" s="322">
        <v>5</v>
      </c>
      <c r="Q5" s="323" t="s">
        <v>497</v>
      </c>
      <c r="R5" s="323" t="s">
        <v>497</v>
      </c>
      <c r="S5" s="323" t="s">
        <v>497</v>
      </c>
      <c r="U5" s="324">
        <f>U4+1</f>
        <v>5</v>
      </c>
      <c r="V5" s="333" t="s">
        <v>181</v>
      </c>
      <c r="W5" s="325" t="s">
        <v>193</v>
      </c>
      <c r="X5" s="325" t="s">
        <v>183</v>
      </c>
      <c r="Y5" s="327" t="s">
        <v>188</v>
      </c>
      <c r="Z5" s="325" t="s">
        <v>185</v>
      </c>
      <c r="AA5" s="328" t="s">
        <v>194</v>
      </c>
      <c r="AB5" s="328" t="s">
        <v>498</v>
      </c>
      <c r="AD5" s="319" t="s">
        <v>498</v>
      </c>
    </row>
    <row r="6">
      <c r="B6" s="319" t="s">
        <v>499</v>
      </c>
      <c r="C6" s="334">
        <f>'NHAP SO LIEU'!C17</f>
        <v>0</v>
      </c>
      <c r="E6" s="335" t="s">
        <v>78</v>
      </c>
      <c r="F6" s="336" t="s">
        <v>78</v>
      </c>
      <c r="G6" s="337" t="s">
        <v>78</v>
      </c>
      <c r="P6" s="322">
        <v>6</v>
      </c>
      <c r="Q6" s="338" t="s">
        <v>500</v>
      </c>
      <c r="R6" s="338" t="s">
        <v>500</v>
      </c>
      <c r="S6" s="338" t="s">
        <v>500</v>
      </c>
      <c r="U6" s="324">
        <f>U5+1</f>
        <v>6</v>
      </c>
      <c r="V6" s="333" t="s">
        <v>181</v>
      </c>
      <c r="W6" s="325" t="s">
        <v>195</v>
      </c>
      <c r="X6" s="325" t="s">
        <v>183</v>
      </c>
      <c r="Y6" s="327" t="s">
        <v>196</v>
      </c>
      <c r="Z6" s="325" t="s">
        <v>185</v>
      </c>
      <c r="AA6" s="328" t="s">
        <v>197</v>
      </c>
      <c r="AB6" s="328" t="s">
        <v>501</v>
      </c>
      <c r="AD6" s="319" t="s">
        <v>501</v>
      </c>
    </row>
    <row r="7">
      <c r="A7" s="319" t="s">
        <v>502</v>
      </c>
      <c r="C7" s="322">
        <f>'NHAP SO LIEU'!$C$11</f>
        <v>0</v>
      </c>
      <c r="E7" s="335" t="s">
        <v>78</v>
      </c>
      <c r="F7" s="336" t="s">
        <v>78</v>
      </c>
      <c r="G7" s="337" t="s">
        <v>78</v>
      </c>
      <c r="P7" s="322">
        <v>7</v>
      </c>
      <c r="Q7" s="338" t="s">
        <v>503</v>
      </c>
      <c r="R7" s="339" t="s">
        <v>504</v>
      </c>
      <c r="U7" s="324">
        <f>U6+1</f>
        <v>7</v>
      </c>
      <c r="V7" s="333" t="s">
        <v>198</v>
      </c>
      <c r="W7" s="325" t="s">
        <v>199</v>
      </c>
      <c r="X7" s="325" t="s">
        <v>183</v>
      </c>
      <c r="Y7" s="327" t="s">
        <v>200</v>
      </c>
      <c r="Z7" s="325" t="s">
        <v>185</v>
      </c>
      <c r="AA7" s="328" t="s">
        <v>201</v>
      </c>
      <c r="AB7" s="328" t="s">
        <v>505</v>
      </c>
      <c r="AD7" s="319" t="s">
        <v>505</v>
      </c>
    </row>
    <row r="8">
      <c r="A8" s="319" t="s">
        <v>506</v>
      </c>
      <c r="C8" s="322">
        <f>'NHAP SO LIEU'!$C$12</f>
        <v>0</v>
      </c>
      <c r="E8" s="335" t="s">
        <v>78</v>
      </c>
      <c r="F8" s="336" t="s">
        <v>78</v>
      </c>
      <c r="G8" s="337" t="s">
        <v>78</v>
      </c>
      <c r="P8" s="322">
        <v>8</v>
      </c>
      <c r="U8" s="324">
        <f>U7+1</f>
        <v>8</v>
      </c>
      <c r="V8" s="333" t="s">
        <v>198</v>
      </c>
      <c r="W8" s="325" t="s">
        <v>202</v>
      </c>
      <c r="X8" s="325" t="s">
        <v>183</v>
      </c>
      <c r="Y8" s="327" t="s">
        <v>200</v>
      </c>
      <c r="Z8" s="325" t="s">
        <v>185</v>
      </c>
      <c r="AA8" s="328" t="s">
        <v>203</v>
      </c>
      <c r="AB8" s="328" t="s">
        <v>507</v>
      </c>
      <c r="AD8" s="319" t="s">
        <v>507</v>
      </c>
    </row>
    <row r="9">
      <c r="A9" s="319" t="s">
        <v>508</v>
      </c>
      <c r="C9" s="322">
        <f>'NHAP SO LIEU'!$C$14</f>
        <v>0</v>
      </c>
      <c r="E9" s="335" t="s">
        <v>78</v>
      </c>
      <c r="F9" s="336" t="s">
        <v>78</v>
      </c>
      <c r="G9" s="337" t="s">
        <v>78</v>
      </c>
      <c r="P9" s="322">
        <v>9</v>
      </c>
      <c r="U9" s="324">
        <f>U8+1</f>
        <v>9</v>
      </c>
      <c r="V9" s="333" t="s">
        <v>181</v>
      </c>
      <c r="W9" s="325" t="s">
        <v>204</v>
      </c>
      <c r="X9" s="325" t="s">
        <v>183</v>
      </c>
      <c r="Y9" s="327" t="s">
        <v>205</v>
      </c>
      <c r="Z9" s="325" t="s">
        <v>509</v>
      </c>
      <c r="AA9" s="328" t="s">
        <v>206</v>
      </c>
      <c r="AB9" s="328" t="s">
        <v>510</v>
      </c>
      <c r="AD9" s="319" t="s">
        <v>510</v>
      </c>
    </row>
    <row r="10">
      <c r="A10" s="319" t="s">
        <v>511</v>
      </c>
      <c r="C10" s="322">
        <f>'NHAP SO LIEU'!$C$15</f>
        <v>0</v>
      </c>
      <c r="P10" s="322">
        <v>10</v>
      </c>
      <c r="U10" s="324">
        <f>U9+1</f>
        <v>10</v>
      </c>
      <c r="V10" s="333" t="s">
        <v>181</v>
      </c>
      <c r="W10" s="325" t="s">
        <v>207</v>
      </c>
      <c r="X10" s="325" t="s">
        <v>183</v>
      </c>
      <c r="Y10" s="327" t="s">
        <v>205</v>
      </c>
      <c r="Z10" s="325" t="s">
        <v>509</v>
      </c>
      <c r="AA10" s="328" t="s">
        <v>208</v>
      </c>
      <c r="AB10" s="328" t="s">
        <v>512</v>
      </c>
      <c r="AD10" s="319" t="s">
        <v>512</v>
      </c>
    </row>
    <row r="11">
      <c r="A11" s="319" t="s">
        <v>513</v>
      </c>
      <c r="C11" s="322">
        <f>'NHAP SO LIEU'!$C$16</f>
        <v>0</v>
      </c>
      <c r="P11" s="322">
        <v>11</v>
      </c>
      <c r="U11" s="324">
        <f>U10+1</f>
        <v>11</v>
      </c>
      <c r="V11" s="333" t="s">
        <v>181</v>
      </c>
      <c r="W11" s="325" t="s">
        <v>209</v>
      </c>
      <c r="X11" s="325" t="s">
        <v>183</v>
      </c>
      <c r="Y11" s="327" t="s">
        <v>210</v>
      </c>
      <c r="Z11" s="325" t="s">
        <v>185</v>
      </c>
      <c r="AA11" s="328" t="s">
        <v>211</v>
      </c>
      <c r="AB11" s="328" t="s">
        <v>514</v>
      </c>
      <c r="AD11" s="319" t="s">
        <v>514</v>
      </c>
    </row>
    <row r="12">
      <c r="A12" s="319" t="s">
        <v>137</v>
      </c>
      <c r="C12" s="330">
        <f>'NHAP SO LIEU'!$C$6</f>
        <v>0</v>
      </c>
      <c r="D12" s="342" t="s">
        <v>138</v>
      </c>
      <c r="E12" s="343" t="s">
        <v>515</v>
      </c>
      <c r="H12" s="344" t="s">
        <v>516</v>
      </c>
      <c r="P12" s="322">
        <v>12</v>
      </c>
      <c r="U12" s="324">
        <f>U11+1</f>
        <v>12</v>
      </c>
      <c r="V12" s="333" t="s">
        <v>181</v>
      </c>
      <c r="W12" s="325" t="s">
        <v>212</v>
      </c>
      <c r="X12" s="325" t="s">
        <v>183</v>
      </c>
      <c r="Y12" s="327" t="s">
        <v>210</v>
      </c>
      <c r="Z12" s="325" t="s">
        <v>509</v>
      </c>
      <c r="AA12" s="328" t="s">
        <v>213</v>
      </c>
      <c r="AB12" s="328" t="s">
        <v>517</v>
      </c>
      <c r="AD12" s="319" t="s">
        <v>517</v>
      </c>
    </row>
    <row r="13">
      <c r="A13" s="345" t="s">
        <v>518</v>
      </c>
      <c r="C13" s="322">
        <f>'NHAP SO LIEU'!$N$7</f>
        <v>0</v>
      </c>
      <c r="D13" s="319">
        <f>'NHAP SO LIEU'!$O$7</f>
        <v>0</v>
      </c>
      <c r="E13" s="346" t="s">
        <v>519</v>
      </c>
      <c r="F13" s="322">
        <f>'NHAP SO LIEU'!$Q$7</f>
        <v>0</v>
      </c>
      <c r="G13" s="319">
        <f>'NHAP SO LIEU'!$R$7</f>
        <v>0</v>
      </c>
      <c r="H13" s="346" t="s">
        <v>520</v>
      </c>
      <c r="I13" s="322">
        <f>'NHAP SO LIEU'!$T$7</f>
        <v>0</v>
      </c>
      <c r="J13" s="319">
        <f>'NHAP SO LIEU'!$U$7</f>
        <v>0</v>
      </c>
      <c r="K13" s="319">
        <f>MAX(C13,F13,I13)</f>
        <v>0</v>
      </c>
      <c r="P13" s="322">
        <v>13</v>
      </c>
      <c r="U13" s="324">
        <f>U12+1</f>
        <v>13</v>
      </c>
      <c r="V13" s="333" t="s">
        <v>181</v>
      </c>
      <c r="W13" s="325" t="s">
        <v>214</v>
      </c>
      <c r="X13" s="325" t="s">
        <v>183</v>
      </c>
      <c r="Y13" s="327" t="s">
        <v>205</v>
      </c>
      <c r="Z13" s="325" t="s">
        <v>509</v>
      </c>
      <c r="AA13" s="328" t="s">
        <v>215</v>
      </c>
      <c r="AB13" s="328" t="s">
        <v>521</v>
      </c>
      <c r="AD13" s="319" t="s">
        <v>521</v>
      </c>
    </row>
    <row r="14">
      <c r="A14" s="345" t="s">
        <v>522</v>
      </c>
      <c r="C14" s="322" t="s">
        <v>66</v>
      </c>
      <c r="D14" s="319">
        <f>D16</f>
        <v>0</v>
      </c>
      <c r="E14" s="346" t="s">
        <v>523</v>
      </c>
      <c r="F14" s="322">
        <f>'NHAP SO LIEU'!$Q$8</f>
        <v>0</v>
      </c>
      <c r="G14" s="319">
        <f>'NHAP SO LIEU'!$R$8</f>
        <v>0</v>
      </c>
      <c r="H14" s="346" t="s">
        <v>524</v>
      </c>
      <c r="I14" s="322">
        <f>'NHAP SO LIEU'!$T$8</f>
        <v>0</v>
      </c>
      <c r="J14" s="319">
        <f>'NHAP SO LIEU'!$U$8</f>
        <v>0</v>
      </c>
      <c r="P14" s="322">
        <v>14</v>
      </c>
      <c r="U14" s="324">
        <f>U13+1</f>
        <v>14</v>
      </c>
      <c r="V14" s="333" t="s">
        <v>181</v>
      </c>
      <c r="W14" s="325" t="s">
        <v>216</v>
      </c>
      <c r="X14" s="325" t="s">
        <v>183</v>
      </c>
      <c r="Y14" s="327" t="s">
        <v>217</v>
      </c>
      <c r="Z14" s="325" t="s">
        <v>509</v>
      </c>
      <c r="AA14" s="328" t="s">
        <v>218</v>
      </c>
      <c r="AB14" s="328" t="s">
        <v>525</v>
      </c>
      <c r="AD14" s="319" t="s">
        <v>525</v>
      </c>
    </row>
    <row r="15">
      <c r="A15" s="345" t="s">
        <v>374</v>
      </c>
      <c r="C15" s="322">
        <f>'NHAP SO LIEU'!$N$8</f>
        <v>0</v>
      </c>
      <c r="D15" s="319">
        <f>'NHAP SO LIEU'!$O$9</f>
        <v>0</v>
      </c>
      <c r="E15" s="346" t="s">
        <v>526</v>
      </c>
      <c r="F15" s="322">
        <f>'NHAP SO LIEU'!$Q$9</f>
        <v>0</v>
      </c>
      <c r="G15" s="319">
        <f>'NHAP SO LIEU'!R9</f>
        <v>0</v>
      </c>
      <c r="H15" s="346" t="s">
        <v>527</v>
      </c>
      <c r="I15" s="322">
        <f>'NHAP SO LIEU'!$T$9</f>
        <v>0</v>
      </c>
      <c r="J15" s="319">
        <f>'NHAP SO LIEU'!$U$9</f>
        <v>0</v>
      </c>
      <c r="L15" s="319" t="s">
        <v>528</v>
      </c>
      <c r="P15" s="322">
        <v>15</v>
      </c>
      <c r="U15" s="324">
        <f>U14+1</f>
        <v>15</v>
      </c>
      <c r="V15" s="333" t="s">
        <v>181</v>
      </c>
      <c r="W15" s="325" t="s">
        <v>219</v>
      </c>
      <c r="X15" s="325" t="s">
        <v>183</v>
      </c>
      <c r="Y15" s="327" t="s">
        <v>220</v>
      </c>
      <c r="Z15" s="325" t="s">
        <v>185</v>
      </c>
      <c r="AA15" s="328" t="s">
        <v>221</v>
      </c>
      <c r="AB15" s="328" t="s">
        <v>529</v>
      </c>
      <c r="AD15" s="319" t="s">
        <v>529</v>
      </c>
    </row>
    <row r="16">
      <c r="A16" s="345" t="s">
        <v>372</v>
      </c>
      <c r="C16" s="322">
        <f>'NHAP SO LIEU'!$N$9</f>
        <v>0</v>
      </c>
      <c r="D16" s="319">
        <f>'NHAP SO LIEU'!$O$9</f>
        <v>0</v>
      </c>
      <c r="P16" s="322">
        <v>16</v>
      </c>
      <c r="U16" s="324">
        <f>U15+1</f>
        <v>16</v>
      </c>
      <c r="V16" s="333" t="s">
        <v>181</v>
      </c>
      <c r="W16" s="325" t="s">
        <v>222</v>
      </c>
      <c r="X16" s="325" t="s">
        <v>183</v>
      </c>
      <c r="Y16" s="327" t="s">
        <v>223</v>
      </c>
      <c r="Z16" s="325" t="s">
        <v>185</v>
      </c>
      <c r="AA16" s="328" t="s">
        <v>224</v>
      </c>
      <c r="AB16" s="328" t="s">
        <v>530</v>
      </c>
      <c r="AD16" s="319" t="s">
        <v>530</v>
      </c>
    </row>
    <row r="17">
      <c r="A17" s="351" t="s">
        <v>531</v>
      </c>
      <c r="C17" s="352" t="s">
        <v>122</v>
      </c>
      <c r="E17" s="346" t="s">
        <v>531</v>
      </c>
      <c r="F17" s="352" t="s">
        <v>122</v>
      </c>
      <c r="H17" s="346" t="s">
        <v>531</v>
      </c>
      <c r="I17" s="352" t="s">
        <v>122</v>
      </c>
      <c r="P17" s="353" t="s">
        <v>532</v>
      </c>
      <c r="U17" s="324">
        <f>U16+1</f>
        <v>17</v>
      </c>
      <c r="V17" s="333" t="s">
        <v>181</v>
      </c>
      <c r="W17" s="325" t="s">
        <v>225</v>
      </c>
      <c r="X17" s="325" t="s">
        <v>183</v>
      </c>
      <c r="Y17" s="327" t="s">
        <v>226</v>
      </c>
      <c r="Z17" s="325" t="s">
        <v>185</v>
      </c>
      <c r="AA17" s="328" t="s">
        <v>227</v>
      </c>
      <c r="AB17" s="328" t="s">
        <v>533</v>
      </c>
      <c r="AD17" s="319" t="s">
        <v>533</v>
      </c>
    </row>
    <row r="18">
      <c r="B18" s="319">
        <f>'NHAP SO LIEU'!$I$7</f>
        <v>0</v>
      </c>
      <c r="C18" s="319">
        <f>B18</f>
        <v>0</v>
      </c>
      <c r="P18" s="354">
        <v>1</v>
      </c>
      <c r="U18" s="324">
        <f>U17+1</f>
        <v>18</v>
      </c>
      <c r="V18" s="333" t="s">
        <v>181</v>
      </c>
      <c r="W18" s="325" t="s">
        <v>228</v>
      </c>
      <c r="X18" s="325" t="s">
        <v>183</v>
      </c>
      <c r="Y18" s="327" t="s">
        <v>220</v>
      </c>
      <c r="Z18" s="325" t="s">
        <v>185</v>
      </c>
      <c r="AA18" s="328" t="s">
        <v>229</v>
      </c>
      <c r="AB18" s="328" t="s">
        <v>534</v>
      </c>
      <c r="AD18" s="319" t="s">
        <v>534</v>
      </c>
    </row>
    <row r="19">
      <c r="A19" s="356" t="s">
        <v>149</v>
      </c>
      <c r="P19" s="354">
        <v>2</v>
      </c>
      <c r="U19" s="324">
        <f>U18+1</f>
        <v>19</v>
      </c>
      <c r="V19" s="333" t="s">
        <v>181</v>
      </c>
      <c r="W19" s="325" t="s">
        <v>230</v>
      </c>
      <c r="X19" s="325" t="s">
        <v>183</v>
      </c>
      <c r="Y19" s="327" t="s">
        <v>220</v>
      </c>
      <c r="Z19" s="325" t="s">
        <v>185</v>
      </c>
      <c r="AA19" s="328" t="s">
        <v>231</v>
      </c>
      <c r="AB19" s="328" t="s">
        <v>535</v>
      </c>
      <c r="AD19" s="319" t="s">
        <v>535</v>
      </c>
    </row>
    <row r="20">
      <c r="A20" s="357" t="s">
        <v>150</v>
      </c>
      <c r="B20" s="358" t="s">
        <v>151</v>
      </c>
      <c r="D20" s="359" t="s">
        <v>152</v>
      </c>
      <c r="F20" s="360" t="s">
        <v>536</v>
      </c>
      <c r="H20" s="360" t="s">
        <v>154</v>
      </c>
      <c r="J20" s="361" t="s">
        <v>537</v>
      </c>
      <c r="M20" s="319" t="s">
        <v>538</v>
      </c>
      <c r="P20" s="354">
        <v>3</v>
      </c>
      <c r="U20" s="324">
        <f>U19+1</f>
        <v>20</v>
      </c>
      <c r="V20" s="333" t="s">
        <v>181</v>
      </c>
      <c r="W20" s="325" t="s">
        <v>232</v>
      </c>
      <c r="X20" s="325" t="s">
        <v>233</v>
      </c>
      <c r="Y20" s="327" t="s">
        <v>234</v>
      </c>
      <c r="Z20" s="325" t="s">
        <v>185</v>
      </c>
      <c r="AA20" s="328" t="s">
        <v>235</v>
      </c>
      <c r="AB20" s="328" t="s">
        <v>539</v>
      </c>
      <c r="AD20" s="319" t="s">
        <v>539</v>
      </c>
    </row>
    <row r="21">
      <c r="A21" s="362" t="s">
        <v>156</v>
      </c>
      <c r="B21" s="363" t="s">
        <v>117</v>
      </c>
      <c r="D21" s="364" t="s">
        <v>157</v>
      </c>
      <c r="F21" s="365" t="s">
        <v>158</v>
      </c>
      <c r="H21" s="365" t="s">
        <v>159</v>
      </c>
      <c r="M21" s="366">
        <f>MAX('NHAP SO LIEU'!C10,'NHAP SO LIEU'!B20)</f>
        <v>0</v>
      </c>
      <c r="P21" s="354">
        <v>4</v>
      </c>
      <c r="U21" s="324">
        <f>U20+1</f>
        <v>21</v>
      </c>
      <c r="V21" s="333" t="s">
        <v>181</v>
      </c>
      <c r="W21" s="325" t="s">
        <v>236</v>
      </c>
      <c r="X21" s="325" t="s">
        <v>233</v>
      </c>
      <c r="Y21" s="327" t="s">
        <v>234</v>
      </c>
      <c r="Z21" s="325" t="s">
        <v>185</v>
      </c>
      <c r="AA21" s="328" t="s">
        <v>237</v>
      </c>
      <c r="AB21" s="328" t="s">
        <v>540</v>
      </c>
      <c r="AD21" s="319" t="s">
        <v>540</v>
      </c>
    </row>
    <row r="22">
      <c r="A22" s="367" t="s">
        <v>66</v>
      </c>
      <c r="B22" s="368" t="s">
        <v>66</v>
      </c>
      <c r="D22" s="369" t="s">
        <v>66</v>
      </c>
      <c r="F22" s="370" t="s">
        <v>66</v>
      </c>
      <c r="H22" s="371" t="s">
        <v>541</v>
      </c>
      <c r="I22" s="372" t="s">
        <v>93</v>
      </c>
      <c r="J22" s="373" t="s">
        <v>93</v>
      </c>
      <c r="P22" s="319" t="s">
        <v>66</v>
      </c>
      <c r="Q22" s="319">
        <f>IF(AND($F$13=0,$I$13=0),$C$15,IF(AND($I$13=0,$F$13&lt;&gt;0,A22&lt;$C$13),$C$15,IF(AND($I$13=0,$F$13&lt;&gt;0,A22&gt;=$C$13),$F$14,IF(AND($I$13&lt;&gt;0,A22&lt;$C$13),$C$15,IF(AND($I$13&lt;&gt;0,A22&gt;=$C$13,A22&lt;$F$13),$F$14,$I$14)))))</f>
        <v>0</v>
      </c>
      <c r="R22" s="374" t="s">
        <v>93</v>
      </c>
      <c r="S22" s="375" t="s">
        <v>93</v>
      </c>
      <c r="U22" s="324">
        <f>U21+1</f>
        <v>22</v>
      </c>
      <c r="V22" s="333" t="s">
        <v>181</v>
      </c>
      <c r="W22" s="325" t="s">
        <v>238</v>
      </c>
      <c r="X22" s="325" t="s">
        <v>239</v>
      </c>
      <c r="Y22" s="327" t="s">
        <v>240</v>
      </c>
      <c r="Z22" s="325" t="s">
        <v>191</v>
      </c>
      <c r="AA22" s="328" t="s">
        <v>241</v>
      </c>
      <c r="AB22" s="328" t="s">
        <v>542</v>
      </c>
      <c r="AD22" s="319" t="s">
        <v>542</v>
      </c>
    </row>
    <row r="23">
      <c r="K23" s="319" t="s">
        <v>93</v>
      </c>
      <c r="U23" s="324">
        <f>U22+1</f>
        <v>23</v>
      </c>
      <c r="V23" s="333" t="s">
        <v>181</v>
      </c>
      <c r="W23" s="325" t="s">
        <v>242</v>
      </c>
      <c r="X23" s="325" t="s">
        <v>239</v>
      </c>
      <c r="Y23" s="327" t="s">
        <v>240</v>
      </c>
      <c r="Z23" s="325" t="s">
        <v>191</v>
      </c>
      <c r="AA23" s="328" t="s">
        <v>243</v>
      </c>
      <c r="AB23" s="328" t="s">
        <v>543</v>
      </c>
      <c r="AD23" s="319" t="s">
        <v>543</v>
      </c>
    </row>
    <row r="24">
      <c r="A24" s="356" t="s">
        <v>162</v>
      </c>
      <c r="U24" s="324">
        <f>U23+1</f>
        <v>24</v>
      </c>
      <c r="V24" s="333" t="s">
        <v>198</v>
      </c>
      <c r="W24" s="325" t="s">
        <v>244</v>
      </c>
      <c r="X24" s="325" t="s">
        <v>245</v>
      </c>
      <c r="Y24" s="327" t="s">
        <v>246</v>
      </c>
      <c r="Z24" s="325" t="s">
        <v>191</v>
      </c>
      <c r="AA24" s="328" t="s">
        <v>247</v>
      </c>
      <c r="AB24" s="328" t="s">
        <v>544</v>
      </c>
      <c r="AD24" s="319" t="s">
        <v>544</v>
      </c>
    </row>
    <row r="25">
      <c r="A25" s="378" t="s">
        <v>545</v>
      </c>
      <c r="B25" s="379" t="s">
        <v>546</v>
      </c>
      <c r="D25" s="380" t="s">
        <v>164</v>
      </c>
      <c r="F25" s="380" t="s">
        <v>165</v>
      </c>
      <c r="H25" s="380" t="s">
        <v>166</v>
      </c>
      <c r="J25" s="381" t="s">
        <v>547</v>
      </c>
      <c r="K25" s="381" t="s">
        <v>548</v>
      </c>
      <c r="M25" s="382" t="s">
        <v>537</v>
      </c>
      <c r="S25" s="319">
        <v>1</v>
      </c>
      <c r="T25" s="319" t="s">
        <v>94</v>
      </c>
      <c r="U25" s="324">
        <f>U24+1</f>
        <v>25</v>
      </c>
      <c r="V25" s="333" t="s">
        <v>198</v>
      </c>
      <c r="W25" s="325" t="s">
        <v>248</v>
      </c>
      <c r="X25" s="325" t="s">
        <v>245</v>
      </c>
      <c r="Y25" s="327" t="s">
        <v>249</v>
      </c>
      <c r="Z25" s="325" t="s">
        <v>191</v>
      </c>
      <c r="AA25" s="328" t="s">
        <v>250</v>
      </c>
      <c r="AB25" s="328" t="s">
        <v>549</v>
      </c>
      <c r="AD25" s="319" t="s">
        <v>549</v>
      </c>
    </row>
    <row r="26">
      <c r="S26" s="319">
        <v>2</v>
      </c>
      <c r="T26" s="319" t="s">
        <v>100</v>
      </c>
      <c r="U26" s="324">
        <f>U25+1</f>
        <v>26</v>
      </c>
      <c r="V26" s="333" t="s">
        <v>198</v>
      </c>
      <c r="W26" s="325" t="s">
        <v>251</v>
      </c>
      <c r="X26" s="325" t="s">
        <v>252</v>
      </c>
      <c r="Y26" s="327" t="s">
        <v>249</v>
      </c>
      <c r="Z26" s="325" t="s">
        <v>191</v>
      </c>
      <c r="AA26" s="328" t="s">
        <v>253</v>
      </c>
      <c r="AB26" s="328" t="s">
        <v>550</v>
      </c>
      <c r="AD26" s="319" t="s">
        <v>550</v>
      </c>
    </row>
    <row r="27">
      <c r="A27" s="383" t="s">
        <v>172</v>
      </c>
      <c r="B27" s="368" t="s">
        <v>66</v>
      </c>
      <c r="D27" s="384" t="s">
        <v>66</v>
      </c>
      <c r="F27" s="385" t="s">
        <v>66</v>
      </c>
      <c r="H27" s="385" t="s">
        <v>66</v>
      </c>
      <c r="J27" s="386" t="s">
        <v>66</v>
      </c>
      <c r="K27" s="387" t="s">
        <v>66</v>
      </c>
      <c r="M27" s="388" t="s">
        <v>66</v>
      </c>
      <c r="P27" s="319" t="s">
        <v>66</v>
      </c>
      <c r="Q27" s="319">
        <f>IF($D$13=$D$16,IF(AND($F$13=0,$I$13=0),$C$16,IF(AND($I$13=0,$F$13&lt;&gt;0,B27&lt;$C$13),$C$16,IF(AND($I$13=0,$F$13&lt;&gt;0,B27&gt;=$C$13),$F$15,IF(AND($I$13&lt;&gt;0,B27&lt;$C$13),$C$16,IF(AND($I$13&lt;&gt;0,B27&gt;=$C$13,B27&lt;$F$13),$F$15,$I$15))))),IF(AND($F$13=0,$I$13=0),$C$16/1000,IF(AND($I$13=0,$F$13&lt;&gt;0,B27&lt;$C$13),$C$16/1000,IF(AND($I$13=0,$F$13&lt;&gt;0,B27&gt;=$C$13),$F$15/1000,IF(AND($I$13&lt;&gt;0,B27&lt;$C$13),$C$16/1000,IF(AND($I$13&lt;&gt;0,B27&gt;=$C$13,B27&lt;$F$13),$F$15/1000,$I$15/1000))))))</f>
        <v>0</v>
      </c>
      <c r="U27" s="324">
        <f>U26+1</f>
        <v>27</v>
      </c>
      <c r="V27" s="333" t="s">
        <v>198</v>
      </c>
      <c r="W27" s="325" t="s">
        <v>254</v>
      </c>
      <c r="X27" s="325" t="s">
        <v>255</v>
      </c>
      <c r="Y27" s="327" t="s">
        <v>256</v>
      </c>
      <c r="Z27" s="325" t="s">
        <v>191</v>
      </c>
      <c r="AA27" s="328" t="s">
        <v>257</v>
      </c>
      <c r="AB27" s="328" t="s">
        <v>551</v>
      </c>
      <c r="AD27" s="319" t="s">
        <v>551</v>
      </c>
    </row>
    <row r="28">
      <c r="A28" s="383" t="s">
        <v>175</v>
      </c>
      <c r="B28" s="368" t="s">
        <v>66</v>
      </c>
      <c r="D28" s="384" t="s">
        <v>66</v>
      </c>
      <c r="F28" s="385" t="s">
        <v>66</v>
      </c>
      <c r="H28" s="385" t="s">
        <v>66</v>
      </c>
      <c r="J28" s="386" t="s">
        <v>66</v>
      </c>
      <c r="K28" s="387" t="s">
        <v>66</v>
      </c>
      <c r="M28" s="388" t="s">
        <v>66</v>
      </c>
      <c r="P28" s="319" t="s">
        <v>66</v>
      </c>
      <c r="Q28" s="319">
        <f>IF($D$13=$D$16,IF(AND($F$13=0,$I$13=0),$C$16,IF(AND($I$13=0,$F$13&lt;&gt;0,B28&lt;$C$13),$C$16,IF(AND($I$13=0,$F$13&lt;&gt;0,B28&gt;=$C$13),$F$15,IF(AND($I$13&lt;&gt;0,B28&lt;$C$13),$C$16,IF(AND($I$13&lt;&gt;0,B28&gt;=$C$13,B28&lt;$F$13),$F$15,$I$15))))),IF(AND($F$13=0,$I$13=0),$C$16/1000,IF(AND($I$13=0,$F$13&lt;&gt;0,B28&lt;$C$13),$C$16/1000,IF(AND($I$13=0,$F$13&lt;&gt;0,B28&gt;=$C$13),$F$15/1000,IF(AND($I$13&lt;&gt;0,B28&lt;$C$13),$C$16/1000,IF(AND($I$13&lt;&gt;0,B28&gt;=$C$13,B28&lt;$F$13),$F$15/1000,$I$15/1000))))))</f>
        <v>0</v>
      </c>
      <c r="R28" s="319">
        <v>16</v>
      </c>
      <c r="U28" s="324">
        <f>U27+1</f>
        <v>28</v>
      </c>
      <c r="V28" s="333" t="s">
        <v>198</v>
      </c>
      <c r="W28" s="325" t="s">
        <v>258</v>
      </c>
      <c r="X28" s="325" t="s">
        <v>255</v>
      </c>
      <c r="Y28" s="327" t="s">
        <v>259</v>
      </c>
      <c r="Z28" s="325" t="s">
        <v>191</v>
      </c>
      <c r="AA28" s="328" t="s">
        <v>260</v>
      </c>
      <c r="AB28" s="328" t="s">
        <v>552</v>
      </c>
      <c r="AD28" s="319" t="s">
        <v>552</v>
      </c>
    </row>
    <row r="29">
      <c r="A29" s="383" t="s">
        <v>177</v>
      </c>
      <c r="B29" s="368" t="s">
        <v>66</v>
      </c>
      <c r="D29" s="384" t="s">
        <v>66</v>
      </c>
      <c r="F29" s="385" t="s">
        <v>66</v>
      </c>
      <c r="H29" s="385" t="s">
        <v>66</v>
      </c>
      <c r="J29" s="386" t="s">
        <v>66</v>
      </c>
      <c r="K29" s="387" t="s">
        <v>66</v>
      </c>
      <c r="M29" s="388" t="s">
        <v>66</v>
      </c>
      <c r="P29" s="319" t="s">
        <v>66</v>
      </c>
      <c r="Q29" s="319">
        <f>IF($D$13=$D$16,IF(AND($F$13=0,$I$13=0),$C$16,IF(AND($I$13=0,$F$13&lt;&gt;0,B29&lt;$C$13),$C$16,IF(AND($I$13=0,$F$13&lt;&gt;0,B29&gt;=$C$13),$F$15,IF(AND($I$13&lt;&gt;0,B29&lt;$C$13),$C$16,IF(AND($I$13&lt;&gt;0,B29&gt;=$C$13,B29&lt;$F$13),$F$15,$I$15))))),IF(AND($F$13=0,$I$13=0),$C$16/1000,IF(AND($I$13=0,$F$13&lt;&gt;0,B29&lt;$C$13),$C$16/1000,IF(AND($I$13=0,$F$13&lt;&gt;0,B29&gt;=$C$13),$F$15/1000,IF(AND($I$13&lt;&gt;0,B29&lt;$C$13),$C$16/1000,IF(AND($I$13&lt;&gt;0,B29&gt;=$C$13,B29&lt;$F$13),$F$15/1000,$I$15/1000))))))</f>
        <v>0</v>
      </c>
      <c r="U29" s="324">
        <f>U28+1</f>
        <v>29</v>
      </c>
      <c r="V29" s="333" t="s">
        <v>198</v>
      </c>
      <c r="W29" s="325" t="s">
        <v>261</v>
      </c>
      <c r="X29" s="325" t="s">
        <v>239</v>
      </c>
      <c r="Y29" s="327" t="s">
        <v>262</v>
      </c>
      <c r="Z29" s="325" t="s">
        <v>191</v>
      </c>
      <c r="AA29" s="328" t="s">
        <v>263</v>
      </c>
      <c r="AB29" s="328" t="s">
        <v>553</v>
      </c>
      <c r="AD29" s="319" t="s">
        <v>553</v>
      </c>
    </row>
    <row r="30">
      <c r="M30" s="375" t="s">
        <v>93</v>
      </c>
      <c r="U30" s="324">
        <f>U29+1</f>
        <v>30</v>
      </c>
      <c r="V30" s="333" t="s">
        <v>198</v>
      </c>
      <c r="W30" s="389" t="s">
        <v>264</v>
      </c>
      <c r="X30" s="389" t="s">
        <v>233</v>
      </c>
      <c r="Y30" s="390" t="s">
        <v>262</v>
      </c>
      <c r="Z30" s="389" t="s">
        <v>191</v>
      </c>
      <c r="AA30" s="391" t="s">
        <v>265</v>
      </c>
      <c r="AB30" s="328" t="s">
        <v>554</v>
      </c>
    </row>
    <row r="31">
      <c r="A31" s="356" t="s">
        <v>64</v>
      </c>
      <c r="O31" s="319">
        <v>1</v>
      </c>
      <c r="P31" s="73" t="s">
        <v>555</v>
      </c>
      <c r="Q31" s="392" t="s">
        <v>556</v>
      </c>
      <c r="R31" s="319" t="s">
        <v>557</v>
      </c>
      <c r="U31" s="324">
        <f>U30+1</f>
        <v>31</v>
      </c>
      <c r="V31" s="333" t="s">
        <v>198</v>
      </c>
      <c r="W31" s="389" t="s">
        <v>266</v>
      </c>
      <c r="X31" s="389" t="s">
        <v>233</v>
      </c>
      <c r="Y31" s="390" t="s">
        <v>267</v>
      </c>
      <c r="Z31" s="389" t="s">
        <v>191</v>
      </c>
      <c r="AA31" s="391" t="s">
        <v>268</v>
      </c>
      <c r="AB31" s="328" t="s">
        <v>558</v>
      </c>
    </row>
    <row r="32">
      <c r="A32" s="393" t="s">
        <v>559</v>
      </c>
      <c r="C32" s="395" t="s">
        <v>66</v>
      </c>
      <c r="D32" s="396">
        <f>D13</f>
        <v>0</v>
      </c>
      <c r="E32" s="393" t="s">
        <v>560</v>
      </c>
      <c r="G32" s="397">
        <f>IF(AND(F13=0,I13=0),C13,IF(I13=0,F13,I13))</f>
        <v>0</v>
      </c>
      <c r="H32" s="396">
        <f>D13</f>
        <v>0</v>
      </c>
      <c r="O32" s="319">
        <v>2</v>
      </c>
      <c r="P32" s="319" t="s">
        <v>105</v>
      </c>
      <c r="Q32" s="319" t="s">
        <v>561</v>
      </c>
      <c r="R32" s="319" t="s">
        <v>562</v>
      </c>
      <c r="U32" s="324">
        <f>U31+1</f>
        <v>32</v>
      </c>
      <c r="V32" s="333" t="s">
        <v>198</v>
      </c>
      <c r="W32" s="389" t="s">
        <v>269</v>
      </c>
      <c r="X32" s="389" t="s">
        <v>270</v>
      </c>
      <c r="Y32" s="390" t="s">
        <v>271</v>
      </c>
      <c r="Z32" s="389" t="s">
        <v>272</v>
      </c>
      <c r="AA32" s="391" t="s">
        <v>273</v>
      </c>
      <c r="AB32" s="328" t="s">
        <v>563</v>
      </c>
    </row>
    <row r="33">
      <c r="A33" s="378" t="s">
        <v>70</v>
      </c>
      <c r="B33" s="399" t="s">
        <v>564</v>
      </c>
      <c r="C33" s="400" t="s">
        <v>73</v>
      </c>
      <c r="D33" s="399" t="s">
        <v>565</v>
      </c>
      <c r="E33" s="378" t="s">
        <v>70</v>
      </c>
      <c r="F33" s="399" t="s">
        <v>566</v>
      </c>
      <c r="G33" s="400" t="s">
        <v>73</v>
      </c>
      <c r="H33" s="399" t="s">
        <v>567</v>
      </c>
      <c r="U33" s="324">
        <f>U32+1</f>
        <v>33</v>
      </c>
      <c r="V33" s="333" t="s">
        <v>274</v>
      </c>
      <c r="W33" s="325" t="s">
        <v>275</v>
      </c>
      <c r="X33" s="325" t="s">
        <v>239</v>
      </c>
      <c r="Y33" s="327" t="s">
        <v>276</v>
      </c>
      <c r="Z33" s="325" t="s">
        <v>272</v>
      </c>
      <c r="AA33" s="328" t="s">
        <v>277</v>
      </c>
      <c r="AB33" s="328" t="s">
        <v>568</v>
      </c>
      <c r="AD33" s="319" t="s">
        <v>568</v>
      </c>
    </row>
    <row r="34">
      <c r="A34" s="383">
        <v>1</v>
      </c>
      <c r="B34" s="401" t="s">
        <v>66</v>
      </c>
      <c r="C34" s="402" t="s">
        <v>66</v>
      </c>
      <c r="D34" s="370" t="s">
        <v>66</v>
      </c>
      <c r="E34" s="383">
        <v>1</v>
      </c>
      <c r="F34" s="401" t="s">
        <v>66</v>
      </c>
      <c r="G34" s="403" t="s">
        <v>66</v>
      </c>
      <c r="H34" s="370" t="s">
        <v>66</v>
      </c>
      <c r="K34" s="353" t="s">
        <v>569</v>
      </c>
      <c r="Q34" s="319">
        <f>IF(AND($F$13=0,$I$13=0),$C$15,IF(AND($I$13=0,$F$13&lt;&gt;0,B34&lt;$C$13),$C$15,IF(AND($I$13=0,$F$13&lt;&gt;0,B34&gt;=$C$13),$F$14,IF(AND($I$13&lt;&gt;0,B34&lt;$C$13),$C$15,IF(AND($I$13&lt;&gt;0,B34&gt;=$C$13,B34&lt;$F$13),$F$14,$I$14)))))</f>
        <v>0</v>
      </c>
      <c r="R34" s="319">
        <f>IF(AND($F$13=0,$I$13=0),$C$15,IF(AND($I$13=0,$F$13&lt;&gt;0,F34&lt;$C$13),$C$15,IF(AND($I$13=0,$F$13&lt;&gt;0,F34&gt;=$C$13),$F$14,IF(AND($I$13&lt;&gt;0,F34&lt;$C$13),$C$15,IF(AND($I$13&lt;&gt;0,F34&gt;=$C$13,F34&lt;$F$13),$F$14,$I$14)))))</f>
        <v>0</v>
      </c>
      <c r="S34" s="319">
        <f>IF(AND($F$13=0,$I$13=0),$C$15,IF(AND($I$13=0,$F$13&lt;&gt;0,J34&lt;$C$13),$C$15,IF(AND($I$13=0,$F$13&lt;&gt;0,J34&gt;=$C$13),$F$14,IF(AND($I$13&lt;&gt;0,J34&lt;$C$13),$C$15,IF(AND($I$13&lt;&gt;0,J34&gt;=$C$13,J34&lt;$F$13),$F$14,$I$14)))))</f>
        <v>0</v>
      </c>
      <c r="U34" s="324">
        <f>U33+1</f>
        <v>34</v>
      </c>
      <c r="V34" s="333" t="s">
        <v>274</v>
      </c>
      <c r="W34" s="325" t="s">
        <v>278</v>
      </c>
      <c r="X34" s="325" t="s">
        <v>239</v>
      </c>
      <c r="Y34" s="327" t="s">
        <v>223</v>
      </c>
      <c r="Z34" s="325" t="s">
        <v>272</v>
      </c>
      <c r="AA34" s="328" t="s">
        <v>279</v>
      </c>
      <c r="AB34" s="328" t="s">
        <v>570</v>
      </c>
      <c r="AD34" s="319" t="s">
        <v>570</v>
      </c>
    </row>
    <row r="35">
      <c r="A35" s="383">
        <v>2</v>
      </c>
      <c r="B35" s="401" t="s">
        <v>66</v>
      </c>
      <c r="C35" s="402" t="s">
        <v>66</v>
      </c>
      <c r="D35" s="370" t="s">
        <v>66</v>
      </c>
      <c r="E35" s="383">
        <v>2</v>
      </c>
      <c r="F35" s="401" t="s">
        <v>66</v>
      </c>
      <c r="G35" s="403" t="s">
        <v>66</v>
      </c>
      <c r="H35" s="370" t="s">
        <v>66</v>
      </c>
      <c r="K35" s="354">
        <v>1</v>
      </c>
      <c r="Q35" s="319">
        <f>IF(AND($F$13=0,$I$13=0),$C$15,IF(AND($I$13=0,$F$13&lt;&gt;0,B35&lt;$C$13),$C$15,IF(AND($I$13=0,$F$13&lt;&gt;0,B35&gt;=$C$13),$F$14,IF(AND($I$13&lt;&gt;0,B35&lt;$C$13),$C$15,IF(AND($I$13&lt;&gt;0,B35&gt;=$C$13,B35&lt;$F$13),$F$14,$I$14)))))</f>
        <v>0</v>
      </c>
      <c r="R35" s="319">
        <f>IF(AND($F$13=0,$I$13=0),$C$15,IF(AND($I$13=0,$F$13&lt;&gt;0,F35&lt;$C$13),$C$15,IF(AND($I$13=0,$F$13&lt;&gt;0,F35&gt;=$C$13),$F$14,IF(AND($I$13&lt;&gt;0,F35&lt;$C$13),$C$15,IF(AND($I$13&lt;&gt;0,F35&gt;=$C$13,F35&lt;$F$13),$F$14,$I$14)))))</f>
        <v>0</v>
      </c>
      <c r="S35" s="319">
        <f>IF(AND($F$13=0,$I$13=0),$C$15,IF(AND($I$13=0,$F$13&lt;&gt;0,J35&lt;$C$13),$C$15,IF(AND($I$13=0,$F$13&lt;&gt;0,J35&gt;=$C$13),$F$14,IF(AND($I$13&lt;&gt;0,J35&lt;$C$13),$C$15,IF(AND($I$13&lt;&gt;0,J35&gt;=$C$13,J35&lt;$F$13),$F$14,$I$14)))))</f>
        <v>0</v>
      </c>
      <c r="U35" s="324">
        <f>U34+1</f>
        <v>35</v>
      </c>
      <c r="V35" s="333" t="s">
        <v>280</v>
      </c>
      <c r="W35" s="325" t="s">
        <v>281</v>
      </c>
      <c r="X35" s="325" t="s">
        <v>239</v>
      </c>
      <c r="Y35" s="327" t="s">
        <v>285</v>
      </c>
      <c r="Z35" s="325" t="s">
        <v>272</v>
      </c>
      <c r="AA35" s="328" t="s">
        <v>282</v>
      </c>
      <c r="AB35" s="328" t="s">
        <v>571</v>
      </c>
      <c r="AD35" s="319" t="s">
        <v>571</v>
      </c>
    </row>
    <row r="36">
      <c r="A36" s="383">
        <v>3</v>
      </c>
      <c r="B36" s="401" t="s">
        <v>66</v>
      </c>
      <c r="C36" s="402" t="s">
        <v>66</v>
      </c>
      <c r="D36" s="370" t="s">
        <v>66</v>
      </c>
      <c r="E36" s="383">
        <v>3</v>
      </c>
      <c r="F36" s="401" t="s">
        <v>66</v>
      </c>
      <c r="G36" s="403" t="s">
        <v>66</v>
      </c>
      <c r="H36" s="370" t="s">
        <v>66</v>
      </c>
      <c r="K36" s="354">
        <v>2</v>
      </c>
      <c r="Q36" s="319">
        <f>IF(AND($F$13=0,$I$13=0),$C$15,IF(AND($I$13=0,$F$13&lt;&gt;0,B36&lt;$C$13),$C$15,IF(AND($I$13=0,$F$13&lt;&gt;0,B36&gt;=$C$13),$F$14,IF(AND($I$13&lt;&gt;0,B36&lt;$C$13),$C$15,IF(AND($I$13&lt;&gt;0,B36&gt;=$C$13,B36&lt;$F$13),$F$14,$I$14)))))</f>
        <v>0</v>
      </c>
      <c r="R36" s="319">
        <f>IF(AND($F$13=0,$I$13=0),$C$15,IF(AND($I$13=0,$F$13&lt;&gt;0,F36&lt;$C$13),$C$15,IF(AND($I$13=0,$F$13&lt;&gt;0,F36&gt;=$C$13),$F$14,IF(AND($I$13&lt;&gt;0,F36&lt;$C$13),$C$15,IF(AND($I$13&lt;&gt;0,F36&gt;=$C$13,F36&lt;$F$13),$F$14,$I$14)))))</f>
        <v>0</v>
      </c>
      <c r="S36" s="319">
        <f>IF(AND($F$13=0,$I$13=0),$C$15,IF(AND($I$13=0,$F$13&lt;&gt;0,J36&lt;$C$13),$C$15,IF(AND($I$13=0,$F$13&lt;&gt;0,J36&gt;=$C$13),$F$14,IF(AND($I$13&lt;&gt;0,J36&lt;$C$13),$C$15,IF(AND($I$13&lt;&gt;0,J36&gt;=$C$13,J36&lt;$F$13),$F$14,$I$14)))))</f>
        <v>0</v>
      </c>
      <c r="U36" s="324">
        <f>U35+1</f>
        <v>36</v>
      </c>
      <c r="V36" s="333" t="s">
        <v>572</v>
      </c>
      <c r="W36" s="325" t="s">
        <v>284</v>
      </c>
      <c r="X36" s="325" t="s">
        <v>239</v>
      </c>
      <c r="Y36" s="327" t="s">
        <v>285</v>
      </c>
      <c r="Z36" s="325" t="s">
        <v>272</v>
      </c>
      <c r="AA36" s="328" t="s">
        <v>286</v>
      </c>
      <c r="AB36" s="328" t="s">
        <v>573</v>
      </c>
      <c r="AD36" s="319" t="s">
        <v>573</v>
      </c>
    </row>
    <row r="37">
      <c r="A37" s="383">
        <v>4</v>
      </c>
      <c r="B37" s="401" t="s">
        <v>66</v>
      </c>
      <c r="C37" s="402" t="s">
        <v>66</v>
      </c>
      <c r="D37" s="370" t="s">
        <v>66</v>
      </c>
      <c r="E37" s="383">
        <v>4</v>
      </c>
      <c r="F37" s="401" t="s">
        <v>66</v>
      </c>
      <c r="G37" s="403" t="s">
        <v>66</v>
      </c>
      <c r="H37" s="370" t="s">
        <v>66</v>
      </c>
      <c r="K37" s="354">
        <v>3</v>
      </c>
      <c r="Q37" s="319">
        <f>IF(AND($F$13=0,$I$13=0),$C$15,IF(AND($I$13=0,$F$13&lt;&gt;0,B37&lt;$C$13),$C$15,IF(AND($I$13=0,$F$13&lt;&gt;0,B37&gt;=$C$13),$F$14,IF(AND($I$13&lt;&gt;0,B37&lt;$C$13),$C$15,IF(AND($I$13&lt;&gt;0,B37&gt;=$C$13,B37&lt;$F$13),$F$14,$I$14)))))</f>
        <v>0</v>
      </c>
      <c r="R37" s="319">
        <f>IF(AND($F$13=0,$I$13=0),$C$15,IF(AND($I$13=0,$F$13&lt;&gt;0,F37&lt;$C$13),$C$15,IF(AND($I$13=0,$F$13&lt;&gt;0,F37&gt;=$C$13),$F$14,IF(AND($I$13&lt;&gt;0,F37&lt;$C$13),$C$15,IF(AND($I$13&lt;&gt;0,F37&gt;=$C$13,F37&lt;$F$13),$F$14,$I$14)))))</f>
        <v>0</v>
      </c>
      <c r="S37" s="319">
        <f>IF(AND($F$13=0,$I$13=0),$C$15,IF(AND($I$13=0,$F$13&lt;&gt;0,J37&lt;$C$13),$C$15,IF(AND($I$13=0,$F$13&lt;&gt;0,J37&gt;=$C$13),$F$14,IF(AND($I$13&lt;&gt;0,J37&lt;$C$13),$C$15,IF(AND($I$13&lt;&gt;0,J37&gt;=$C$13,J37&lt;$F$13),$F$14,$I$14)))))</f>
        <v>0</v>
      </c>
      <c r="U37" s="324">
        <f>U36+1</f>
        <v>37</v>
      </c>
      <c r="V37" s="333" t="s">
        <v>287</v>
      </c>
      <c r="W37" s="325" t="s">
        <v>288</v>
      </c>
      <c r="X37" s="325" t="s">
        <v>239</v>
      </c>
      <c r="Y37" s="327" t="s">
        <v>276</v>
      </c>
      <c r="Z37" s="325" t="s">
        <v>272</v>
      </c>
      <c r="AA37" s="328" t="s">
        <v>289</v>
      </c>
      <c r="AB37" s="328" t="s">
        <v>574</v>
      </c>
      <c r="AD37" s="319" t="s">
        <v>574</v>
      </c>
    </row>
    <row r="38">
      <c r="A38" s="383">
        <v>5</v>
      </c>
      <c r="B38" s="401" t="s">
        <v>66</v>
      </c>
      <c r="C38" s="402" t="s">
        <v>66</v>
      </c>
      <c r="D38" s="370" t="s">
        <v>66</v>
      </c>
      <c r="E38" s="383">
        <v>5</v>
      </c>
      <c r="F38" s="401" t="s">
        <v>66</v>
      </c>
      <c r="G38" s="403" t="s">
        <v>66</v>
      </c>
      <c r="H38" s="370" t="s">
        <v>66</v>
      </c>
      <c r="Q38" s="319">
        <f>IF(AND($F$13=0,$I$13=0),$C$15,IF(AND($I$13=0,$F$13&lt;&gt;0,B38&lt;$C$13),$C$15,IF(AND($I$13=0,$F$13&lt;&gt;0,B38&gt;=$C$13),$F$14,IF(AND($I$13&lt;&gt;0,B38&lt;$C$13),$C$15,IF(AND($I$13&lt;&gt;0,B38&gt;=$C$13,B38&lt;$F$13),$F$14,$I$14)))))</f>
        <v>0</v>
      </c>
      <c r="R38" s="319">
        <f>IF(AND($F$13=0,$I$13=0),$C$15,IF(AND($I$13=0,$F$13&lt;&gt;0,F38&lt;$C$13),$C$15,IF(AND($I$13=0,$F$13&lt;&gt;0,F38&gt;=$C$13),$F$14,IF(AND($I$13&lt;&gt;0,F38&lt;$C$13),$C$15,IF(AND($I$13&lt;&gt;0,F38&gt;=$C$13,F38&lt;$F$13),$F$14,$I$14)))))</f>
        <v>0</v>
      </c>
      <c r="S38" s="319">
        <f>IF(AND($F$13=0,$I$13=0),$C$15,IF(AND($I$13=0,$F$13&lt;&gt;0,J38&lt;$C$13),$C$15,IF(AND($I$13=0,$F$13&lt;&gt;0,J38&gt;=$C$13),$F$14,IF(AND($I$13&lt;&gt;0,J38&lt;$C$13),$C$15,IF(AND($I$13&lt;&gt;0,J38&gt;=$C$13,J38&lt;$F$13),$F$14,$I$14)))))</f>
        <v>0</v>
      </c>
      <c r="U38" s="324">
        <f>U37+1</f>
        <v>38</v>
      </c>
      <c r="V38" s="333" t="s">
        <v>274</v>
      </c>
      <c r="W38" s="325" t="s">
        <v>290</v>
      </c>
      <c r="X38" s="325" t="s">
        <v>239</v>
      </c>
      <c r="Y38" s="327" t="s">
        <v>291</v>
      </c>
      <c r="Z38" s="325" t="s">
        <v>272</v>
      </c>
      <c r="AA38" s="328" t="s">
        <v>292</v>
      </c>
      <c r="AB38" s="328" t="s">
        <v>575</v>
      </c>
      <c r="AD38" s="319" t="s">
        <v>575</v>
      </c>
    </row>
    <row r="39">
      <c r="A39" s="383">
        <v>6</v>
      </c>
      <c r="B39" s="401" t="s">
        <v>66</v>
      </c>
      <c r="C39" s="402" t="s">
        <v>66</v>
      </c>
      <c r="D39" s="370" t="s">
        <v>66</v>
      </c>
      <c r="E39" s="383">
        <v>6</v>
      </c>
      <c r="F39" s="401" t="s">
        <v>66</v>
      </c>
      <c r="G39" s="403" t="s">
        <v>66</v>
      </c>
      <c r="H39" s="370" t="s">
        <v>66</v>
      </c>
      <c r="Q39" s="319">
        <f>IF(AND($F$13=0,$I$13=0),$C$15,IF(AND($I$13=0,$F$13&lt;&gt;0,B39&lt;$C$13),$C$15,IF(AND($I$13=0,$F$13&lt;&gt;0,B39&gt;=$C$13),$F$14,IF(AND($I$13&lt;&gt;0,B39&lt;$C$13),$C$15,IF(AND($I$13&lt;&gt;0,B39&gt;=$C$13,B39&lt;$F$13),$F$14,$I$14)))))</f>
        <v>0</v>
      </c>
      <c r="R39" s="319">
        <f>IF(AND($F$13=0,$I$13=0),$C$15,IF(AND($I$13=0,$F$13&lt;&gt;0,F39&lt;$C$13),$C$15,IF(AND($I$13=0,$F$13&lt;&gt;0,F39&gt;=$C$13),$F$14,IF(AND($I$13&lt;&gt;0,F39&lt;$C$13),$C$15,IF(AND($I$13&lt;&gt;0,F39&gt;=$C$13,F39&lt;$F$13),$F$14,$I$14)))))</f>
        <v>0</v>
      </c>
      <c r="S39" s="319">
        <f>IF(AND($F$13=0,$I$13=0),$C$15,IF(AND($I$13=0,$F$13&lt;&gt;0,J39&lt;$C$13),$C$15,IF(AND($I$13=0,$F$13&lt;&gt;0,J39&gt;=$C$13),$F$14,IF(AND($I$13&lt;&gt;0,J39&lt;$C$13),$C$15,IF(AND($I$13&lt;&gt;0,J39&gt;=$C$13,J39&lt;$F$13),$F$14,$I$14)))))</f>
        <v>0</v>
      </c>
      <c r="U39" s="324">
        <f>U38+1</f>
        <v>39</v>
      </c>
      <c r="V39" s="333" t="s">
        <v>287</v>
      </c>
      <c r="W39" s="325" t="s">
        <v>293</v>
      </c>
      <c r="X39" s="325" t="s">
        <v>239</v>
      </c>
      <c r="Y39" s="327" t="s">
        <v>294</v>
      </c>
      <c r="Z39" s="325" t="s">
        <v>272</v>
      </c>
      <c r="AA39" s="328" t="s">
        <v>295</v>
      </c>
      <c r="AB39" s="328" t="s">
        <v>576</v>
      </c>
      <c r="AD39" s="319" t="s">
        <v>576</v>
      </c>
    </row>
    <row r="40">
      <c r="A40" s="319" t="s">
        <v>92</v>
      </c>
      <c r="C40" s="405" t="s">
        <v>66</v>
      </c>
      <c r="D40" s="406" t="s">
        <v>93</v>
      </c>
      <c r="H40" s="405" t="s">
        <v>66</v>
      </c>
      <c r="I40" s="407" t="s">
        <v>93</v>
      </c>
      <c r="U40" s="324">
        <f>U39+1</f>
        <v>40</v>
      </c>
      <c r="V40" s="333" t="s">
        <v>296</v>
      </c>
      <c r="W40" s="325" t="s">
        <v>297</v>
      </c>
      <c r="X40" s="325" t="s">
        <v>239</v>
      </c>
      <c r="Y40" s="327" t="s">
        <v>291</v>
      </c>
      <c r="Z40" s="325" t="s">
        <v>272</v>
      </c>
      <c r="AA40" s="328" t="s">
        <v>298</v>
      </c>
      <c r="AB40" s="328" t="s">
        <v>577</v>
      </c>
      <c r="AD40" s="319" t="s">
        <v>577</v>
      </c>
    </row>
    <row r="41">
      <c r="A41" s="319" t="s">
        <v>99</v>
      </c>
      <c r="B41" s="408" t="s">
        <v>541</v>
      </c>
      <c r="C41" s="352" t="s">
        <v>93</v>
      </c>
      <c r="D41" s="409">
        <f>D15</f>
        <v>0</v>
      </c>
      <c r="F41" s="319" t="s">
        <v>101</v>
      </c>
      <c r="G41" s="408" t="s">
        <v>541</v>
      </c>
      <c r="H41" s="410">
        <f>IF($C$6=1,$O$41,$N$41)</f>
        <v>0</v>
      </c>
      <c r="I41" s="409">
        <f>D15</f>
        <v>0</v>
      </c>
      <c r="L41" s="411" t="s">
        <v>93</v>
      </c>
      <c r="M41" s="375" t="s">
        <v>93</v>
      </c>
      <c r="N41" s="411">
        <f>IF(OR($C$4=1,$C$4=2),0.5*IF($D$16=$D$13,IF(G32&lt;=5000*R41,R41,IF(G32&lt;=20000*R41,R41*2,3*R41)),IF(G32&lt;=5000*R41,R41,IF(G32&lt;=20000*R41,R41*2,3*R41))),IF($D$16=$D$13,IF(G32*1000&lt;=5000*R41,R41,IF(G32*1000&lt;=20000*R41,R41*2,3*R41)),IF(G32*1000&lt;=5000*R41,R41,IF(G32*1000&lt;=20000*R41,R41*2,3*R41))))</f>
        <v>0</v>
      </c>
      <c r="O41" s="375">
        <f>IF(OR($C$4=1,$C$4=2),0.5*IF($D$16=$D$13,IF(G32&lt;=50000*R41,R41,IF(G32&lt;=200000*R41,R41*2,3*R41)),IF(G32*1000&lt;=50000*R41,R41,IF(G32*1000&lt;=200000*R41,R41*2,3*R41))),IF($D$16=$D$13,IF(G32&lt;=50000*R41,R41,IF(G32&lt;=200000*R41,R41*2,3*R41)),IF(G32*1000&lt;=50000*R41,R41,IF(G32*1000&lt;=200000*R41,R41*2,3*R41))))</f>
        <v>0</v>
      </c>
      <c r="P41" s="319" t="s">
        <v>66</v>
      </c>
      <c r="Q41" s="319">
        <f>IF(AND($F$13=0,$I$13=0),$C$15,IF(AND($I$13=0,$F$13&lt;&gt;0,C32&lt;$C$13),$C$15,IF(AND($I$13=0,$F$13&lt;&gt;0,C32&gt;=$C$13),$F$14,IF(AND($I$13&lt;&gt;0,C32&lt;$C$13),$C$15,IF(AND($I$13&lt;&gt;0,C32&gt;=$C$13,C32&lt;$F$13),$F$14,$I$14)))))</f>
        <v>0</v>
      </c>
      <c r="R41" s="319">
        <f>IF(AND($F$13=0,$I$13=0),$C$15,IF(AND($I$13=0,$F$13&lt;&gt;0,G32&lt;$C$13),$C$15,IF(AND($I$13=0,$F$13&lt;&gt;0,G32&gt;=$C$13),$F$14,IF(AND($I$13&lt;&gt;0,G32&lt;$C$13),$C$15,IF(AND($I$13&lt;&gt;0,G32&gt;=$C$13,G32&lt;$F$13),$F$14,$I$14)))))</f>
        <v>0</v>
      </c>
      <c r="S41" s="319">
        <f>IF(AND($F$13=0,$I$13=0),$C$15,IF(AND($I$13=0,$F$13&lt;&gt;0,J34&lt;$C$13),$C$15,IF(AND($I$13=0,$F$13&lt;&gt;0,J34&gt;=$C$13),$F$14,IF(AND($I$13&lt;&gt;0,J34&lt;$C$13),$C$15,IF(AND($I$13&lt;&gt;0,J34&gt;=$C$13,J34&lt;$F$13),$F$14,$I$14)))))</f>
        <v>0</v>
      </c>
      <c r="U41" s="324">
        <f>U40+1</f>
        <v>41</v>
      </c>
      <c r="V41" s="333" t="s">
        <v>287</v>
      </c>
      <c r="W41" s="325" t="s">
        <v>299</v>
      </c>
      <c r="X41" s="325" t="s">
        <v>239</v>
      </c>
      <c r="Y41" s="327" t="s">
        <v>300</v>
      </c>
      <c r="Z41" s="325" t="s">
        <v>272</v>
      </c>
      <c r="AA41" s="328" t="s">
        <v>301</v>
      </c>
      <c r="AB41" s="328" t="s">
        <v>578</v>
      </c>
      <c r="AD41" s="319" t="s">
        <v>578</v>
      </c>
    </row>
    <row r="42">
      <c r="U42" s="324">
        <f>U41+1</f>
        <v>42</v>
      </c>
      <c r="V42" s="333" t="s">
        <v>274</v>
      </c>
      <c r="W42" s="325" t="s">
        <v>302</v>
      </c>
      <c r="X42" s="325" t="s">
        <v>239</v>
      </c>
      <c r="Y42" s="327" t="s">
        <v>300</v>
      </c>
      <c r="Z42" s="325" t="s">
        <v>272</v>
      </c>
      <c r="AA42" s="328" t="s">
        <v>303</v>
      </c>
      <c r="AB42" s="328" t="s">
        <v>579</v>
      </c>
      <c r="AD42" s="319" t="s">
        <v>579</v>
      </c>
    </row>
    <row r="43">
      <c r="A43" s="356" t="s">
        <v>106</v>
      </c>
      <c r="F43" s="412" t="s">
        <v>66</v>
      </c>
      <c r="G43" s="319">
        <f>D13</f>
        <v>0</v>
      </c>
      <c r="U43" s="324">
        <f>U42+1</f>
        <v>43</v>
      </c>
      <c r="V43" s="333" t="s">
        <v>304</v>
      </c>
      <c r="W43" s="325" t="s">
        <v>305</v>
      </c>
      <c r="X43" s="325" t="s">
        <v>239</v>
      </c>
      <c r="Y43" s="327" t="s">
        <v>300</v>
      </c>
      <c r="Z43" s="325" t="s">
        <v>272</v>
      </c>
      <c r="AA43" s="328" t="s">
        <v>306</v>
      </c>
      <c r="AB43" s="328" t="s">
        <v>580</v>
      </c>
      <c r="AD43" s="319" t="s">
        <v>580</v>
      </c>
    </row>
    <row r="44">
      <c r="A44" s="378" t="s">
        <v>107</v>
      </c>
      <c r="B44" s="399" t="s">
        <v>108</v>
      </c>
      <c r="C44" s="400" t="s">
        <v>109</v>
      </c>
      <c r="D44" s="379" t="s">
        <v>110</v>
      </c>
      <c r="F44" s="399" t="s">
        <v>581</v>
      </c>
      <c r="H44" s="413" t="s">
        <v>112</v>
      </c>
      <c r="J44" s="414" t="s">
        <v>537</v>
      </c>
      <c r="U44" s="324">
        <f>U43+1</f>
        <v>44</v>
      </c>
      <c r="V44" s="333" t="s">
        <v>307</v>
      </c>
      <c r="W44" s="325" t="s">
        <v>308</v>
      </c>
      <c r="X44" s="325" t="s">
        <v>239</v>
      </c>
      <c r="Y44" s="327" t="s">
        <v>294</v>
      </c>
      <c r="Z44" s="325" t="s">
        <v>272</v>
      </c>
      <c r="AA44" s="328" t="s">
        <v>309</v>
      </c>
      <c r="AB44" s="328" t="s">
        <v>582</v>
      </c>
      <c r="AD44" s="319" t="s">
        <v>582</v>
      </c>
    </row>
    <row r="45">
      <c r="A45" s="383" t="s">
        <v>120</v>
      </c>
      <c r="B45" s="368" t="s">
        <v>66</v>
      </c>
      <c r="C45" s="403" t="s">
        <v>66</v>
      </c>
      <c r="D45" s="415" t="s">
        <v>66</v>
      </c>
      <c r="F45" s="415" t="s">
        <v>66</v>
      </c>
      <c r="H45" s="418" t="s">
        <v>541</v>
      </c>
      <c r="I45" s="419" t="s">
        <v>93</v>
      </c>
      <c r="J45" s="388" t="s">
        <v>93</v>
      </c>
      <c r="N45" s="411" t="s">
        <v>93</v>
      </c>
      <c r="O45" s="375" t="s">
        <v>93</v>
      </c>
      <c r="P45" s="319">
        <f>IF(AND($F$13=0,$I$13=0),$C$15,IF(AND($I$13=0,$F$13&lt;&gt;0,C46&lt;$C$13),$C$15,IF(AND($I$13=0,$F$13&lt;&gt;0,C46&gt;=$C$13),$F$14,IF(AND($I$13&lt;&gt;0,C46&lt;$C$13),$C$15,IF(AND($I$13&lt;&gt;0,C46&gt;=$C$13,C46&lt;$F$13),$F$14,$I$14)))))</f>
        <v>0</v>
      </c>
      <c r="Q45" s="319">
        <f>IF(AND($F$13=0,$I$13=0),$C$15,IF(AND($I$13=0,$F$13&lt;&gt;0,C46&lt;$C$13),$C$15,IF(AND($I$13=0,$F$13&lt;&gt;0,C46&gt;=$C$13),$F$14,IF(AND($I$13&lt;&gt;0,C46&lt;$C$13),$C$15,IF(AND($I$13&lt;&gt;0,C46&gt;=$C$13,C46&lt;$F$13),$F$14,$I$14)))))</f>
        <v>0</v>
      </c>
      <c r="U45" s="324">
        <f>U44+1</f>
        <v>45</v>
      </c>
      <c r="V45" s="333" t="s">
        <v>310</v>
      </c>
      <c r="W45" s="325" t="s">
        <v>311</v>
      </c>
      <c r="X45" s="325" t="s">
        <v>239</v>
      </c>
      <c r="Y45" s="327" t="s">
        <v>220</v>
      </c>
      <c r="Z45" s="325" t="s">
        <v>272</v>
      </c>
      <c r="AA45" s="328" t="s">
        <v>312</v>
      </c>
      <c r="AB45" s="328" t="s">
        <v>583</v>
      </c>
      <c r="AD45" s="319" t="s">
        <v>583</v>
      </c>
    </row>
    <row r="46">
      <c r="A46" s="383">
        <v>1</v>
      </c>
      <c r="B46" s="368" t="s">
        <v>66</v>
      </c>
      <c r="C46" s="403" t="s">
        <v>66</v>
      </c>
      <c r="D46" s="415" t="s">
        <v>66</v>
      </c>
      <c r="F46" s="415" t="s">
        <v>66</v>
      </c>
      <c r="H46" s="418" t="s">
        <v>541</v>
      </c>
      <c r="I46" s="419" t="s">
        <v>93</v>
      </c>
      <c r="J46" s="388" t="s">
        <v>93</v>
      </c>
      <c r="Q46" s="319">
        <f>IF(AND($F$13=0,$I$13=0),$C$15,IF(AND($I$13=0,$F$13&lt;&gt;0,C47&lt;$C$13),$C$15,IF(AND($I$13=0,$F$13&lt;&gt;0,C47&gt;=$C$13),$F$14,IF(AND($I$13&lt;&gt;0,C47&lt;$C$13),$C$15,IF(AND($I$13&lt;&gt;0,C47&gt;=$C$13,C47&lt;$F$13),$F$14,$I$14)))))</f>
        <v>0</v>
      </c>
      <c r="U46" s="324">
        <f>U45+1</f>
        <v>46</v>
      </c>
      <c r="V46" s="333" t="s">
        <v>313</v>
      </c>
      <c r="W46" s="325" t="s">
        <v>314</v>
      </c>
      <c r="X46" s="325" t="s">
        <v>315</v>
      </c>
      <c r="Y46" s="327" t="s">
        <v>316</v>
      </c>
      <c r="Z46" s="325" t="s">
        <v>272</v>
      </c>
      <c r="AA46" s="328" t="s">
        <v>317</v>
      </c>
      <c r="AB46" s="328" t="s">
        <v>584</v>
      </c>
      <c r="AD46" s="319" t="s">
        <v>584</v>
      </c>
    </row>
    <row r="47">
      <c r="A47" s="383">
        <v>2</v>
      </c>
      <c r="B47" s="368" t="s">
        <v>66</v>
      </c>
      <c r="C47" s="403" t="s">
        <v>66</v>
      </c>
      <c r="D47" s="415" t="s">
        <v>66</v>
      </c>
      <c r="F47" s="415" t="s">
        <v>66</v>
      </c>
      <c r="H47" s="418" t="s">
        <v>541</v>
      </c>
      <c r="I47" s="419" t="s">
        <v>93</v>
      </c>
      <c r="J47" s="388" t="s">
        <v>93</v>
      </c>
      <c r="Q47" s="319">
        <f>IF(AND($F$13=0,$I$13=0),$C$15,IF(AND($I$13=0,$F$13&lt;&gt;0,C48&lt;$C$13),$C$15,IF(AND($I$13=0,$F$13&lt;&gt;0,C48&gt;=$C$13),$F$14,IF(AND($I$13&lt;&gt;0,C48&lt;$C$13),$C$15,IF(AND($I$13&lt;&gt;0,C48&gt;=$C$13,C48&lt;$F$13),$F$14,$I$14)))))</f>
        <v>0</v>
      </c>
      <c r="U47" s="324">
        <f>U46+1</f>
        <v>47</v>
      </c>
      <c r="V47" s="333" t="s">
        <v>198</v>
      </c>
      <c r="W47" s="325" t="s">
        <v>318</v>
      </c>
      <c r="X47" s="325" t="s">
        <v>315</v>
      </c>
      <c r="Y47" s="421" t="s">
        <v>319</v>
      </c>
      <c r="Z47" s="325" t="s">
        <v>272</v>
      </c>
      <c r="AA47" s="328" t="s">
        <v>320</v>
      </c>
      <c r="AB47" s="328" t="s">
        <v>585</v>
      </c>
      <c r="AD47" s="319" t="s">
        <v>585</v>
      </c>
    </row>
    <row r="48">
      <c r="A48" s="383">
        <v>3</v>
      </c>
      <c r="B48" s="368" t="s">
        <v>66</v>
      </c>
      <c r="C48" s="403" t="s">
        <v>66</v>
      </c>
      <c r="D48" s="415" t="s">
        <v>66</v>
      </c>
      <c r="F48" s="415" t="s">
        <v>66</v>
      </c>
      <c r="H48" s="418" t="s">
        <v>541</v>
      </c>
      <c r="I48" s="419" t="s">
        <v>93</v>
      </c>
      <c r="J48" s="388" t="s">
        <v>93</v>
      </c>
      <c r="Q48" s="319">
        <f>IF(AND($F$13=0,$I$13=0),$C$15,IF(AND($I$13=0,$F$13&lt;&gt;0,C49&lt;$C$13),$C$15,IF(AND($I$13=0,$F$13&lt;&gt;0,C49&gt;=$C$13),$F$14,IF(AND($I$13&lt;&gt;0,C49&lt;$C$13),$C$15,IF(AND($I$13&lt;&gt;0,C49&gt;=$C$13,C49&lt;$F$13),$F$14,$I$14)))))</f>
        <v>0</v>
      </c>
      <c r="U48" s="324">
        <f>U47+1</f>
        <v>48</v>
      </c>
      <c r="V48" s="333" t="s">
        <v>198</v>
      </c>
      <c r="W48" s="325" t="s">
        <v>321</v>
      </c>
      <c r="X48" s="325" t="s">
        <v>315</v>
      </c>
      <c r="Y48" s="421" t="s">
        <v>319</v>
      </c>
      <c r="Z48" s="325" t="s">
        <v>272</v>
      </c>
      <c r="AA48" s="328" t="s">
        <v>322</v>
      </c>
      <c r="AB48" s="328" t="s">
        <v>586</v>
      </c>
      <c r="AD48" s="319" t="s">
        <v>586</v>
      </c>
    </row>
    <row r="49">
      <c r="A49" s="383">
        <v>4</v>
      </c>
      <c r="B49" s="368" t="s">
        <v>66</v>
      </c>
      <c r="C49" s="403" t="s">
        <v>66</v>
      </c>
      <c r="D49" s="415" t="s">
        <v>66</v>
      </c>
      <c r="F49" s="415" t="s">
        <v>66</v>
      </c>
      <c r="H49" s="418" t="s">
        <v>541</v>
      </c>
      <c r="I49" s="419" t="s">
        <v>93</v>
      </c>
      <c r="J49" s="388" t="s">
        <v>93</v>
      </c>
      <c r="Q49" s="319">
        <f>IF(AND($F$13=0,$I$13=0),$C$15,IF(AND($I$13=0,$F$13&lt;&gt;0,C50&lt;$C$13),$C$15,IF(AND($I$13=0,$F$13&lt;&gt;0,C50&gt;=$C$13),$F$14,IF(AND($I$13&lt;&gt;0,C50&lt;$C$13),$C$15,IF(AND($I$13&lt;&gt;0,C50&gt;=$C$13,C50&lt;$F$13),$F$14,$I$14)))))</f>
        <v>0</v>
      </c>
      <c r="U49" s="324">
        <f>U48+1</f>
        <v>49</v>
      </c>
      <c r="V49" s="333" t="s">
        <v>198</v>
      </c>
      <c r="W49" s="325" t="s">
        <v>323</v>
      </c>
      <c r="X49" s="325" t="s">
        <v>315</v>
      </c>
      <c r="Y49" s="421" t="s">
        <v>319</v>
      </c>
      <c r="Z49" s="325" t="s">
        <v>272</v>
      </c>
      <c r="AA49" s="328" t="s">
        <v>324</v>
      </c>
      <c r="AB49" s="328" t="s">
        <v>587</v>
      </c>
      <c r="AD49" s="319" t="s">
        <v>587</v>
      </c>
    </row>
    <row r="50">
      <c r="J50" s="422" t="s">
        <v>588</v>
      </c>
      <c r="U50" s="324">
        <f>U49+1</f>
        <v>50</v>
      </c>
      <c r="V50" s="333" t="s">
        <v>198</v>
      </c>
      <c r="W50" s="325" t="s">
        <v>325</v>
      </c>
      <c r="X50" s="325" t="s">
        <v>239</v>
      </c>
      <c r="Y50" s="327" t="s">
        <v>326</v>
      </c>
      <c r="Z50" s="325" t="s">
        <v>191</v>
      </c>
      <c r="AA50" s="328" t="s">
        <v>327</v>
      </c>
      <c r="AB50" s="328" t="s">
        <v>589</v>
      </c>
      <c r="AD50" s="319" t="s">
        <v>589</v>
      </c>
    </row>
    <row r="51">
      <c r="A51" s="356" t="s">
        <v>131</v>
      </c>
      <c r="U51" s="324">
        <f>U50+1</f>
        <v>51</v>
      </c>
      <c r="V51" s="333" t="s">
        <v>198</v>
      </c>
      <c r="W51" s="325" t="s">
        <v>328</v>
      </c>
      <c r="X51" s="325" t="s">
        <v>239</v>
      </c>
      <c r="Y51" s="327" t="s">
        <v>326</v>
      </c>
      <c r="Z51" s="325" t="s">
        <v>191</v>
      </c>
      <c r="AA51" s="328" t="s">
        <v>329</v>
      </c>
      <c r="AB51" s="328" t="s">
        <v>590</v>
      </c>
      <c r="AD51" s="319" t="s">
        <v>590</v>
      </c>
    </row>
    <row r="52">
      <c r="A52" s="381" t="s">
        <v>133</v>
      </c>
      <c r="B52" s="399" t="s">
        <v>134</v>
      </c>
      <c r="D52" s="381" t="s">
        <v>135</v>
      </c>
      <c r="F52" s="381" t="s">
        <v>136</v>
      </c>
      <c r="H52" s="399" t="s">
        <v>591</v>
      </c>
      <c r="J52" s="399" t="s">
        <v>592</v>
      </c>
      <c r="L52" s="414" t="s">
        <v>537</v>
      </c>
      <c r="U52" s="324">
        <f>U51+1</f>
        <v>52</v>
      </c>
      <c r="V52" s="333" t="s">
        <v>198</v>
      </c>
      <c r="W52" s="423" t="s">
        <v>593</v>
      </c>
      <c r="X52" s="423" t="s">
        <v>239</v>
      </c>
      <c r="Y52" s="424" t="s">
        <v>226</v>
      </c>
      <c r="Z52" s="325" t="s">
        <v>272</v>
      </c>
      <c r="AA52" s="425" t="s">
        <v>594</v>
      </c>
      <c r="AB52" s="328" t="s">
        <v>595</v>
      </c>
      <c r="AD52" s="319" t="s">
        <v>595</v>
      </c>
    </row>
    <row r="53">
      <c r="U53" s="324">
        <f>U52+1</f>
        <v>53</v>
      </c>
      <c r="V53" s="333" t="s">
        <v>198</v>
      </c>
      <c r="W53" s="423" t="s">
        <v>596</v>
      </c>
      <c r="X53" s="423" t="s">
        <v>239</v>
      </c>
      <c r="Y53" s="424" t="s">
        <v>597</v>
      </c>
      <c r="Z53" s="325" t="s">
        <v>509</v>
      </c>
      <c r="AA53" s="425" t="s">
        <v>598</v>
      </c>
      <c r="AB53" s="328" t="s">
        <v>599</v>
      </c>
      <c r="AD53" s="319" t="s">
        <v>599</v>
      </c>
    </row>
    <row r="54">
      <c r="B54" s="383" t="s">
        <v>141</v>
      </c>
      <c r="C54" s="383" t="s">
        <v>142</v>
      </c>
      <c r="D54" s="383" t="s">
        <v>141</v>
      </c>
      <c r="E54" s="383" t="s">
        <v>142</v>
      </c>
      <c r="F54" s="383" t="s">
        <v>141</v>
      </c>
      <c r="G54" s="383" t="s">
        <v>142</v>
      </c>
      <c r="H54" s="383" t="s">
        <v>141</v>
      </c>
      <c r="I54" s="383" t="s">
        <v>142</v>
      </c>
      <c r="U54" s="324">
        <f>U53+1</f>
        <v>54</v>
      </c>
      <c r="V54" s="333" t="s">
        <v>198</v>
      </c>
      <c r="W54" s="423" t="s">
        <v>600</v>
      </c>
      <c r="X54" s="423" t="s">
        <v>239</v>
      </c>
      <c r="Y54" s="424" t="s">
        <v>601</v>
      </c>
      <c r="Z54" s="325" t="s">
        <v>509</v>
      </c>
      <c r="AA54" s="425" t="s">
        <v>602</v>
      </c>
      <c r="AB54" s="328" t="s">
        <v>603</v>
      </c>
      <c r="AD54" s="319" t="s">
        <v>603</v>
      </c>
    </row>
    <row r="55">
      <c r="A55" s="426" t="s">
        <v>66</v>
      </c>
      <c r="B55" s="426" t="s">
        <v>66</v>
      </c>
      <c r="C55" s="426" t="s">
        <v>66</v>
      </c>
      <c r="D55" s="426" t="s">
        <v>66</v>
      </c>
      <c r="E55" s="426" t="s">
        <v>66</v>
      </c>
      <c r="F55" s="427" t="s">
        <v>66</v>
      </c>
      <c r="G55" s="427" t="s">
        <v>66</v>
      </c>
      <c r="H55" s="427" t="s">
        <v>66</v>
      </c>
      <c r="I55" s="427" t="s">
        <v>66</v>
      </c>
      <c r="J55" s="371" t="s">
        <v>541</v>
      </c>
      <c r="K55" s="372" t="s">
        <v>93</v>
      </c>
      <c r="L55" s="428" t="s">
        <v>93</v>
      </c>
      <c r="M55" s="429" t="s">
        <v>93</v>
      </c>
      <c r="N55" s="411" t="s">
        <v>93</v>
      </c>
      <c r="O55" s="375" t="s">
        <v>93</v>
      </c>
      <c r="P55" s="319" t="s">
        <v>66</v>
      </c>
      <c r="Q55" s="319">
        <f>IF(AND($F$13=0,$I$13=0),$C$15,IF(AND($I$13=0,$F$13&lt;&gt;0,A55&lt;$C$13),$C$15,IF(AND($I$13=0,$F$13&lt;&gt;0,A55&gt;=$C$13),$F$14,IF(AND($I$13&lt;&gt;0,A55&lt;$C$13),$C$15,IF(AND($I$13&lt;&gt;0,A55&gt;=$C$13,A55&lt;$F$13),$F$14,$I$14)))))</f>
        <v>0</v>
      </c>
      <c r="R55" s="319">
        <f>IF(AND($F$13=0,$I$13=0),$C$15,IF(AND($I$13=0,$F$13&lt;&gt;0,B55&lt;$C$13),$C$15,IF(AND($I$13=0,$F$13&lt;&gt;0,B55&gt;=$C$13),$F$14,IF(AND($I$13&lt;&gt;0,B55&lt;$C$13),$C$15,IF(AND($I$13&lt;&gt;0,B55&gt;=$C$13,B55&lt;$F$13),$F$14,$I$14)))))</f>
        <v>0</v>
      </c>
      <c r="S55" s="319">
        <f>IF(AND($F$13=0,$I$13=0),$C$15,IF(AND($I$13=0,$F$13&lt;&gt;0,C55&lt;$C$13),$C$15,IF(AND($I$13=0,$F$13&lt;&gt;0,C55&gt;=$C$13),$F$14,IF(AND($I$13&lt;&gt;0,C55&lt;$C$13),$C$15,IF(AND($I$13&lt;&gt;0,C55&gt;=$C$13,C55&lt;$F$13),$F$14,$I$14)))))</f>
        <v>0</v>
      </c>
    </row>
    <row r="56">
      <c r="A56" s="426" t="s">
        <v>66</v>
      </c>
      <c r="B56" s="426" t="s">
        <v>66</v>
      </c>
      <c r="C56" s="426" t="s">
        <v>66</v>
      </c>
      <c r="D56" s="426" t="s">
        <v>66</v>
      </c>
      <c r="E56" s="426" t="s">
        <v>66</v>
      </c>
      <c r="F56" s="427" t="s">
        <v>66</v>
      </c>
      <c r="G56" s="427" t="s">
        <v>66</v>
      </c>
      <c r="H56" s="427" t="s">
        <v>66</v>
      </c>
      <c r="I56" s="427" t="s">
        <v>66</v>
      </c>
      <c r="J56" s="371" t="s">
        <v>541</v>
      </c>
      <c r="K56" s="372" t="s">
        <v>93</v>
      </c>
      <c r="L56" s="428" t="s">
        <v>93</v>
      </c>
      <c r="M56" s="429" t="s">
        <v>93</v>
      </c>
      <c r="N56" s="411" t="s">
        <v>93</v>
      </c>
      <c r="O56" s="375" t="s">
        <v>93</v>
      </c>
      <c r="P56" s="319" t="s">
        <v>66</v>
      </c>
      <c r="Q56" s="319">
        <f>IF(AND($F$13=0,$I$13=0),$C$15,IF(AND($I$13=0,$F$13&lt;&gt;0,A56&lt;$C$13),$C$15,IF(AND($I$13=0,$F$13&lt;&gt;0,A56&gt;=$C$13),$F$14,IF(AND($I$13&lt;&gt;0,A56&lt;$C$13),$C$15,IF(AND($I$13&lt;&gt;0,A56&gt;=$C$13,A56&lt;$F$13),$F$14,$I$14)))))</f>
        <v>0</v>
      </c>
      <c r="R56" s="319">
        <f>IF(AND($F$13=0,$I$13=0),$C$15,IF(AND($I$13=0,$F$13&lt;&gt;0,B56&lt;$C$13),$C$15,IF(AND($I$13=0,$F$13&lt;&gt;0,B56&gt;=$C$13),$F$14,IF(AND($I$13&lt;&gt;0,B56&lt;$C$13),$C$15,IF(AND($I$13&lt;&gt;0,B56&gt;=$C$13,B56&lt;$F$13),$F$14,$I$14)))))</f>
        <v>0</v>
      </c>
      <c r="S56" s="319">
        <f>IF(AND($F$13=0,$I$13=0),$C$15,IF(AND($I$13=0,$F$13&lt;&gt;0,C56&lt;$C$13),$C$15,IF(AND($I$13=0,$F$13&lt;&gt;0,C56&gt;=$C$13),$F$14,IF(AND($I$13&lt;&gt;0,C56&lt;$C$13),$C$15,IF(AND($I$13&lt;&gt;0,C56&gt;=$C$13,C56&lt;$F$13),$F$14,$I$14)))))</f>
        <v>0</v>
      </c>
    </row>
    <row r="57">
      <c r="A57" s="426" t="s">
        <v>66</v>
      </c>
      <c r="B57" s="426" t="s">
        <v>66</v>
      </c>
      <c r="C57" s="426" t="s">
        <v>66</v>
      </c>
      <c r="D57" s="426" t="s">
        <v>66</v>
      </c>
      <c r="E57" s="426" t="s">
        <v>66</v>
      </c>
      <c r="F57" s="427" t="s">
        <v>66</v>
      </c>
      <c r="G57" s="427" t="s">
        <v>66</v>
      </c>
      <c r="H57" s="427" t="s">
        <v>66</v>
      </c>
      <c r="I57" s="427" t="s">
        <v>66</v>
      </c>
      <c r="J57" s="371" t="s">
        <v>541</v>
      </c>
      <c r="K57" s="372" t="s">
        <v>93</v>
      </c>
      <c r="L57" s="428" t="s">
        <v>93</v>
      </c>
      <c r="M57" s="429" t="s">
        <v>93</v>
      </c>
      <c r="N57" s="411" t="s">
        <v>93</v>
      </c>
      <c r="O57" s="375" t="s">
        <v>93</v>
      </c>
      <c r="P57" s="319" t="s">
        <v>66</v>
      </c>
      <c r="Q57" s="319">
        <f>IF(AND($F$13=0,$I$13=0),$C$15,IF(AND($I$13=0,$F$13&lt;&gt;0,A57&lt;$C$13),$C$15,IF(AND($I$13=0,$F$13&lt;&gt;0,A57&gt;=$C$13),$F$14,IF(AND($I$13&lt;&gt;0,A57&lt;$C$13),$C$15,IF(AND($I$13&lt;&gt;0,A57&gt;=$C$13,A57&lt;$F$13),$F$14,$I$14)))))</f>
        <v>0</v>
      </c>
      <c r="R57" s="319">
        <f>IF(AND($F$13=0,$I$13=0),$C$15,IF(AND($I$13=0,$F$13&lt;&gt;0,B57&lt;$C$13),$C$15,IF(AND($I$13=0,$F$13&lt;&gt;0,B57&gt;=$C$13),$F$14,IF(AND($I$13&lt;&gt;0,B57&lt;$C$13),$C$15,IF(AND($I$13&lt;&gt;0,B57&gt;=$C$13,B57&lt;$F$13),$F$14,$I$14)))))</f>
        <v>0</v>
      </c>
      <c r="S57" s="319">
        <f>IF(AND($F$13=0,$I$13=0),$C$15,IF(AND($I$13=0,$F$13&lt;&gt;0,C57&lt;$C$13),$C$15,IF(AND($I$13=0,$F$13&lt;&gt;0,C57&gt;=$C$13),$F$14,IF(AND($I$13&lt;&gt;0,C57&lt;$C$13),$C$15,IF(AND($I$13&lt;&gt;0,C57&gt;=$C$13,C57&lt;$F$13),$F$14,$I$14)))))</f>
        <v>0</v>
      </c>
      <c r="V57" s="319" t="s">
        <v>604</v>
      </c>
    </row>
    <row r="58">
      <c r="A58" s="426" t="s">
        <v>66</v>
      </c>
      <c r="B58" s="426" t="s">
        <v>66</v>
      </c>
      <c r="C58" s="426" t="s">
        <v>66</v>
      </c>
      <c r="D58" s="426" t="s">
        <v>66</v>
      </c>
      <c r="E58" s="426" t="s">
        <v>66</v>
      </c>
      <c r="F58" s="427" t="s">
        <v>66</v>
      </c>
      <c r="G58" s="427" t="s">
        <v>66</v>
      </c>
      <c r="H58" s="427" t="s">
        <v>66</v>
      </c>
      <c r="I58" s="427" t="s">
        <v>66</v>
      </c>
      <c r="J58" s="371" t="s">
        <v>541</v>
      </c>
      <c r="K58" s="372" t="s">
        <v>93</v>
      </c>
      <c r="L58" s="428" t="s">
        <v>93</v>
      </c>
      <c r="M58" s="429" t="s">
        <v>93</v>
      </c>
      <c r="N58" s="411" t="s">
        <v>93</v>
      </c>
      <c r="O58" s="375" t="s">
        <v>93</v>
      </c>
      <c r="P58" s="319" t="s">
        <v>66</v>
      </c>
      <c r="Q58" s="319">
        <f>IF(AND($F$13=0,$I$13=0),$C$15,IF(AND($I$13=0,$F$13&lt;&gt;0,A58&lt;$C$13),$C$15,IF(AND($I$13=0,$F$13&lt;&gt;0,A58&gt;=$C$13),$F$14,IF(AND($I$13&lt;&gt;0,A58&lt;$C$13),$C$15,IF(AND($I$13&lt;&gt;0,A58&gt;=$C$13,A58&lt;$F$13),$F$14,$I$14)))))</f>
        <v>0</v>
      </c>
      <c r="R58" s="319">
        <f>IF(AND($F$13=0,$I$13=0),$C$15,IF(AND($I$13=0,$F$13&lt;&gt;0,B58&lt;$C$13),$C$15,IF(AND($I$13=0,$F$13&lt;&gt;0,B58&gt;=$C$13),$F$14,IF(AND($I$13&lt;&gt;0,B58&lt;$C$13),$C$15,IF(AND($I$13&lt;&gt;0,B58&gt;=$C$13,B58&lt;$F$13),$F$14,$I$14)))))</f>
        <v>0</v>
      </c>
      <c r="S58" s="319">
        <f>IF(AND($F$13=0,$I$13=0),$C$15,IF(AND($I$13=0,$F$13&lt;&gt;0,C58&lt;$C$13),$C$15,IF(AND($I$13=0,$F$13&lt;&gt;0,C58&gt;=$C$13),$F$14,IF(AND($I$13&lt;&gt;0,C58&lt;$C$13),$C$15,IF(AND($I$13&lt;&gt;0,C58&gt;=$C$13,C58&lt;$F$13),$F$14,$I$14)))))</f>
        <v>0</v>
      </c>
      <c r="U58" s="73">
        <v>1</v>
      </c>
      <c r="V58" s="73" t="s">
        <v>605</v>
      </c>
      <c r="W58" s="73" t="s">
        <v>606</v>
      </c>
      <c r="X58" s="73" t="s">
        <v>607</v>
      </c>
    </row>
    <row r="59">
      <c r="A59" s="426" t="s">
        <v>66</v>
      </c>
      <c r="B59" s="426" t="s">
        <v>66</v>
      </c>
      <c r="C59" s="426" t="s">
        <v>66</v>
      </c>
      <c r="D59" s="426" t="s">
        <v>66</v>
      </c>
      <c r="E59" s="426" t="s">
        <v>66</v>
      </c>
      <c r="F59" s="427" t="s">
        <v>66</v>
      </c>
      <c r="G59" s="427" t="s">
        <v>66</v>
      </c>
      <c r="H59" s="427" t="s">
        <v>66</v>
      </c>
      <c r="I59" s="427" t="s">
        <v>66</v>
      </c>
      <c r="J59" s="371" t="s">
        <v>541</v>
      </c>
      <c r="K59" s="372" t="s">
        <v>93</v>
      </c>
      <c r="L59" s="428" t="s">
        <v>93</v>
      </c>
      <c r="M59" s="429" t="s">
        <v>93</v>
      </c>
      <c r="N59" s="411" t="s">
        <v>93</v>
      </c>
      <c r="O59" s="375" t="s">
        <v>93</v>
      </c>
      <c r="P59" s="319" t="s">
        <v>66</v>
      </c>
      <c r="Q59" s="319">
        <f>IF(AND($F$13=0,$I$13=0),$C$15,IF(AND($I$13=0,$F$13&lt;&gt;0,A59&lt;$C$13),$C$15,IF(AND($I$13=0,$F$13&lt;&gt;0,A59&gt;=$C$13),$F$14,IF(AND($I$13&lt;&gt;0,A59&lt;$C$13),$C$15,IF(AND($I$13&lt;&gt;0,A59&gt;=$C$13,A59&lt;$F$13),$F$14,$I$14)))))</f>
        <v>0</v>
      </c>
      <c r="R59" s="319">
        <f>IF(AND($F$13=0,$I$13=0),$C$15,IF(AND($I$13=0,$F$13&lt;&gt;0,B59&lt;$C$13),$C$15,IF(AND($I$13=0,$F$13&lt;&gt;0,B59&gt;=$C$13),$F$14,IF(AND($I$13&lt;&gt;0,B59&lt;$C$13),$C$15,IF(AND($I$13&lt;&gt;0,B59&gt;=$C$13,B59&lt;$F$13),$F$14,$I$14)))))</f>
        <v>0</v>
      </c>
      <c r="S59" s="319">
        <f>IF(AND($F$13=0,$I$13=0),$C$15,IF(AND($I$13=0,$F$13&lt;&gt;0,C59&lt;$C$13),$C$15,IF(AND($I$13=0,$F$13&lt;&gt;0,C59&gt;=$C$13),$F$14,IF(AND($I$13&lt;&gt;0,C59&lt;$C$13),$C$15,IF(AND($I$13&lt;&gt;0,C59&gt;=$C$13,C59&lt;$F$13),$F$14,$I$14)))))</f>
        <v>0</v>
      </c>
      <c r="U59" s="73">
        <v>2</v>
      </c>
      <c r="V59" s="73" t="s">
        <v>608</v>
      </c>
      <c r="W59" s="73" t="s">
        <v>609</v>
      </c>
      <c r="X59" s="73" t="s">
        <v>610</v>
      </c>
    </row>
    <row r="60">
      <c r="A60" s="426" t="s">
        <v>66</v>
      </c>
      <c r="B60" s="426" t="s">
        <v>66</v>
      </c>
      <c r="C60" s="426" t="s">
        <v>66</v>
      </c>
      <c r="D60" s="426" t="s">
        <v>66</v>
      </c>
      <c r="E60" s="426" t="s">
        <v>66</v>
      </c>
      <c r="F60" s="427" t="s">
        <v>66</v>
      </c>
      <c r="G60" s="427" t="s">
        <v>66</v>
      </c>
      <c r="H60" s="427" t="s">
        <v>66</v>
      </c>
      <c r="I60" s="427" t="s">
        <v>66</v>
      </c>
      <c r="J60" s="371" t="s">
        <v>541</v>
      </c>
      <c r="K60" s="372" t="s">
        <v>93</v>
      </c>
      <c r="L60" s="428" t="s">
        <v>93</v>
      </c>
      <c r="M60" s="429" t="s">
        <v>93</v>
      </c>
      <c r="N60" s="411" t="s">
        <v>93</v>
      </c>
      <c r="O60" s="375" t="s">
        <v>93</v>
      </c>
      <c r="P60" s="319" t="s">
        <v>66</v>
      </c>
      <c r="Q60" s="319">
        <f>IF(AND($F$13=0,$I$13=0),$C$15,IF(AND($I$13=0,$F$13&lt;&gt;0,A60&lt;$C$13),$C$15,IF(AND($I$13=0,$F$13&lt;&gt;0,A60&gt;=$C$13),$F$14,IF(AND($I$13&lt;&gt;0,A60&lt;$C$13),$C$15,IF(AND($I$13&lt;&gt;0,A60&gt;=$C$13,A60&lt;$F$13),$F$14,$I$14)))))</f>
        <v>0</v>
      </c>
      <c r="R60" s="319">
        <f>IF(AND($F$13=0,$I$13=0),$C$15,IF(AND($I$13=0,$F$13&lt;&gt;0,B60&lt;$C$13),$C$15,IF(AND($I$13=0,$F$13&lt;&gt;0,B60&gt;=$C$13),$F$14,IF(AND($I$13&lt;&gt;0,B60&lt;$C$13),$C$15,IF(AND($I$13&lt;&gt;0,B60&gt;=$C$13,B60&lt;$F$13),$F$14,$I$14)))))</f>
        <v>0</v>
      </c>
      <c r="S60" s="319">
        <f>IF(AND($F$13=0,$I$13=0),$C$15,IF(AND($I$13=0,$F$13&lt;&gt;0,C60&lt;$C$13),$C$15,IF(AND($I$13=0,$F$13&lt;&gt;0,C60&gt;=$C$13),$F$14,IF(AND($I$13&lt;&gt;0,C60&lt;$C$13),$C$15,IF(AND($I$13&lt;&gt;0,C60&gt;=$C$13,C60&lt;$F$13),$F$14,$I$14)))))</f>
        <v>0</v>
      </c>
      <c r="U60" s="73">
        <v>3</v>
      </c>
      <c r="V60" s="73" t="s">
        <v>611</v>
      </c>
      <c r="W60" s="73" t="s">
        <v>612</v>
      </c>
      <c r="X60" s="73" t="s">
        <v>610</v>
      </c>
    </row>
    <row r="61">
      <c r="A61" s="426" t="s">
        <v>66</v>
      </c>
      <c r="B61" s="426" t="s">
        <v>66</v>
      </c>
      <c r="C61" s="426" t="s">
        <v>66</v>
      </c>
      <c r="D61" s="426" t="s">
        <v>66</v>
      </c>
      <c r="E61" s="426" t="s">
        <v>66</v>
      </c>
      <c r="F61" s="427" t="s">
        <v>66</v>
      </c>
      <c r="G61" s="427" t="s">
        <v>66</v>
      </c>
      <c r="H61" s="427" t="s">
        <v>66</v>
      </c>
      <c r="I61" s="427" t="s">
        <v>66</v>
      </c>
      <c r="J61" s="371" t="s">
        <v>541</v>
      </c>
      <c r="K61" s="372" t="s">
        <v>93</v>
      </c>
      <c r="L61" s="428" t="s">
        <v>93</v>
      </c>
      <c r="M61" s="429" t="s">
        <v>93</v>
      </c>
      <c r="N61" s="411" t="s">
        <v>93</v>
      </c>
      <c r="O61" s="375" t="s">
        <v>93</v>
      </c>
      <c r="P61" s="319" t="s">
        <v>66</v>
      </c>
      <c r="Q61" s="319">
        <f>IF(AND($F$13=0,$I$13=0),$C$15,IF(AND($I$13=0,$F$13&lt;&gt;0,A61&lt;$C$13),$C$15,IF(AND($I$13=0,$F$13&lt;&gt;0,A61&gt;=$C$13),$F$14,IF(AND($I$13&lt;&gt;0,A61&lt;$C$13),$C$15,IF(AND($I$13&lt;&gt;0,A61&gt;=$C$13,A61&lt;$F$13),$F$14,$I$14)))))</f>
        <v>0</v>
      </c>
      <c r="R61" s="319">
        <f>IF(AND($F$13=0,$I$13=0),$C$15,IF(AND($I$13=0,$F$13&lt;&gt;0,B61&lt;$C$13),$C$15,IF(AND($I$13=0,$F$13&lt;&gt;0,B61&gt;=$C$13),$F$14,IF(AND($I$13&lt;&gt;0,B61&lt;$C$13),$C$15,IF(AND($I$13&lt;&gt;0,B61&gt;=$C$13,B61&lt;$F$13),$F$14,$I$14)))))</f>
        <v>0</v>
      </c>
      <c r="S61" s="319">
        <f>IF(AND($F$13=0,$I$13=0),$C$15,IF(AND($I$13=0,$F$13&lt;&gt;0,C61&lt;$C$13),$C$15,IF(AND($I$13=0,$F$13&lt;&gt;0,C61&gt;=$C$13),$F$14,IF(AND($I$13&lt;&gt;0,C61&lt;$C$13),$C$15,IF(AND($I$13&lt;&gt;0,C61&gt;=$C$13,C61&lt;$F$13),$F$14,$I$14)))))</f>
        <v>0</v>
      </c>
      <c r="U61" s="73">
        <v>4</v>
      </c>
      <c r="V61" s="73" t="s">
        <v>613</v>
      </c>
      <c r="W61" s="73" t="s">
        <v>614</v>
      </c>
      <c r="X61" s="73" t="s">
        <v>557</v>
      </c>
    </row>
    <row r="62">
      <c r="A62" s="426" t="s">
        <v>66</v>
      </c>
      <c r="B62" s="426" t="s">
        <v>66</v>
      </c>
      <c r="C62" s="426" t="s">
        <v>66</v>
      </c>
      <c r="D62" s="426" t="s">
        <v>66</v>
      </c>
      <c r="E62" s="426" t="s">
        <v>66</v>
      </c>
      <c r="F62" s="427" t="s">
        <v>66</v>
      </c>
      <c r="G62" s="427" t="s">
        <v>66</v>
      </c>
      <c r="H62" s="427" t="s">
        <v>66</v>
      </c>
      <c r="I62" s="427" t="s">
        <v>66</v>
      </c>
      <c r="J62" s="371" t="s">
        <v>541</v>
      </c>
      <c r="K62" s="372" t="s">
        <v>93</v>
      </c>
      <c r="L62" s="428" t="s">
        <v>93</v>
      </c>
      <c r="M62" s="429" t="s">
        <v>93</v>
      </c>
      <c r="N62" s="411" t="s">
        <v>93</v>
      </c>
      <c r="O62" s="375" t="s">
        <v>93</v>
      </c>
      <c r="P62" s="319" t="s">
        <v>66</v>
      </c>
      <c r="Q62" s="319">
        <f>IF(AND($F$13=0,$I$13=0),$C$15,IF(AND($I$13=0,$F$13&lt;&gt;0,A62&lt;$C$13),$C$15,IF(AND($I$13=0,$F$13&lt;&gt;0,A62&gt;=$C$13),$F$14,IF(AND($I$13&lt;&gt;0,A62&lt;$C$13),$C$15,IF(AND($I$13&lt;&gt;0,A62&gt;=$C$13,A62&lt;$F$13),$F$14,$I$14)))))</f>
        <v>0</v>
      </c>
      <c r="R62" s="319">
        <f>IF(AND($F$13=0,$I$13=0),$C$15,IF(AND($I$13=0,$F$13&lt;&gt;0,B62&lt;$C$13),$C$15,IF(AND($I$13=0,$F$13&lt;&gt;0,B62&gt;=$C$13),$F$14,IF(AND($I$13&lt;&gt;0,B62&lt;$C$13),$C$15,IF(AND($I$13&lt;&gt;0,B62&gt;=$C$13,B62&lt;$F$13),$F$14,$I$14)))))</f>
        <v>0</v>
      </c>
      <c r="S62" s="319">
        <f>IF(AND($F$13=0,$I$13=0),$C$15,IF(AND($I$13=0,$F$13&lt;&gt;0,C62&lt;$C$13),$C$15,IF(AND($I$13=0,$F$13&lt;&gt;0,C62&gt;=$C$13),$F$14,IF(AND($I$13&lt;&gt;0,C62&lt;$C$13),$C$15,IF(AND($I$13&lt;&gt;0,C62&gt;=$C$13,C62&lt;$F$13),$F$14,$I$14)))))</f>
        <v>0</v>
      </c>
      <c r="U62" s="73">
        <v>5</v>
      </c>
      <c r="V62" s="73" t="s">
        <v>615</v>
      </c>
      <c r="W62" s="73" t="s">
        <v>616</v>
      </c>
      <c r="X62" s="73" t="s">
        <v>610</v>
      </c>
    </row>
    <row r="63">
      <c r="A63" s="426" t="s">
        <v>66</v>
      </c>
      <c r="B63" s="426" t="s">
        <v>66</v>
      </c>
      <c r="C63" s="426" t="s">
        <v>66</v>
      </c>
      <c r="D63" s="426" t="s">
        <v>66</v>
      </c>
      <c r="E63" s="426" t="s">
        <v>66</v>
      </c>
      <c r="F63" s="427" t="s">
        <v>66</v>
      </c>
      <c r="G63" s="427" t="s">
        <v>66</v>
      </c>
      <c r="H63" s="427" t="s">
        <v>66</v>
      </c>
      <c r="I63" s="427" t="s">
        <v>66</v>
      </c>
      <c r="J63" s="371" t="s">
        <v>541</v>
      </c>
      <c r="K63" s="372" t="s">
        <v>93</v>
      </c>
      <c r="L63" s="428" t="s">
        <v>93</v>
      </c>
      <c r="M63" s="429" t="s">
        <v>93</v>
      </c>
      <c r="N63" s="411" t="s">
        <v>93</v>
      </c>
      <c r="O63" s="375" t="s">
        <v>93</v>
      </c>
      <c r="P63" s="319" t="s">
        <v>66</v>
      </c>
      <c r="Q63" s="319">
        <f>IF(AND($F$13=0,$I$13=0),$C$15,IF(AND($I$13=0,$F$13&lt;&gt;0,A63&lt;$C$13),$C$15,IF(AND($I$13=0,$F$13&lt;&gt;0,A63&gt;=$C$13),$F$14,IF(AND($I$13&lt;&gt;0,A63&lt;$C$13),$C$15,IF(AND($I$13&lt;&gt;0,A63&gt;=$C$13,A63&lt;$F$13),$F$14,$I$14)))))</f>
        <v>0</v>
      </c>
      <c r="R63" s="319">
        <f>IF(AND($F$13=0,$I$13=0),$C$15,IF(AND($I$13=0,$F$13&lt;&gt;0,B63&lt;$C$13),$C$15,IF(AND($I$13=0,$F$13&lt;&gt;0,B63&gt;=$C$13),$F$14,IF(AND($I$13&lt;&gt;0,B63&lt;$C$13),$C$15,IF(AND($I$13&lt;&gt;0,B63&gt;=$C$13,B63&lt;$F$13),$F$14,$I$14)))))</f>
        <v>0</v>
      </c>
      <c r="S63" s="319">
        <f>IF(AND($F$13=0,$I$13=0),$C$15,IF(AND($I$13=0,$F$13&lt;&gt;0,C63&lt;$C$13),$C$15,IF(AND($I$13=0,$F$13&lt;&gt;0,C63&gt;=$C$13),$F$14,IF(AND($I$13&lt;&gt;0,C63&lt;$C$13),$C$15,IF(AND($I$13&lt;&gt;0,C63&gt;=$C$13,C63&lt;$F$13),$F$14,$I$14)))))</f>
        <v>0</v>
      </c>
      <c r="U63" s="73">
        <v>6</v>
      </c>
      <c r="V63" s="73" t="s">
        <v>617</v>
      </c>
      <c r="W63" s="73" t="s">
        <v>618</v>
      </c>
      <c r="X63" s="73" t="s">
        <v>607</v>
      </c>
    </row>
    <row r="64">
      <c r="A64" s="430">
        <f>IF(AND(F13=0,I13=0),C13,IF(I13=0,F13,I13))</f>
        <v>0</v>
      </c>
      <c r="B64" s="431" t="s">
        <v>66</v>
      </c>
      <c r="C64" s="432" t="s">
        <v>42</v>
      </c>
      <c r="D64" s="426" t="s">
        <v>66</v>
      </c>
      <c r="E64" s="433" t="s">
        <v>42</v>
      </c>
      <c r="F64" s="427" t="s">
        <v>66</v>
      </c>
      <c r="G64" s="433" t="s">
        <v>42</v>
      </c>
      <c r="H64" s="427" t="s">
        <v>66</v>
      </c>
      <c r="I64" s="433" t="s">
        <v>42</v>
      </c>
      <c r="J64" s="371" t="s">
        <v>541</v>
      </c>
      <c r="K64" s="372">
        <f>IF($C$6=1,$O64,$N64)</f>
        <v>0</v>
      </c>
      <c r="L64" s="428" t="s">
        <v>93</v>
      </c>
      <c r="N64" s="411">
        <f>IF(OR($C$4=1,$C$4=2),0.5*IF($D$16=$D$13,IF($A64&lt;=5000*$Q64,$Q64,IF($A64&lt;=20000*$Q64,$Q64*2,3*$Q64)),IF($A64*1000&lt;=5000*$Q64,$Q64,IF($A64*1000&lt;=20000*$Q64,$Q64*2,3*$Q64))),IF($D$16=$D$13,IF($A64&lt;=5000*$Q64,$Q64,IF($A64&lt;=20000*$Q64,$Q64*2,3*$Q64)),IF($A64*1000&lt;=5000*$Q64,$Q64,IF($A64*1000&lt;=20000*$Q64,$Q64*2,3*$Q64))))</f>
        <v>0</v>
      </c>
      <c r="O64" s="375">
        <f>IF(OR($C$4=1,$C$4=2),0.5*IF($D$16=$D$13,IF($A64&lt;=50000*$Q64,$Q64,IF($A64&lt;=200000*$Q64,$Q64*2,3*$Q64)),IF($A64*1000&lt;=50000*$Q64,$Q64,IF($A64*1000&lt;=200000*$Q64,$Q64*2,3*$Q64))),IF($D$16=$D$13,IF($A64&lt;=50000*$Q64,$Q64,IF($A64&lt;=200000*$Q64,$Q64*2,3*$Q64)),IF($A64*1000&lt;=50000*$Q64,$Q64,IF($A64*1000&lt;=200000*$Q64,$Q64*2,3*$Q64))))</f>
        <v>0</v>
      </c>
      <c r="P64" s="319">
        <f>IF(A64&lt;=$C$13,$C$15,IF(A64&lt;=$F$13,$F$14,$I$14))</f>
        <v>0</v>
      </c>
      <c r="Q64" s="319">
        <f>IF(AND($F$13=0,$I$13=0),$C$15,IF(AND($I$13=0,$F$13&lt;&gt;0,A64&lt;$C$13),$C$15,IF(AND($I$13=0,$F$13&lt;&gt;0,A64&gt;=$C$13),$F$14,IF(AND($I$13&lt;&gt;0,A64&lt;$C$13),$C$15,IF(AND($I$13&lt;&gt;0,A64&gt;=$C$13,A64&lt;$F$13),$F$14,$I$14)))))</f>
        <v>0</v>
      </c>
      <c r="R64" s="319">
        <f>IF(AND($F$13=0,$I$13=0),$C$15,IF(AND($I$13=0,$F$13&lt;&gt;0,B64&lt;$C$13),$C$15,IF(AND($I$13=0,$F$13&lt;&gt;0,B64&gt;=$C$13),$F$14,IF(AND($I$13&lt;&gt;0,B64&lt;$C$13),$C$15,IF(AND($I$13&lt;&gt;0,B64&gt;=$C$13,B64&lt;$F$13),$F$14,$I$14)))))</f>
        <v>0</v>
      </c>
      <c r="U64" s="73">
        <v>7</v>
      </c>
      <c r="V64" s="73" t="s">
        <v>619</v>
      </c>
      <c r="W64" s="73" t="s">
        <v>620</v>
      </c>
      <c r="X64" s="73" t="s">
        <v>610</v>
      </c>
    </row>
    <row r="65">
      <c r="U65" s="73">
        <v>8</v>
      </c>
      <c r="V65" s="73" t="s">
        <v>255</v>
      </c>
      <c r="W65" s="73" t="s">
        <v>621</v>
      </c>
      <c r="X65" s="73" t="s">
        <v>610</v>
      </c>
    </row>
    <row r="66">
      <c r="L66" s="422" t="s">
        <v>588</v>
      </c>
      <c r="U66" s="73">
        <v>9</v>
      </c>
      <c r="V66" s="73" t="s">
        <v>183</v>
      </c>
      <c r="W66" s="73" t="s">
        <v>622</v>
      </c>
      <c r="X66" s="73" t="s">
        <v>557</v>
      </c>
    </row>
    <row r="67">
      <c r="C67" s="319" t="s">
        <v>93</v>
      </c>
      <c r="U67" s="73">
        <v>10</v>
      </c>
      <c r="V67" s="73" t="s">
        <v>623</v>
      </c>
      <c r="W67" s="73" t="s">
        <v>624</v>
      </c>
      <c r="X67" s="73" t="s">
        <v>610</v>
      </c>
    </row>
    <row r="68">
      <c r="J68" s="434" t="s">
        <v>400</v>
      </c>
      <c r="L68" s="435" t="s">
        <v>93</v>
      </c>
      <c r="U68" s="73">
        <v>11</v>
      </c>
      <c r="V68" s="73" t="s">
        <v>625</v>
      </c>
      <c r="W68" s="73" t="s">
        <v>626</v>
      </c>
      <c r="X68" s="73" t="s">
        <v>610</v>
      </c>
    </row>
    <row r="69">
      <c r="U69" s="73">
        <v>12</v>
      </c>
      <c r="V69" s="73" t="s">
        <v>627</v>
      </c>
      <c r="W69" s="73" t="s">
        <v>628</v>
      </c>
      <c r="X69" s="73" t="s">
        <v>610</v>
      </c>
    </row>
    <row r="70">
      <c r="O70" s="319" t="s">
        <v>94</v>
      </c>
      <c r="U70" s="73">
        <v>13</v>
      </c>
      <c r="V70" s="73" t="s">
        <v>629</v>
      </c>
      <c r="W70" s="73" t="s">
        <v>629</v>
      </c>
      <c r="X70" s="73" t="s">
        <v>557</v>
      </c>
    </row>
    <row r="71">
      <c r="O71" s="319" t="s">
        <v>100</v>
      </c>
      <c r="U71" s="73">
        <v>14</v>
      </c>
      <c r="V71" s="73" t="s">
        <v>630</v>
      </c>
      <c r="W71" s="73" t="s">
        <v>631</v>
      </c>
      <c r="X71" s="73" t="s">
        <v>610</v>
      </c>
    </row>
    <row r="72">
      <c r="U72" s="73">
        <v>15</v>
      </c>
      <c r="V72" s="73" t="s">
        <v>252</v>
      </c>
      <c r="W72" s="73" t="s">
        <v>632</v>
      </c>
      <c r="X72" s="73" t="s">
        <v>562</v>
      </c>
    </row>
    <row r="73">
      <c r="U73" s="73">
        <v>16</v>
      </c>
      <c r="V73" s="73" t="s">
        <v>608</v>
      </c>
      <c r="W73" s="73" t="s">
        <v>609</v>
      </c>
      <c r="X73" s="73" t="s">
        <v>610</v>
      </c>
    </row>
    <row r="74">
      <c r="U74" s="73">
        <v>17</v>
      </c>
      <c r="V74" s="73" t="s">
        <v>633</v>
      </c>
      <c r="W74" s="73" t="s">
        <v>634</v>
      </c>
      <c r="X74" s="73" t="s">
        <v>635</v>
      </c>
    </row>
    <row r="75">
      <c r="U75" s="319">
        <v>18</v>
      </c>
      <c r="V75" s="319" t="s">
        <v>636</v>
      </c>
      <c r="W75" s="319" t="s">
        <v>636</v>
      </c>
      <c r="X75" s="319" t="s">
        <v>607</v>
      </c>
    </row>
    <row r="76">
      <c r="K76" s="319">
        <v>1</v>
      </c>
      <c r="L76" s="324" t="s">
        <v>637</v>
      </c>
      <c r="M76" s="319" t="s">
        <v>638</v>
      </c>
      <c r="U76" s="319">
        <v>19</v>
      </c>
      <c r="V76" s="319" t="s">
        <v>639</v>
      </c>
      <c r="W76" s="319" t="s">
        <v>639</v>
      </c>
      <c r="X76" s="319" t="s">
        <v>635</v>
      </c>
    </row>
    <row r="77">
      <c r="K77" s="319">
        <v>2</v>
      </c>
      <c r="M77" s="319" t="s">
        <v>640</v>
      </c>
    </row>
    <row r="78">
      <c r="K78" s="319">
        <v>3</v>
      </c>
      <c r="M78" s="319" t="s">
        <v>641</v>
      </c>
    </row>
    <row r="79">
      <c r="K79" s="319">
        <v>4</v>
      </c>
      <c r="M79" s="319" t="s">
        <v>642</v>
      </c>
    </row>
    <row r="80">
      <c r="K80" s="319">
        <v>5</v>
      </c>
      <c r="L80" s="324" t="s">
        <v>643</v>
      </c>
      <c r="M80" s="319" t="s">
        <v>644</v>
      </c>
    </row>
    <row r="81">
      <c r="K81" s="319">
        <v>6</v>
      </c>
      <c r="M81" s="319" t="s">
        <v>645</v>
      </c>
    </row>
    <row r="82">
      <c r="K82" s="319">
        <v>7</v>
      </c>
      <c r="M82" s="319" t="s">
        <v>646</v>
      </c>
    </row>
    <row r="83">
      <c r="K83" s="319">
        <v>8</v>
      </c>
      <c r="M83" s="319" t="s">
        <v>647</v>
      </c>
    </row>
    <row r="84">
      <c r="K84" s="319">
        <v>9</v>
      </c>
      <c r="M84" s="319" t="s">
        <v>648</v>
      </c>
    </row>
    <row r="85">
      <c r="K85" s="319">
        <v>10</v>
      </c>
      <c r="M85" s="319" t="s">
        <v>649</v>
      </c>
    </row>
    <row r="86">
      <c r="K86" s="319">
        <v>11</v>
      </c>
      <c r="M86" s="319" t="s">
        <v>650</v>
      </c>
    </row>
    <row r="87">
      <c r="K87" s="319">
        <v>12</v>
      </c>
      <c r="M87" s="319" t="s">
        <v>651</v>
      </c>
    </row>
    <row r="88">
      <c r="K88" s="319">
        <v>13</v>
      </c>
      <c r="M88" s="319" t="s">
        <v>652</v>
      </c>
    </row>
    <row r="89">
      <c r="K89" s="319">
        <v>14</v>
      </c>
      <c r="M89" s="319" t="s">
        <v>653</v>
      </c>
    </row>
    <row r="90">
      <c r="K90" s="319">
        <v>15</v>
      </c>
      <c r="M90" s="319" t="s">
        <v>654</v>
      </c>
    </row>
    <row r="91">
      <c r="K91" s="319">
        <v>16</v>
      </c>
      <c r="M91" s="319" t="s">
        <v>655</v>
      </c>
    </row>
    <row r="92">
      <c r="K92" s="319">
        <v>17</v>
      </c>
      <c r="M92" s="319" t="s">
        <v>656</v>
      </c>
    </row>
    <row r="93">
      <c r="K93" s="319">
        <v>18</v>
      </c>
      <c r="M93" s="319" t="s">
        <v>657</v>
      </c>
    </row>
    <row r="94">
      <c r="K94" s="319">
        <v>19</v>
      </c>
      <c r="M94" s="319" t="s">
        <v>658</v>
      </c>
    </row>
    <row r="95">
      <c r="K95" s="319">
        <v>20</v>
      </c>
      <c r="M95" s="319" t="s">
        <v>659</v>
      </c>
    </row>
    <row r="96">
      <c r="K96" s="319">
        <v>21</v>
      </c>
      <c r="M96" s="319" t="s">
        <v>660</v>
      </c>
    </row>
    <row r="97">
      <c r="K97" s="319">
        <v>22</v>
      </c>
      <c r="M97" s="319" t="s">
        <v>661</v>
      </c>
    </row>
    <row r="98">
      <c r="K98" s="319">
        <v>23</v>
      </c>
      <c r="M98" s="319" t="s">
        <v>662</v>
      </c>
    </row>
    <row r="99">
      <c r="K99" s="319">
        <v>24</v>
      </c>
      <c r="M99" s="319" t="s">
        <v>663</v>
      </c>
    </row>
    <row r="100">
      <c r="K100" s="319">
        <v>25</v>
      </c>
      <c r="M100" s="319" t="s">
        <v>664</v>
      </c>
    </row>
    <row r="101">
      <c r="K101" s="319">
        <v>26</v>
      </c>
      <c r="M101" s="319" t="s">
        <v>665</v>
      </c>
    </row>
    <row r="102">
      <c r="K102" s="319">
        <v>27</v>
      </c>
      <c r="M102" s="319" t="s">
        <v>666</v>
      </c>
    </row>
    <row r="103">
      <c r="K103" s="319">
        <v>28</v>
      </c>
      <c r="M103" s="319" t="s">
        <v>667</v>
      </c>
    </row>
    <row r="104">
      <c r="K104" s="319">
        <v>29</v>
      </c>
      <c r="M104" s="319" t="s">
        <v>668</v>
      </c>
    </row>
    <row r="105">
      <c r="K105" s="319">
        <v>30</v>
      </c>
      <c r="M105" s="319" t="s">
        <v>669</v>
      </c>
    </row>
  </sheetData>
  <mergeCells count="66">
    <mergeCell ref="G1:K1"/>
    <mergeCell ref="G2:K2"/>
    <mergeCell ref="G6:I6"/>
    <mergeCell ref="G7:I7"/>
    <mergeCell ref="G8:I8"/>
    <mergeCell ref="G9:I9"/>
    <mergeCell ref="B20:C20"/>
    <mergeCell ref="D20:E20"/>
    <mergeCell ref="F20:G20"/>
    <mergeCell ref="H20:I20"/>
    <mergeCell ref="J20:L21"/>
    <mergeCell ref="B21:C21"/>
    <mergeCell ref="D21:E21"/>
    <mergeCell ref="F21:G21"/>
    <mergeCell ref="H21:I21"/>
    <mergeCell ref="B22:C22"/>
    <mergeCell ref="D22:E22"/>
    <mergeCell ref="F22:G22"/>
    <mergeCell ref="J22:L22"/>
    <mergeCell ref="A25:A26"/>
    <mergeCell ref="B25:C26"/>
    <mergeCell ref="D25:E26"/>
    <mergeCell ref="F25:G26"/>
    <mergeCell ref="H25:I26"/>
    <mergeCell ref="J25:J26"/>
    <mergeCell ref="K25:L26"/>
    <mergeCell ref="M25:N26"/>
    <mergeCell ref="B27:C27"/>
    <mergeCell ref="D27:E27"/>
    <mergeCell ref="F27:G27"/>
    <mergeCell ref="H27:I27"/>
    <mergeCell ref="K27:L27"/>
    <mergeCell ref="M27:N27"/>
    <mergeCell ref="B28:C28"/>
    <mergeCell ref="D28:E28"/>
    <mergeCell ref="F28:G28"/>
    <mergeCell ref="H28:I28"/>
    <mergeCell ref="K28:L28"/>
    <mergeCell ref="M28:N28"/>
    <mergeCell ref="B29:C29"/>
    <mergeCell ref="D29:E29"/>
    <mergeCell ref="F29:G29"/>
    <mergeCell ref="H29:I29"/>
    <mergeCell ref="K29:L29"/>
    <mergeCell ref="M29:N29"/>
    <mergeCell ref="D40:E40"/>
    <mergeCell ref="I40:J40"/>
    <mergeCell ref="D41:E41"/>
    <mergeCell ref="I41:J41"/>
    <mergeCell ref="D44:E44"/>
    <mergeCell ref="F44:G44"/>
    <mergeCell ref="H44:I44"/>
    <mergeCell ref="J44:K44"/>
    <mergeCell ref="J45:K45"/>
    <mergeCell ref="J46:K46"/>
    <mergeCell ref="J47:K47"/>
    <mergeCell ref="J48:K48"/>
    <mergeCell ref="J49:K49"/>
    <mergeCell ref="A52:A54"/>
    <mergeCell ref="B52:C53"/>
    <mergeCell ref="D52:E53"/>
    <mergeCell ref="F52:G53"/>
    <mergeCell ref="H52:I53"/>
    <mergeCell ref="J52:K54"/>
    <mergeCell ref="L52:O54"/>
    <mergeCell ref="J68:K68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W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1" min="1" style="73" width="1.66"/>
    <col collapsed="false" customWidth="true" hidden="false" outlineLevel="0" max="2" min="2" style="73" width="8.32"/>
    <col collapsed="false" customWidth="true" hidden="false" outlineLevel="0" max="3" min="3" style="73" width="4.21"/>
    <col collapsed="false" customWidth="true" hidden="false" outlineLevel="0" max="4" min="4" style="73" width="10.1"/>
    <col collapsed="false" customWidth="true" hidden="false" outlineLevel="0" max="5" min="5" style="73" width="3.66"/>
    <col collapsed="false" customWidth="true" hidden="false" outlineLevel="0" max="6" min="6" style="73" width="9.66"/>
    <col collapsed="false" customWidth="true" hidden="false" outlineLevel="0" max="7" min="7" style="73" width="5.77"/>
    <col collapsed="false" customWidth="true" hidden="false" outlineLevel="0" max="9" min="8" style="73" width="5.44"/>
    <col collapsed="false" customWidth="true" hidden="false" outlineLevel="0" max="10" min="10" style="73" width="5.66"/>
    <col collapsed="false" customWidth="true" hidden="false" outlineLevel="0" max="11" min="11" style="73" width="7.66"/>
    <col collapsed="false" customWidth="true" hidden="false" outlineLevel="0" max="12" min="12" style="73" width="4.33"/>
    <col collapsed="false" customWidth="true" hidden="false" outlineLevel="0" max="13" min="13" style="73" width="5.77"/>
    <col collapsed="false" customWidth="true" hidden="false" outlineLevel="0" max="14" min="14" style="73" width="9.32"/>
    <col collapsed="false" customWidth="true" hidden="false" outlineLevel="0" max="15" min="15" style="73" width="6.1"/>
    <col collapsed="false" customWidth="true" hidden="false" outlineLevel="0" max="16" min="16" style="74" width="1.1"/>
    <col collapsed="false" customWidth="true" hidden="false" outlineLevel="0" max="17" min="17" style="74" width="3.44"/>
    <col collapsed="false" customWidth="true" hidden="false" outlineLevel="0" max="18" min="18" style="74" width="2.99"/>
    <col collapsed="false" customWidth="true" hidden="false" outlineLevel="0" max="19" min="19" style="74" width="4.88"/>
    <col collapsed="false" customWidth="true" hidden="false" outlineLevel="0" max="20" min="20" style="74" width="3.99"/>
    <col collapsed="false" customWidth="true" hidden="false" outlineLevel="0" max="21" min="21" style="74" width="5.1"/>
    <col collapsed="false" customWidth="true" hidden="false" outlineLevel="0" max="22" min="22" style="74" width="2.99"/>
    <col collapsed="false" customWidth="true" hidden="false" outlineLevel="0" max="23" min="23" style="74" width="3.88"/>
    <col collapsed="false" customWidth="true" hidden="false" outlineLevel="0" max="24" min="24" style="74" width="4.33"/>
    <col collapsed="false" customWidth="true" hidden="false" outlineLevel="0" max="25" min="25" style="74" width="3.88"/>
    <col collapsed="false" customWidth="true" hidden="false" outlineLevel="0" max="26" min="26" style="74" width="5.21"/>
    <col collapsed="false" customWidth="true" hidden="false" outlineLevel="0" max="27" min="27" style="74" width="4.88"/>
    <col collapsed="false" customWidth="true" hidden="false" outlineLevel="0" max="29" min="28" style="74" width="3.88"/>
    <col collapsed="false" customWidth="true" hidden="false" outlineLevel="0" max="30" min="30" style="73" width="3.88"/>
    <col collapsed="false" customWidth="true" hidden="false" outlineLevel="0" max="31" min="31" style="73" width="4.66"/>
    <col collapsed="false" customWidth="true" hidden="false" outlineLevel="0" max="32" min="32" style="73" width="5.21"/>
    <col collapsed="false" customWidth="true" hidden="false" outlineLevel="0" max="33" min="33" style="73" width="3.88"/>
    <col collapsed="false" customWidth="true" hidden="false" outlineLevel="0" max="34" min="34" style="73" width="3.77"/>
    <col collapsed="false" customWidth="true" hidden="false" outlineLevel="0" max="35" min="35" style="73" width="5.33"/>
    <col collapsed="false" customWidth="true" hidden="false" outlineLevel="0" max="36" min="36" style="73" width="3.21"/>
    <col collapsed="false" customWidth="true" hidden="false" outlineLevel="0" max="37" min="37" style="73" width="5.33"/>
    <col collapsed="false" customWidth="true" hidden="false" outlineLevel="0" max="38" min="38" style="73" width="3.33"/>
    <col collapsed="false" customWidth="true" hidden="false" outlineLevel="0" max="39" min="39" style="73" width="9.88"/>
    <col collapsed="false" customWidth="true" hidden="false" outlineLevel="0" max="40" min="40" style="73" width="8.66"/>
    <col collapsed="false" customWidth="true" hidden="false" outlineLevel="0" max="41" min="41" style="73" width="9.77"/>
    <col collapsed="false" customWidth="true" hidden="false" outlineLevel="0" max="42" min="42" style="73" width="11.99"/>
    <col collapsed="false" customWidth="true" hidden="false" outlineLevel="0" max="43" min="43" style="73" width="12.66"/>
    <col collapsed="false" customWidth="true" hidden="false" outlineLevel="0" max="44" min="44" style="73" width="13.2"/>
    <col collapsed="false" customWidth="true" hidden="false" outlineLevel="0" max="45" min="45" style="73" width="11.32"/>
    <col collapsed="false" customWidth="true" hidden="false" outlineLevel="0" max="46" min="46" style="73" width="12.99"/>
    <col collapsed="false" customWidth="true" hidden="false" outlineLevel="0" max="47" min="47" style="73" width="20.87"/>
    <col collapsed="false" customWidth="true" hidden="false" outlineLevel="0" max="48" min="48" style="73" width="13.66"/>
    <col collapsed="false" customWidth="true" hidden="false" outlineLevel="0" max="257" min="49" style="73" width="8.99"/>
    <col collapsed="false" customWidth="true" hidden="false" outlineLevel="0" max="1025" min="258" style="0" width="8.99"/>
  </cols>
  <sheetData>
    <row r="2">
      <c r="B2" s="75" t="s">
        <v>63</v>
      </c>
      <c r="Q2" s="76" t="s">
        <v>64</v>
      </c>
    </row>
    <row r="3">
      <c r="B3" s="79" t="s">
        <v>65</v>
      </c>
      <c r="Q3" s="80" t="s">
        <v>66</v>
      </c>
      <c r="AB3" s="80" t="s">
        <v>67</v>
      </c>
    </row>
    <row r="4">
      <c r="B4" s="82" t="s">
        <v>68</v>
      </c>
      <c r="H4" s="83" t="s">
        <v>69</v>
      </c>
      <c r="Q4" s="84" t="s">
        <v>70</v>
      </c>
      <c r="S4" s="85" t="s">
        <v>71</v>
      </c>
      <c r="U4" s="86" t="s">
        <v>72</v>
      </c>
      <c r="V4" s="87" t="s">
        <v>73</v>
      </c>
      <c r="Y4" s="88" t="s">
        <v>74</v>
      </c>
      <c r="AA4" s="89" t="s">
        <v>72</v>
      </c>
      <c r="AB4" s="84" t="s">
        <v>70</v>
      </c>
      <c r="AD4" s="85" t="s">
        <v>75</v>
      </c>
      <c r="AF4" s="86" t="s">
        <v>72</v>
      </c>
      <c r="AG4" s="87" t="s">
        <v>73</v>
      </c>
      <c r="AJ4" s="88" t="s">
        <v>76</v>
      </c>
      <c r="AL4" s="89" t="s">
        <v>72</v>
      </c>
    </row>
    <row r="5">
      <c r="B5" s="91" t="s">
        <v>77</v>
      </c>
      <c r="H5" s="92" t="s">
        <v>78</v>
      </c>
      <c r="Q5" s="93">
        <v>1</v>
      </c>
      <c r="S5" s="93" t="s">
        <v>66</v>
      </c>
      <c r="V5" s="93" t="s">
        <v>66</v>
      </c>
      <c r="Y5" s="93" t="s">
        <v>66</v>
      </c>
      <c r="AB5" s="93">
        <v>1</v>
      </c>
      <c r="AD5" s="93" t="s">
        <v>66</v>
      </c>
      <c r="AG5" s="93" t="s">
        <v>66</v>
      </c>
      <c r="AJ5" s="93" t="s">
        <v>66</v>
      </c>
    </row>
    <row r="6">
      <c r="H6" s="81" t="s">
        <v>79</v>
      </c>
      <c r="Q6" s="93">
        <v>2</v>
      </c>
      <c r="S6" s="93" t="s">
        <v>66</v>
      </c>
      <c r="V6" s="93" t="s">
        <v>66</v>
      </c>
      <c r="Y6" s="93" t="s">
        <v>66</v>
      </c>
      <c r="AB6" s="93">
        <v>2</v>
      </c>
      <c r="AD6" s="93" t="s">
        <v>66</v>
      </c>
      <c r="AG6" s="93" t="s">
        <v>66</v>
      </c>
      <c r="AJ6" s="93" t="s">
        <v>66</v>
      </c>
    </row>
    <row r="7">
      <c r="H7" s="95" t="s">
        <v>80</v>
      </c>
      <c r="Q7" s="93">
        <v>3</v>
      </c>
      <c r="S7" s="93" t="s">
        <v>66</v>
      </c>
      <c r="V7" s="93" t="s">
        <v>66</v>
      </c>
      <c r="Y7" s="93" t="s">
        <v>66</v>
      </c>
      <c r="AB7" s="93">
        <v>3</v>
      </c>
      <c r="AD7" s="93" t="s">
        <v>66</v>
      </c>
      <c r="AG7" s="93" t="s">
        <v>66</v>
      </c>
      <c r="AJ7" s="93" t="s">
        <v>66</v>
      </c>
      <c r="AN7" s="81" t="s">
        <v>81</v>
      </c>
    </row>
    <row r="8">
      <c r="B8" s="84" t="s">
        <v>82</v>
      </c>
      <c r="D8" s="84" t="s">
        <v>83</v>
      </c>
      <c r="F8" s="84" t="s">
        <v>84</v>
      </c>
      <c r="H8" s="84" t="s">
        <v>85</v>
      </c>
      <c r="K8" s="84" t="s">
        <v>86</v>
      </c>
      <c r="N8" s="84" t="s">
        <v>87</v>
      </c>
      <c r="Q8" s="93">
        <v>4</v>
      </c>
      <c r="S8" s="93" t="s">
        <v>66</v>
      </c>
      <c r="V8" s="93" t="s">
        <v>66</v>
      </c>
      <c r="Y8" s="93" t="s">
        <v>66</v>
      </c>
      <c r="AB8" s="93">
        <v>4</v>
      </c>
      <c r="AD8" s="93" t="s">
        <v>66</v>
      </c>
      <c r="AG8" s="93" t="s">
        <v>66</v>
      </c>
      <c r="AJ8" s="93" t="s">
        <v>66</v>
      </c>
      <c r="AN8" s="81" t="s">
        <v>88</v>
      </c>
    </row>
    <row r="9">
      <c r="B9" s="96">
        <f>F9</f>
        <v>0</v>
      </c>
      <c r="D9" s="96">
        <f>F9+7</f>
        <v>7</v>
      </c>
      <c r="F9" s="96">
        <f>'Xu ly so lieu'!C3</f>
        <v>0</v>
      </c>
      <c r="H9" s="96">
        <f>F9</f>
        <v>0</v>
      </c>
      <c r="K9" s="93" t="s">
        <v>78</v>
      </c>
      <c r="N9" s="93" t="s">
        <v>670</v>
      </c>
      <c r="Q9" s="93">
        <v>5</v>
      </c>
      <c r="S9" s="93" t="s">
        <v>66</v>
      </c>
      <c r="V9" s="93" t="s">
        <v>66</v>
      </c>
      <c r="Y9" s="93" t="s">
        <v>66</v>
      </c>
      <c r="AB9" s="93">
        <v>5</v>
      </c>
      <c r="AD9" s="93" t="s">
        <v>66</v>
      </c>
      <c r="AG9" s="93" t="s">
        <v>66</v>
      </c>
      <c r="AJ9" s="93" t="s">
        <v>66</v>
      </c>
    </row>
    <row r="10">
      <c r="Q10" s="93">
        <v>6</v>
      </c>
      <c r="S10" s="93" t="s">
        <v>66</v>
      </c>
      <c r="V10" s="93" t="s">
        <v>66</v>
      </c>
      <c r="Y10" s="93" t="s">
        <v>66</v>
      </c>
      <c r="AB10" s="93">
        <v>6</v>
      </c>
      <c r="AD10" s="93" t="s">
        <v>66</v>
      </c>
      <c r="AG10" s="93" t="s">
        <v>66</v>
      </c>
      <c r="AJ10" s="93" t="s">
        <v>66</v>
      </c>
      <c r="AN10" s="81">
        <v>0.2</v>
      </c>
    </row>
    <row r="11">
      <c r="B11" s="97" t="s">
        <v>90</v>
      </c>
      <c r="E11" s="98">
        <f>'Xu ly so lieu'!C7</f>
        <v>0</v>
      </c>
      <c r="J11" s="73" t="s">
        <v>91</v>
      </c>
      <c r="M11" s="99">
        <f>'Xu ly so lieu'!C8</f>
        <v>0</v>
      </c>
      <c r="R11" s="102" t="s">
        <v>92</v>
      </c>
      <c r="U11" s="97" t="s">
        <v>93</v>
      </c>
      <c r="X11" s="103" t="s">
        <v>94</v>
      </c>
      <c r="AA11" s="104" t="s">
        <v>93</v>
      </c>
      <c r="AC11" s="74" t="s">
        <v>95</v>
      </c>
      <c r="AF11" s="94" t="s">
        <v>93</v>
      </c>
      <c r="AI11" s="78" t="s">
        <v>94</v>
      </c>
      <c r="AL11" s="438" t="s">
        <v>93</v>
      </c>
    </row>
    <row r="12">
      <c r="B12" s="94" t="s">
        <v>96</v>
      </c>
      <c r="E12" s="107" t="s">
        <v>97</v>
      </c>
      <c r="J12" s="73" t="s">
        <v>98</v>
      </c>
      <c r="M12" s="108" t="s">
        <v>42</v>
      </c>
      <c r="R12" s="110" t="s">
        <v>99</v>
      </c>
      <c r="U12" s="110" t="s">
        <v>93</v>
      </c>
      <c r="X12" s="111" t="s">
        <v>100</v>
      </c>
      <c r="AA12" s="112" t="s">
        <v>93</v>
      </c>
      <c r="AC12" s="110" t="s">
        <v>101</v>
      </c>
      <c r="AF12" s="110" t="s">
        <v>102</v>
      </c>
      <c r="AI12" s="111" t="s">
        <v>100</v>
      </c>
      <c r="AL12" s="113" t="s">
        <v>93</v>
      </c>
      <c r="AN12" s="78">
        <f>IF(MOD(AN10*100,10)=0,ROUND(AN10,1),AN10)</f>
        <v>0.2</v>
      </c>
    </row>
    <row r="13">
      <c r="B13" s="73" t="s">
        <v>103</v>
      </c>
      <c r="E13" s="106">
        <f>IF('Xu ly so lieu'!M21=2,"/",'Xu ly so lieu'!C11)</f>
        <v>0</v>
      </c>
      <c r="J13" s="73" t="s">
        <v>104</v>
      </c>
      <c r="M13" s="94" t="s">
        <v>105</v>
      </c>
      <c r="Q13" s="114" t="s">
        <v>106</v>
      </c>
      <c r="Z13" s="114" t="s">
        <v>66</v>
      </c>
    </row>
    <row r="14">
      <c r="B14" s="73" t="s">
        <v>671</v>
      </c>
      <c r="E14" s="439" t="s">
        <v>42</v>
      </c>
      <c r="G14" s="106" t="s">
        <v>672</v>
      </c>
      <c r="H14" s="440" t="s">
        <v>519</v>
      </c>
      <c r="J14" s="441" t="s">
        <v>673</v>
      </c>
      <c r="L14" s="115" t="s">
        <v>672</v>
      </c>
      <c r="M14" s="121" t="s">
        <v>520</v>
      </c>
      <c r="N14" s="121" t="s">
        <v>674</v>
      </c>
      <c r="O14" s="115" t="s">
        <v>672</v>
      </c>
      <c r="Q14" s="84" t="s">
        <v>107</v>
      </c>
      <c r="S14" s="87" t="s">
        <v>108</v>
      </c>
      <c r="W14" s="87" t="s">
        <v>109</v>
      </c>
      <c r="AA14" s="84" t="s">
        <v>110</v>
      </c>
      <c r="AE14" s="116" t="s">
        <v>111</v>
      </c>
      <c r="AI14" s="87" t="s">
        <v>112</v>
      </c>
    </row>
    <row r="15">
      <c r="B15" s="73" t="s">
        <v>675</v>
      </c>
      <c r="E15" s="439" t="s">
        <v>42</v>
      </c>
      <c r="G15" s="442" t="s">
        <v>672</v>
      </c>
      <c r="H15" s="440" t="s">
        <v>676</v>
      </c>
      <c r="J15" s="441" t="s">
        <v>673</v>
      </c>
      <c r="L15" s="115" t="s">
        <v>672</v>
      </c>
      <c r="M15" s="121" t="s">
        <v>677</v>
      </c>
      <c r="N15" s="121" t="s">
        <v>674</v>
      </c>
      <c r="O15" s="115" t="s">
        <v>672</v>
      </c>
      <c r="AE15" s="118" t="s">
        <v>116</v>
      </c>
      <c r="AG15" s="119" t="s">
        <v>117</v>
      </c>
    </row>
    <row r="16">
      <c r="B16" s="73" t="s">
        <v>678</v>
      </c>
      <c r="E16" s="439" t="s">
        <v>42</v>
      </c>
      <c r="G16" s="442" t="s">
        <v>672</v>
      </c>
      <c r="H16" s="441" t="s">
        <v>679</v>
      </c>
      <c r="J16" s="441" t="s">
        <v>673</v>
      </c>
      <c r="L16" s="115" t="s">
        <v>672</v>
      </c>
      <c r="M16" s="121" t="s">
        <v>680</v>
      </c>
      <c r="N16" s="121" t="s">
        <v>674</v>
      </c>
      <c r="O16" s="115" t="s">
        <v>672</v>
      </c>
      <c r="Q16" s="93" t="s">
        <v>120</v>
      </c>
      <c r="S16" s="93" t="s">
        <v>66</v>
      </c>
      <c r="W16" s="93" t="s">
        <v>66</v>
      </c>
      <c r="AA16" s="93" t="s">
        <v>66</v>
      </c>
      <c r="AE16" s="93" t="s">
        <v>66</v>
      </c>
      <c r="AI16" s="93" t="s">
        <v>93</v>
      </c>
    </row>
    <row r="17">
      <c r="B17" s="73" t="s">
        <v>681</v>
      </c>
      <c r="E17" s="439" t="s">
        <v>66</v>
      </c>
      <c r="G17" s="442">
        <f>'Xu ly so lieu'!$D$14</f>
        <v>0</v>
      </c>
      <c r="Q17" s="93">
        <v>1</v>
      </c>
      <c r="S17" s="93" t="s">
        <v>66</v>
      </c>
      <c r="W17" s="93" t="s">
        <v>66</v>
      </c>
      <c r="AA17" s="93" t="s">
        <v>66</v>
      </c>
      <c r="AE17" s="93" t="s">
        <v>66</v>
      </c>
      <c r="AI17" s="93" t="s">
        <v>93</v>
      </c>
    </row>
    <row r="18">
      <c r="D18" s="121" t="s">
        <v>682</v>
      </c>
      <c r="E18" s="443">
        <f>'NHAP SO LIEU'!N1</f>
        <v>0</v>
      </c>
      <c r="I18" s="445" t="s">
        <v>125</v>
      </c>
      <c r="J18" s="446" t="s">
        <v>683</v>
      </c>
      <c r="Q18" s="93">
        <v>2</v>
      </c>
      <c r="S18" s="93" t="s">
        <v>66</v>
      </c>
      <c r="W18" s="93" t="s">
        <v>66</v>
      </c>
      <c r="AA18" s="93" t="s">
        <v>66</v>
      </c>
      <c r="AE18" s="93" t="s">
        <v>66</v>
      </c>
      <c r="AI18" s="93" t="s">
        <v>93</v>
      </c>
    </row>
    <row r="19">
      <c r="B19" s="73" t="s">
        <v>126</v>
      </c>
      <c r="D19" s="100">
        <f>'Xu ly so lieu'!G1</f>
        <v>0</v>
      </c>
      <c r="Q19" s="93">
        <v>3</v>
      </c>
      <c r="S19" s="93" t="s">
        <v>66</v>
      </c>
      <c r="W19" s="93" t="s">
        <v>66</v>
      </c>
      <c r="AA19" s="93" t="s">
        <v>66</v>
      </c>
      <c r="AE19" s="93" t="s">
        <v>66</v>
      </c>
      <c r="AI19" s="93" t="s">
        <v>93</v>
      </c>
    </row>
    <row r="20">
      <c r="B20" s="73" t="s">
        <v>127</v>
      </c>
      <c r="D20" s="100" t="s">
        <v>78</v>
      </c>
      <c r="Q20" s="93">
        <v>4</v>
      </c>
      <c r="S20" s="93" t="s">
        <v>66</v>
      </c>
      <c r="W20" s="93" t="s">
        <v>66</v>
      </c>
      <c r="AA20" s="93" t="s">
        <v>66</v>
      </c>
      <c r="AE20" s="93" t="s">
        <v>66</v>
      </c>
      <c r="AI20" s="93" t="s">
        <v>93</v>
      </c>
    </row>
    <row r="21">
      <c r="B21" s="73" t="s">
        <v>128</v>
      </c>
      <c r="E21" s="94" t="s">
        <v>78</v>
      </c>
      <c r="W21" s="78" t="s">
        <v>94</v>
      </c>
      <c r="Y21" s="123" t="s">
        <v>88</v>
      </c>
      <c r="AE21" s="78" t="s">
        <v>100</v>
      </c>
      <c r="AH21" s="123" t="s">
        <v>81</v>
      </c>
    </row>
    <row r="22">
      <c r="B22" s="73" t="s">
        <v>129</v>
      </c>
      <c r="E22" s="124" t="s">
        <v>130</v>
      </c>
      <c r="Q22" s="125" t="s">
        <v>131</v>
      </c>
    </row>
    <row r="23">
      <c r="B23" s="73" t="s">
        <v>132</v>
      </c>
      <c r="E23" s="108" t="s">
        <v>97</v>
      </c>
      <c r="Q23" s="126" t="s">
        <v>133</v>
      </c>
      <c r="S23" s="127" t="s">
        <v>134</v>
      </c>
      <c r="Y23" s="126" t="s">
        <v>135</v>
      </c>
      <c r="AC23" s="126" t="s">
        <v>136</v>
      </c>
      <c r="AG23" s="128" t="s">
        <v>111</v>
      </c>
      <c r="AK23" s="126" t="s">
        <v>112</v>
      </c>
    </row>
    <row r="24">
      <c r="B24" s="115" t="s">
        <v>137</v>
      </c>
      <c r="E24" s="129">
        <f>'Xu ly so lieu'!$C$12</f>
        <v>0</v>
      </c>
      <c r="F24" s="130" t="s">
        <v>138</v>
      </c>
      <c r="AG24" s="131" t="s">
        <v>116</v>
      </c>
      <c r="AI24" s="132" t="s">
        <v>139</v>
      </c>
    </row>
    <row r="25">
      <c r="B25" s="135" t="s">
        <v>684</v>
      </c>
      <c r="S25" s="134" t="s">
        <v>141</v>
      </c>
      <c r="V25" s="134" t="s">
        <v>142</v>
      </c>
      <c r="Y25" s="134" t="s">
        <v>141</v>
      </c>
      <c r="AA25" s="134" t="s">
        <v>142</v>
      </c>
      <c r="AC25" s="134" t="s">
        <v>141</v>
      </c>
      <c r="AE25" s="134" t="s">
        <v>142</v>
      </c>
      <c r="AG25" s="134" t="s">
        <v>141</v>
      </c>
      <c r="AI25" s="134" t="s">
        <v>142</v>
      </c>
    </row>
    <row r="26">
      <c r="B26" s="93" t="s">
        <v>685</v>
      </c>
      <c r="D26" s="93" t="s">
        <v>686</v>
      </c>
      <c r="I26" s="93" t="s">
        <v>94</v>
      </c>
      <c r="M26" s="93" t="s">
        <v>100</v>
      </c>
      <c r="Q26" s="134" t="s">
        <v>66</v>
      </c>
      <c r="S26" s="134" t="s">
        <v>66</v>
      </c>
      <c r="V26" s="134" t="s">
        <v>66</v>
      </c>
      <c r="Y26" s="134" t="s">
        <v>42</v>
      </c>
      <c r="AA26" s="134" t="s">
        <v>42</v>
      </c>
      <c r="AC26" s="134" t="s">
        <v>66</v>
      </c>
      <c r="AE26" s="134" t="s">
        <v>66</v>
      </c>
      <c r="AG26" s="134" t="s">
        <v>66</v>
      </c>
      <c r="AI26" s="134" t="s">
        <v>66</v>
      </c>
      <c r="AK26" s="134" t="s">
        <v>93</v>
      </c>
    </row>
    <row r="27">
      <c r="B27" s="93" t="s">
        <v>687</v>
      </c>
      <c r="D27" s="448" t="s">
        <v>688</v>
      </c>
      <c r="I27" s="449" t="s">
        <v>88</v>
      </c>
      <c r="M27" s="449" t="s">
        <v>88</v>
      </c>
      <c r="Q27" s="134" t="s">
        <v>66</v>
      </c>
      <c r="S27" s="134" t="s">
        <v>66</v>
      </c>
      <c r="V27" s="134" t="s">
        <v>66</v>
      </c>
      <c r="Y27" s="134" t="s">
        <v>42</v>
      </c>
      <c r="AA27" s="134" t="s">
        <v>42</v>
      </c>
      <c r="AC27" s="134" t="s">
        <v>66</v>
      </c>
      <c r="AE27" s="134" t="s">
        <v>66</v>
      </c>
      <c r="AG27" s="134" t="s">
        <v>66</v>
      </c>
      <c r="AI27" s="134" t="s">
        <v>66</v>
      </c>
      <c r="AK27" s="134" t="s">
        <v>93</v>
      </c>
    </row>
    <row r="28">
      <c r="B28" s="93" t="s">
        <v>689</v>
      </c>
      <c r="D28" s="448" t="s">
        <v>690</v>
      </c>
      <c r="I28" s="449" t="s">
        <v>88</v>
      </c>
      <c r="M28" s="449" t="s">
        <v>88</v>
      </c>
      <c r="Q28" s="450" t="s">
        <v>66</v>
      </c>
      <c r="S28" s="450" t="s">
        <v>66</v>
      </c>
      <c r="V28" s="450" t="s">
        <v>66</v>
      </c>
      <c r="Y28" s="450" t="s">
        <v>42</v>
      </c>
      <c r="AA28" s="450" t="s">
        <v>42</v>
      </c>
      <c r="AC28" s="450" t="s">
        <v>66</v>
      </c>
      <c r="AE28" s="450" t="s">
        <v>66</v>
      </c>
      <c r="AG28" s="450" t="s">
        <v>66</v>
      </c>
      <c r="AI28" s="450" t="s">
        <v>66</v>
      </c>
      <c r="AK28" s="450" t="s">
        <v>93</v>
      </c>
    </row>
    <row r="30">
      <c r="B30" s="452" t="s">
        <v>144</v>
      </c>
      <c r="K30" s="93" t="s">
        <v>145</v>
      </c>
      <c r="N30" s="93" t="s">
        <v>146</v>
      </c>
      <c r="Q30" s="134" t="s">
        <v>66</v>
      </c>
      <c r="S30" s="134" t="s">
        <v>66</v>
      </c>
      <c r="V30" s="134" t="s">
        <v>66</v>
      </c>
      <c r="Y30" s="134" t="s">
        <v>42</v>
      </c>
      <c r="AA30" s="134" t="s">
        <v>42</v>
      </c>
      <c r="AC30" s="134" t="s">
        <v>66</v>
      </c>
      <c r="AE30" s="134" t="s">
        <v>66</v>
      </c>
      <c r="AG30" s="134" t="s">
        <v>66</v>
      </c>
      <c r="AI30" s="134" t="s">
        <v>66</v>
      </c>
      <c r="AK30" s="134" t="s">
        <v>93</v>
      </c>
    </row>
    <row r="31">
      <c r="F31" s="80" t="s">
        <v>147</v>
      </c>
      <c r="K31" s="140">
        <f>E24</f>
        <v>0</v>
      </c>
      <c r="L31" s="141" t="s">
        <v>138</v>
      </c>
      <c r="N31" s="140">
        <f>E24</f>
        <v>0</v>
      </c>
      <c r="O31" s="142" t="s">
        <v>138</v>
      </c>
      <c r="Q31" s="134" t="s">
        <v>66</v>
      </c>
      <c r="S31" s="134" t="s">
        <v>66</v>
      </c>
      <c r="V31" s="134" t="s">
        <v>66</v>
      </c>
      <c r="Y31" s="134" t="s">
        <v>42</v>
      </c>
      <c r="AA31" s="134" t="s">
        <v>42</v>
      </c>
      <c r="AC31" s="134" t="s">
        <v>66</v>
      </c>
      <c r="AE31" s="134" t="s">
        <v>66</v>
      </c>
      <c r="AG31" s="134" t="s">
        <v>66</v>
      </c>
      <c r="AI31" s="134" t="s">
        <v>66</v>
      </c>
      <c r="AK31" s="134" t="s">
        <v>93</v>
      </c>
    </row>
    <row r="32">
      <c r="F32" s="80" t="s">
        <v>148</v>
      </c>
      <c r="K32" s="140">
        <f>E24</f>
        <v>0</v>
      </c>
      <c r="L32" s="141" t="s">
        <v>138</v>
      </c>
      <c r="N32" s="140">
        <f>E24</f>
        <v>0</v>
      </c>
      <c r="O32" s="142" t="s">
        <v>138</v>
      </c>
      <c r="Q32" s="134" t="s">
        <v>66</v>
      </c>
      <c r="S32" s="134" t="s">
        <v>66</v>
      </c>
      <c r="V32" s="134" t="s">
        <v>66</v>
      </c>
      <c r="Y32" s="134" t="s">
        <v>42</v>
      </c>
      <c r="AA32" s="134" t="s">
        <v>42</v>
      </c>
      <c r="AC32" s="134" t="s">
        <v>66</v>
      </c>
      <c r="AE32" s="134" t="s">
        <v>66</v>
      </c>
      <c r="AG32" s="134" t="s">
        <v>66</v>
      </c>
      <c r="AI32" s="134" t="s">
        <v>66</v>
      </c>
      <c r="AK32" s="134" t="s">
        <v>93</v>
      </c>
    </row>
    <row r="33">
      <c r="B33" s="144" t="s">
        <v>149</v>
      </c>
      <c r="Q33" s="134" t="s">
        <v>66</v>
      </c>
      <c r="S33" s="134" t="s">
        <v>66</v>
      </c>
      <c r="V33" s="134" t="s">
        <v>66</v>
      </c>
      <c r="Y33" s="134" t="s">
        <v>42</v>
      </c>
      <c r="AA33" s="134" t="s">
        <v>42</v>
      </c>
      <c r="AC33" s="134" t="s">
        <v>66</v>
      </c>
      <c r="AE33" s="134" t="s">
        <v>66</v>
      </c>
      <c r="AG33" s="134" t="s">
        <v>66</v>
      </c>
      <c r="AI33" s="134" t="s">
        <v>66</v>
      </c>
      <c r="AK33" s="134" t="s">
        <v>93</v>
      </c>
    </row>
    <row r="34">
      <c r="B34" s="145" t="s">
        <v>150</v>
      </c>
      <c r="C34" s="116" t="s">
        <v>151</v>
      </c>
      <c r="E34" s="146" t="s">
        <v>152</v>
      </c>
      <c r="G34" s="147" t="s">
        <v>153</v>
      </c>
      <c r="I34" s="148" t="s">
        <v>139</v>
      </c>
      <c r="J34" s="149" t="s">
        <v>154</v>
      </c>
      <c r="L34" s="84" t="s">
        <v>155</v>
      </c>
      <c r="Q34" s="134" t="s">
        <v>66</v>
      </c>
      <c r="S34" s="134" t="s">
        <v>66</v>
      </c>
      <c r="V34" s="134" t="s">
        <v>66</v>
      </c>
      <c r="Y34" s="134" t="s">
        <v>42</v>
      </c>
      <c r="AA34" s="134" t="s">
        <v>42</v>
      </c>
      <c r="AC34" s="134" t="s">
        <v>66</v>
      </c>
      <c r="AE34" s="134" t="s">
        <v>66</v>
      </c>
      <c r="AG34" s="134" t="s">
        <v>66</v>
      </c>
      <c r="AI34" s="134" t="s">
        <v>66</v>
      </c>
      <c r="AK34" s="134" t="s">
        <v>93</v>
      </c>
    </row>
    <row r="35">
      <c r="B35" s="150" t="s">
        <v>156</v>
      </c>
      <c r="C35" s="151" t="s">
        <v>117</v>
      </c>
      <c r="E35" s="152" t="s">
        <v>157</v>
      </c>
      <c r="G35" s="153" t="s">
        <v>158</v>
      </c>
      <c r="J35" s="153" t="s">
        <v>159</v>
      </c>
      <c r="Q35" s="134" t="s">
        <v>66</v>
      </c>
      <c r="S35" s="134" t="s">
        <v>66</v>
      </c>
      <c r="V35" s="134" t="s">
        <v>66</v>
      </c>
      <c r="Y35" s="134" t="s">
        <v>42</v>
      </c>
      <c r="AA35" s="134" t="s">
        <v>42</v>
      </c>
      <c r="AC35" s="134" t="s">
        <v>66</v>
      </c>
      <c r="AE35" s="134" t="s">
        <v>66</v>
      </c>
      <c r="AG35" s="134" t="s">
        <v>66</v>
      </c>
      <c r="AI35" s="134" t="s">
        <v>66</v>
      </c>
      <c r="AK35" s="134" t="s">
        <v>93</v>
      </c>
    </row>
    <row r="36">
      <c r="B36" s="154" t="s">
        <v>66</v>
      </c>
      <c r="C36" s="154" t="s">
        <v>66</v>
      </c>
      <c r="E36" s="93" t="s">
        <v>42</v>
      </c>
      <c r="G36" s="93" t="s">
        <v>66</v>
      </c>
      <c r="J36" s="93" t="s">
        <v>93</v>
      </c>
      <c r="L36" s="155" t="s">
        <v>160</v>
      </c>
      <c r="M36" s="156" t="s">
        <v>93</v>
      </c>
      <c r="N36" s="157" t="s">
        <v>100</v>
      </c>
      <c r="O36" s="158" t="s">
        <v>93</v>
      </c>
      <c r="Q36" s="134">
        <f>'Xu ly so lieu'!A64</f>
        <v>0</v>
      </c>
      <c r="S36" s="134" t="s">
        <v>66</v>
      </c>
      <c r="V36" s="134" t="s">
        <v>42</v>
      </c>
      <c r="Y36" s="134" t="s">
        <v>42</v>
      </c>
      <c r="AA36" s="134" t="s">
        <v>42</v>
      </c>
      <c r="AC36" s="134" t="s">
        <v>66</v>
      </c>
      <c r="AE36" s="134" t="s">
        <v>42</v>
      </c>
      <c r="AG36" s="134" t="s">
        <v>66</v>
      </c>
      <c r="AI36" s="134" t="s">
        <v>42</v>
      </c>
      <c r="AK36" s="134" t="s">
        <v>161</v>
      </c>
    </row>
    <row r="37">
      <c r="B37" s="144" t="s">
        <v>162</v>
      </c>
      <c r="W37" s="78" t="s">
        <v>94</v>
      </c>
      <c r="Y37" s="123" t="s">
        <v>88</v>
      </c>
      <c r="AE37" s="78" t="s">
        <v>100</v>
      </c>
      <c r="AH37" s="123" t="s">
        <v>81</v>
      </c>
    </row>
    <row r="38">
      <c r="B38" s="84" t="s">
        <v>66</v>
      </c>
      <c r="C38" s="149" t="s">
        <v>163</v>
      </c>
      <c r="E38" s="161" t="s">
        <v>164</v>
      </c>
      <c r="G38" s="161" t="s">
        <v>165</v>
      </c>
      <c r="J38" s="161" t="s">
        <v>166</v>
      </c>
      <c r="L38" s="162" t="s">
        <v>167</v>
      </c>
      <c r="N38" s="162" t="s">
        <v>168</v>
      </c>
      <c r="Q38" s="160" t="s">
        <v>169</v>
      </c>
    </row>
    <row r="39">
      <c r="C39" s="153" t="s">
        <v>139</v>
      </c>
      <c r="L39" s="153" t="s">
        <v>117</v>
      </c>
      <c r="N39" s="153" t="s">
        <v>117</v>
      </c>
      <c r="U39" s="74" t="s">
        <v>170</v>
      </c>
      <c r="Y39" s="165" t="s">
        <v>93</v>
      </c>
      <c r="AD39" s="74" t="s">
        <v>171</v>
      </c>
      <c r="AH39" s="165" t="s">
        <v>93</v>
      </c>
    </row>
    <row r="40">
      <c r="B40" s="93" t="s">
        <v>172</v>
      </c>
      <c r="C40" s="154" t="s">
        <v>66</v>
      </c>
      <c r="E40" s="154" t="s">
        <v>66</v>
      </c>
      <c r="G40" s="154" t="s">
        <v>66</v>
      </c>
      <c r="J40" s="154" t="s">
        <v>66</v>
      </c>
      <c r="L40" s="154" t="s">
        <v>66</v>
      </c>
      <c r="N40" s="154" t="s">
        <v>66</v>
      </c>
      <c r="U40" s="74" t="s">
        <v>173</v>
      </c>
      <c r="Y40" s="165" t="s">
        <v>93</v>
      </c>
      <c r="AD40" s="74" t="s">
        <v>174</v>
      </c>
      <c r="AH40" s="165" t="s">
        <v>81</v>
      </c>
    </row>
    <row r="41">
      <c r="B41" s="93" t="s">
        <v>175</v>
      </c>
      <c r="C41" s="154" t="s">
        <v>66</v>
      </c>
      <c r="E41" s="154" t="s">
        <v>66</v>
      </c>
      <c r="G41" s="154" t="s">
        <v>66</v>
      </c>
      <c r="J41" s="154" t="s">
        <v>66</v>
      </c>
      <c r="L41" s="154" t="s">
        <v>66</v>
      </c>
      <c r="N41" s="154" t="s">
        <v>66</v>
      </c>
      <c r="U41" s="74" t="s">
        <v>176</v>
      </c>
      <c r="AA41" s="81" t="s">
        <v>93</v>
      </c>
    </row>
    <row r="42">
      <c r="B42" s="93" t="s">
        <v>177</v>
      </c>
      <c r="C42" s="154" t="s">
        <v>66</v>
      </c>
      <c r="E42" s="154" t="s">
        <v>66</v>
      </c>
      <c r="G42" s="154" t="s">
        <v>66</v>
      </c>
      <c r="J42" s="154" t="s">
        <v>66</v>
      </c>
      <c r="L42" s="154" t="s">
        <v>66</v>
      </c>
      <c r="N42" s="154" t="s">
        <v>66</v>
      </c>
      <c r="U42" s="74" t="s">
        <v>178</v>
      </c>
      <c r="W42" s="166" t="s">
        <v>93</v>
      </c>
    </row>
    <row r="43">
      <c r="B43" s="167" t="s">
        <v>179</v>
      </c>
      <c r="D43" s="168" t="s">
        <v>180</v>
      </c>
      <c r="G43" s="168" t="s">
        <v>94</v>
      </c>
      <c r="I43" s="169" t="s">
        <v>93</v>
      </c>
      <c r="K43" s="170" t="s">
        <v>100</v>
      </c>
      <c r="M43" s="171" t="s">
        <v>93</v>
      </c>
      <c r="Q43" s="172" t="s">
        <v>179</v>
      </c>
      <c r="AR43" s="175">
        <v>39480</v>
      </c>
    </row>
    <row r="44">
      <c r="AL44" s="136">
        <v>1</v>
      </c>
      <c r="AR44" s="136">
        <v>0</v>
      </c>
    </row>
    <row r="45">
      <c r="AL45" s="136">
        <f>AL44+1</f>
        <v>2</v>
      </c>
      <c r="AM45" s="177" t="s">
        <v>181</v>
      </c>
      <c r="AN45" s="178" t="s">
        <v>182</v>
      </c>
      <c r="AO45" s="178" t="s">
        <v>183</v>
      </c>
      <c r="AP45" s="177" t="s">
        <v>184</v>
      </c>
      <c r="AQ45" s="178" t="s">
        <v>185</v>
      </c>
      <c r="AR45" s="136" t="s">
        <v>186</v>
      </c>
    </row>
    <row r="46">
      <c r="AL46" s="136">
        <f>AL45+1</f>
        <v>3</v>
      </c>
      <c r="AM46" s="179" t="s">
        <v>181</v>
      </c>
      <c r="AN46" s="180" t="s">
        <v>187</v>
      </c>
      <c r="AO46" s="180" t="s">
        <v>183</v>
      </c>
      <c r="AP46" s="179" t="s">
        <v>188</v>
      </c>
      <c r="AQ46" s="180" t="s">
        <v>185</v>
      </c>
      <c r="AR46" s="136" t="s">
        <v>189</v>
      </c>
    </row>
    <row r="47">
      <c r="AL47" s="136">
        <f>AL46+1</f>
        <v>4</v>
      </c>
      <c r="AM47" s="179" t="s">
        <v>181</v>
      </c>
      <c r="AN47" s="180" t="s">
        <v>190</v>
      </c>
      <c r="AO47" s="180" t="s">
        <v>183</v>
      </c>
      <c r="AP47" s="179" t="s">
        <v>188</v>
      </c>
      <c r="AQ47" s="180" t="s">
        <v>191</v>
      </c>
      <c r="AR47" s="136" t="s">
        <v>192</v>
      </c>
    </row>
    <row r="48">
      <c r="AL48" s="136">
        <f>AL47+1</f>
        <v>5</v>
      </c>
      <c r="AM48" s="179" t="s">
        <v>181</v>
      </c>
      <c r="AN48" s="180" t="s">
        <v>193</v>
      </c>
      <c r="AO48" s="180" t="s">
        <v>183</v>
      </c>
      <c r="AP48" s="179" t="s">
        <v>188</v>
      </c>
      <c r="AQ48" s="180" t="s">
        <v>185</v>
      </c>
      <c r="AR48" s="136" t="s">
        <v>194</v>
      </c>
    </row>
    <row r="49">
      <c r="AL49" s="136">
        <f>AL48+1</f>
        <v>6</v>
      </c>
      <c r="AM49" s="179" t="s">
        <v>181</v>
      </c>
      <c r="AN49" s="180" t="s">
        <v>195</v>
      </c>
      <c r="AO49" s="180" t="s">
        <v>183</v>
      </c>
      <c r="AP49" s="179" t="s">
        <v>196</v>
      </c>
      <c r="AQ49" s="180" t="s">
        <v>185</v>
      </c>
      <c r="AR49" s="136" t="s">
        <v>197</v>
      </c>
    </row>
    <row r="50">
      <c r="AL50" s="136">
        <f>AL49+1</f>
        <v>7</v>
      </c>
      <c r="AM50" s="179" t="s">
        <v>198</v>
      </c>
      <c r="AN50" s="180" t="s">
        <v>199</v>
      </c>
      <c r="AO50" s="180" t="s">
        <v>183</v>
      </c>
      <c r="AP50" s="179" t="s">
        <v>200</v>
      </c>
      <c r="AQ50" s="180" t="s">
        <v>185</v>
      </c>
      <c r="AR50" s="136" t="s">
        <v>201</v>
      </c>
    </row>
    <row r="51">
      <c r="AL51" s="136">
        <f>AL50+1</f>
        <v>8</v>
      </c>
      <c r="AM51" s="179" t="s">
        <v>198</v>
      </c>
      <c r="AN51" s="180" t="s">
        <v>202</v>
      </c>
      <c r="AO51" s="180" t="s">
        <v>183</v>
      </c>
      <c r="AP51" s="179" t="s">
        <v>200</v>
      </c>
      <c r="AQ51" s="180" t="s">
        <v>191</v>
      </c>
      <c r="AR51" s="136" t="s">
        <v>203</v>
      </c>
    </row>
    <row r="52">
      <c r="AL52" s="136">
        <f>AL51+1</f>
        <v>9</v>
      </c>
      <c r="AM52" s="179" t="s">
        <v>181</v>
      </c>
      <c r="AN52" s="180" t="s">
        <v>204</v>
      </c>
      <c r="AO52" s="180" t="s">
        <v>183</v>
      </c>
      <c r="AP52" s="179" t="s">
        <v>205</v>
      </c>
      <c r="AQ52" s="180" t="s">
        <v>185</v>
      </c>
      <c r="AR52" s="136" t="s">
        <v>206</v>
      </c>
    </row>
    <row r="53">
      <c r="AL53" s="136">
        <f>AL52+1</f>
        <v>10</v>
      </c>
      <c r="AM53" s="179" t="s">
        <v>181</v>
      </c>
      <c r="AN53" s="180" t="s">
        <v>207</v>
      </c>
      <c r="AO53" s="180" t="s">
        <v>183</v>
      </c>
      <c r="AP53" s="179" t="s">
        <v>205</v>
      </c>
      <c r="AQ53" s="180" t="s">
        <v>185</v>
      </c>
      <c r="AR53" s="136" t="s">
        <v>208</v>
      </c>
    </row>
    <row r="54">
      <c r="AL54" s="136">
        <f>AL53+1</f>
        <v>11</v>
      </c>
      <c r="AM54" s="179" t="s">
        <v>181</v>
      </c>
      <c r="AN54" s="180" t="s">
        <v>209</v>
      </c>
      <c r="AO54" s="180" t="s">
        <v>183</v>
      </c>
      <c r="AP54" s="179" t="s">
        <v>210</v>
      </c>
      <c r="AQ54" s="180" t="s">
        <v>185</v>
      </c>
      <c r="AR54" s="136" t="s">
        <v>211</v>
      </c>
    </row>
    <row r="55">
      <c r="AL55" s="136">
        <f>AL54+1</f>
        <v>12</v>
      </c>
      <c r="AM55" s="179" t="s">
        <v>181</v>
      </c>
      <c r="AN55" s="180" t="s">
        <v>212</v>
      </c>
      <c r="AO55" s="180" t="s">
        <v>183</v>
      </c>
      <c r="AP55" s="179" t="s">
        <v>210</v>
      </c>
      <c r="AQ55" s="180" t="s">
        <v>185</v>
      </c>
      <c r="AR55" s="136" t="s">
        <v>213</v>
      </c>
    </row>
    <row r="56">
      <c r="AL56" s="136">
        <f>AL55+1</f>
        <v>13</v>
      </c>
      <c r="AM56" s="179" t="s">
        <v>181</v>
      </c>
      <c r="AN56" s="180" t="s">
        <v>214</v>
      </c>
      <c r="AO56" s="180" t="s">
        <v>183</v>
      </c>
      <c r="AP56" s="179" t="s">
        <v>205</v>
      </c>
      <c r="AQ56" s="180" t="s">
        <v>185</v>
      </c>
      <c r="AR56" s="136" t="s">
        <v>215</v>
      </c>
    </row>
    <row r="57">
      <c r="AL57" s="136">
        <f>AL56+1</f>
        <v>14</v>
      </c>
      <c r="AM57" s="179" t="s">
        <v>181</v>
      </c>
      <c r="AN57" s="180" t="s">
        <v>216</v>
      </c>
      <c r="AO57" s="180" t="s">
        <v>183</v>
      </c>
      <c r="AP57" s="179" t="s">
        <v>217</v>
      </c>
      <c r="AQ57" s="180" t="s">
        <v>185</v>
      </c>
      <c r="AR57" s="136" t="s">
        <v>218</v>
      </c>
    </row>
    <row r="58">
      <c r="AL58" s="136">
        <f>AL57+1</f>
        <v>15</v>
      </c>
      <c r="AM58" s="179" t="s">
        <v>181</v>
      </c>
      <c r="AN58" s="180" t="s">
        <v>219</v>
      </c>
      <c r="AO58" s="180" t="s">
        <v>183</v>
      </c>
      <c r="AP58" s="179" t="s">
        <v>220</v>
      </c>
      <c r="AQ58" s="180" t="s">
        <v>185</v>
      </c>
      <c r="AR58" s="136" t="s">
        <v>221</v>
      </c>
    </row>
    <row r="59">
      <c r="AL59" s="136">
        <f>AL58+1</f>
        <v>16</v>
      </c>
      <c r="AM59" s="179" t="s">
        <v>181</v>
      </c>
      <c r="AN59" s="180" t="s">
        <v>222</v>
      </c>
      <c r="AO59" s="180" t="s">
        <v>183</v>
      </c>
      <c r="AP59" s="179" t="s">
        <v>223</v>
      </c>
      <c r="AQ59" s="180" t="s">
        <v>185</v>
      </c>
      <c r="AR59" s="136" t="s">
        <v>224</v>
      </c>
    </row>
    <row r="60">
      <c r="AL60" s="136">
        <f>AL59+1</f>
        <v>17</v>
      </c>
      <c r="AM60" s="179" t="s">
        <v>181</v>
      </c>
      <c r="AN60" s="180" t="s">
        <v>225</v>
      </c>
      <c r="AO60" s="180" t="s">
        <v>183</v>
      </c>
      <c r="AP60" s="179" t="s">
        <v>226</v>
      </c>
      <c r="AQ60" s="180" t="s">
        <v>185</v>
      </c>
      <c r="AR60" s="136" t="s">
        <v>227</v>
      </c>
    </row>
    <row r="61">
      <c r="AL61" s="136">
        <f>AL60+1</f>
        <v>18</v>
      </c>
      <c r="AM61" s="179" t="s">
        <v>181</v>
      </c>
      <c r="AN61" s="180" t="s">
        <v>228</v>
      </c>
      <c r="AO61" s="180" t="s">
        <v>183</v>
      </c>
      <c r="AP61" s="179" t="s">
        <v>220</v>
      </c>
      <c r="AQ61" s="180" t="s">
        <v>185</v>
      </c>
      <c r="AR61" s="136" t="s">
        <v>229</v>
      </c>
    </row>
    <row r="62">
      <c r="AL62" s="136">
        <f>AL61+1</f>
        <v>19</v>
      </c>
      <c r="AM62" s="179" t="s">
        <v>181</v>
      </c>
      <c r="AN62" s="180" t="s">
        <v>230</v>
      </c>
      <c r="AO62" s="180" t="s">
        <v>183</v>
      </c>
      <c r="AP62" s="179" t="s">
        <v>220</v>
      </c>
      <c r="AQ62" s="180" t="s">
        <v>185</v>
      </c>
      <c r="AR62" s="136" t="s">
        <v>231</v>
      </c>
    </row>
    <row r="63">
      <c r="AL63" s="136">
        <f>AL62+1</f>
        <v>20</v>
      </c>
      <c r="AM63" s="179" t="s">
        <v>181</v>
      </c>
      <c r="AN63" s="180" t="s">
        <v>232</v>
      </c>
      <c r="AO63" s="180" t="s">
        <v>233</v>
      </c>
      <c r="AP63" s="179" t="s">
        <v>234</v>
      </c>
      <c r="AQ63" s="180" t="s">
        <v>185</v>
      </c>
      <c r="AR63" s="136" t="s">
        <v>235</v>
      </c>
    </row>
    <row r="64">
      <c r="AL64" s="136">
        <f>AL63+1</f>
        <v>21</v>
      </c>
      <c r="AM64" s="179" t="s">
        <v>181</v>
      </c>
      <c r="AN64" s="180" t="s">
        <v>236</v>
      </c>
      <c r="AO64" s="180" t="s">
        <v>233</v>
      </c>
      <c r="AP64" s="179" t="s">
        <v>234</v>
      </c>
      <c r="AQ64" s="180" t="s">
        <v>185</v>
      </c>
      <c r="AR64" s="136" t="s">
        <v>237</v>
      </c>
    </row>
    <row r="65">
      <c r="AL65" s="136">
        <f>AL64+1</f>
        <v>22</v>
      </c>
      <c r="AM65" s="179" t="s">
        <v>181</v>
      </c>
      <c r="AN65" s="180" t="s">
        <v>238</v>
      </c>
      <c r="AO65" s="180" t="s">
        <v>239</v>
      </c>
      <c r="AP65" s="179" t="s">
        <v>240</v>
      </c>
      <c r="AQ65" s="180" t="s">
        <v>185</v>
      </c>
      <c r="AR65" s="136" t="s">
        <v>241</v>
      </c>
    </row>
    <row r="66">
      <c r="AL66" s="136">
        <f>AL65+1</f>
        <v>23</v>
      </c>
      <c r="AM66" s="179" t="s">
        <v>181</v>
      </c>
      <c r="AN66" s="180" t="s">
        <v>242</v>
      </c>
      <c r="AO66" s="180" t="s">
        <v>239</v>
      </c>
      <c r="AP66" s="179" t="s">
        <v>240</v>
      </c>
      <c r="AQ66" s="180" t="s">
        <v>185</v>
      </c>
      <c r="AR66" s="136" t="s">
        <v>243</v>
      </c>
    </row>
    <row r="67">
      <c r="AL67" s="136">
        <f>AL66+1</f>
        <v>24</v>
      </c>
      <c r="AM67" s="179" t="s">
        <v>198</v>
      </c>
      <c r="AN67" s="180" t="s">
        <v>244</v>
      </c>
      <c r="AO67" s="180" t="s">
        <v>245</v>
      </c>
      <c r="AP67" s="179" t="s">
        <v>246</v>
      </c>
      <c r="AQ67" s="180" t="s">
        <v>191</v>
      </c>
      <c r="AR67" s="136" t="s">
        <v>247</v>
      </c>
    </row>
    <row r="68">
      <c r="AL68" s="136">
        <f>AL67+1</f>
        <v>25</v>
      </c>
      <c r="AM68" s="179" t="s">
        <v>198</v>
      </c>
      <c r="AN68" s="180" t="s">
        <v>248</v>
      </c>
      <c r="AO68" s="180" t="s">
        <v>245</v>
      </c>
      <c r="AP68" s="179" t="s">
        <v>249</v>
      </c>
      <c r="AQ68" s="180" t="s">
        <v>191</v>
      </c>
      <c r="AR68" s="136" t="s">
        <v>250</v>
      </c>
    </row>
    <row r="69">
      <c r="AL69" s="136">
        <f>AL68+1</f>
        <v>26</v>
      </c>
      <c r="AM69" s="179" t="s">
        <v>198</v>
      </c>
      <c r="AN69" s="180" t="s">
        <v>251</v>
      </c>
      <c r="AO69" s="180" t="s">
        <v>252</v>
      </c>
      <c r="AP69" s="179" t="s">
        <v>249</v>
      </c>
      <c r="AQ69" s="180" t="s">
        <v>191</v>
      </c>
      <c r="AR69" s="136" t="s">
        <v>253</v>
      </c>
    </row>
    <row r="70">
      <c r="AL70" s="136">
        <f>AL69+1</f>
        <v>27</v>
      </c>
      <c r="AM70" s="179" t="s">
        <v>198</v>
      </c>
      <c r="AN70" s="180" t="s">
        <v>254</v>
      </c>
      <c r="AO70" s="180" t="s">
        <v>255</v>
      </c>
      <c r="AP70" s="179" t="s">
        <v>256</v>
      </c>
      <c r="AQ70" s="180" t="s">
        <v>191</v>
      </c>
      <c r="AR70" s="136" t="s">
        <v>257</v>
      </c>
    </row>
    <row r="71">
      <c r="AL71" s="136">
        <f>AL70+1</f>
        <v>28</v>
      </c>
      <c r="AM71" s="179" t="s">
        <v>198</v>
      </c>
      <c r="AN71" s="180" t="s">
        <v>258</v>
      </c>
      <c r="AO71" s="180" t="s">
        <v>255</v>
      </c>
      <c r="AP71" s="179" t="s">
        <v>259</v>
      </c>
      <c r="AQ71" s="180" t="s">
        <v>191</v>
      </c>
      <c r="AR71" s="136" t="s">
        <v>260</v>
      </c>
    </row>
    <row r="72">
      <c r="AL72" s="136">
        <f>AL71+1</f>
        <v>29</v>
      </c>
      <c r="AM72" s="179" t="s">
        <v>198</v>
      </c>
      <c r="AN72" s="180" t="s">
        <v>261</v>
      </c>
      <c r="AO72" s="180" t="s">
        <v>239</v>
      </c>
      <c r="AP72" s="179" t="s">
        <v>262</v>
      </c>
      <c r="AQ72" s="180" t="s">
        <v>191</v>
      </c>
      <c r="AR72" s="136" t="s">
        <v>263</v>
      </c>
    </row>
    <row r="73">
      <c r="AL73" s="136">
        <f>AL72+1</f>
        <v>30</v>
      </c>
      <c r="AM73" s="179" t="s">
        <v>198</v>
      </c>
      <c r="AN73" s="180" t="s">
        <v>264</v>
      </c>
      <c r="AO73" s="180" t="s">
        <v>233</v>
      </c>
      <c r="AP73" s="179" t="s">
        <v>262</v>
      </c>
      <c r="AQ73" s="180" t="s">
        <v>191</v>
      </c>
      <c r="AR73" s="136" t="s">
        <v>265</v>
      </c>
    </row>
    <row r="74">
      <c r="AL74" s="136">
        <f>AL73+1</f>
        <v>31</v>
      </c>
      <c r="AM74" s="179" t="s">
        <v>198</v>
      </c>
      <c r="AN74" s="180" t="s">
        <v>266</v>
      </c>
      <c r="AO74" s="180" t="s">
        <v>233</v>
      </c>
      <c r="AP74" s="179" t="s">
        <v>267</v>
      </c>
      <c r="AQ74" s="180" t="s">
        <v>191</v>
      </c>
      <c r="AR74" s="136" t="s">
        <v>268</v>
      </c>
    </row>
    <row r="75">
      <c r="AL75" s="136">
        <f>AL74+1</f>
        <v>32</v>
      </c>
      <c r="AM75" s="179" t="s">
        <v>198</v>
      </c>
      <c r="AN75" s="180" t="s">
        <v>269</v>
      </c>
      <c r="AO75" s="180" t="s">
        <v>270</v>
      </c>
      <c r="AP75" s="179" t="s">
        <v>271</v>
      </c>
      <c r="AQ75" s="180" t="s">
        <v>272</v>
      </c>
      <c r="AR75" s="136" t="s">
        <v>273</v>
      </c>
    </row>
    <row r="76">
      <c r="AL76" s="136">
        <f>AL75+1</f>
        <v>33</v>
      </c>
      <c r="AM76" s="179" t="s">
        <v>274</v>
      </c>
      <c r="AN76" s="180" t="s">
        <v>275</v>
      </c>
      <c r="AO76" s="180" t="s">
        <v>239</v>
      </c>
      <c r="AP76" s="179" t="s">
        <v>276</v>
      </c>
      <c r="AQ76" s="180" t="s">
        <v>272</v>
      </c>
      <c r="AR76" s="136" t="s">
        <v>277</v>
      </c>
    </row>
    <row r="77">
      <c r="AL77" s="136">
        <f>AL76+1</f>
        <v>34</v>
      </c>
      <c r="AM77" s="179" t="s">
        <v>274</v>
      </c>
      <c r="AN77" s="180" t="s">
        <v>278</v>
      </c>
      <c r="AO77" s="180" t="s">
        <v>239</v>
      </c>
      <c r="AP77" s="179" t="s">
        <v>223</v>
      </c>
      <c r="AQ77" s="180" t="s">
        <v>272</v>
      </c>
      <c r="AR77" s="136" t="s">
        <v>279</v>
      </c>
    </row>
    <row r="78">
      <c r="AL78" s="136">
        <f>AL77+1</f>
        <v>35</v>
      </c>
      <c r="AM78" s="179" t="s">
        <v>280</v>
      </c>
      <c r="AN78" s="180" t="s">
        <v>281</v>
      </c>
      <c r="AO78" s="180" t="s">
        <v>239</v>
      </c>
      <c r="AP78" s="179" t="s">
        <v>226</v>
      </c>
      <c r="AQ78" s="180" t="s">
        <v>272</v>
      </c>
      <c r="AR78" s="136" t="s">
        <v>282</v>
      </c>
    </row>
    <row r="79">
      <c r="AL79" s="136">
        <f>AL78+1</f>
        <v>36</v>
      </c>
      <c r="AM79" s="179" t="s">
        <v>283</v>
      </c>
      <c r="AN79" s="180" t="s">
        <v>284</v>
      </c>
      <c r="AO79" s="180" t="s">
        <v>239</v>
      </c>
      <c r="AP79" s="179" t="s">
        <v>285</v>
      </c>
      <c r="AQ79" s="180" t="s">
        <v>272</v>
      </c>
      <c r="AR79" s="136" t="s">
        <v>286</v>
      </c>
    </row>
    <row r="80">
      <c r="AL80" s="136">
        <f>AL79+1</f>
        <v>37</v>
      </c>
      <c r="AM80" s="179" t="s">
        <v>287</v>
      </c>
      <c r="AN80" s="180" t="s">
        <v>288</v>
      </c>
      <c r="AO80" s="180" t="s">
        <v>239</v>
      </c>
      <c r="AP80" s="179" t="s">
        <v>276</v>
      </c>
      <c r="AQ80" s="180" t="s">
        <v>272</v>
      </c>
      <c r="AR80" s="136" t="s">
        <v>289</v>
      </c>
    </row>
    <row r="81">
      <c r="AL81" s="136">
        <f>AL80+1</f>
        <v>38</v>
      </c>
      <c r="AM81" s="179" t="s">
        <v>274</v>
      </c>
      <c r="AN81" s="180" t="s">
        <v>290</v>
      </c>
      <c r="AO81" s="180" t="s">
        <v>239</v>
      </c>
      <c r="AP81" s="179" t="s">
        <v>291</v>
      </c>
      <c r="AQ81" s="180" t="s">
        <v>272</v>
      </c>
      <c r="AR81" s="136" t="s">
        <v>292</v>
      </c>
    </row>
    <row r="82">
      <c r="AL82" s="136">
        <f>AL81+1</f>
        <v>39</v>
      </c>
      <c r="AM82" s="179" t="s">
        <v>287</v>
      </c>
      <c r="AN82" s="180" t="s">
        <v>293</v>
      </c>
      <c r="AO82" s="180" t="s">
        <v>239</v>
      </c>
      <c r="AP82" s="179" t="s">
        <v>294</v>
      </c>
      <c r="AQ82" s="180" t="s">
        <v>272</v>
      </c>
      <c r="AR82" s="136" t="s">
        <v>295</v>
      </c>
    </row>
    <row r="83">
      <c r="AL83" s="136">
        <f>AL82+1</f>
        <v>40</v>
      </c>
      <c r="AM83" s="179" t="s">
        <v>296</v>
      </c>
      <c r="AN83" s="180" t="s">
        <v>297</v>
      </c>
      <c r="AO83" s="180" t="s">
        <v>239</v>
      </c>
      <c r="AP83" s="179" t="s">
        <v>291</v>
      </c>
      <c r="AQ83" s="180" t="s">
        <v>272</v>
      </c>
      <c r="AR83" s="136" t="s">
        <v>298</v>
      </c>
    </row>
    <row r="84">
      <c r="AL84" s="136">
        <f>AL83+1</f>
        <v>41</v>
      </c>
      <c r="AM84" s="179" t="s">
        <v>287</v>
      </c>
      <c r="AN84" s="180" t="s">
        <v>299</v>
      </c>
      <c r="AO84" s="180" t="s">
        <v>239</v>
      </c>
      <c r="AP84" s="179" t="s">
        <v>300</v>
      </c>
      <c r="AQ84" s="180" t="s">
        <v>272</v>
      </c>
      <c r="AR84" s="136" t="s">
        <v>301</v>
      </c>
    </row>
    <row r="85">
      <c r="AL85" s="136">
        <f>AL84+1</f>
        <v>42</v>
      </c>
      <c r="AM85" s="179" t="s">
        <v>274</v>
      </c>
      <c r="AN85" s="180" t="s">
        <v>302</v>
      </c>
      <c r="AO85" s="180" t="s">
        <v>239</v>
      </c>
      <c r="AP85" s="179" t="s">
        <v>300</v>
      </c>
      <c r="AQ85" s="180" t="s">
        <v>272</v>
      </c>
      <c r="AR85" s="136" t="s">
        <v>303</v>
      </c>
    </row>
    <row r="86">
      <c r="AL86" s="136">
        <f>AL85+1</f>
        <v>43</v>
      </c>
      <c r="AM86" s="179" t="s">
        <v>304</v>
      </c>
      <c r="AN86" s="180" t="s">
        <v>305</v>
      </c>
      <c r="AO86" s="180" t="s">
        <v>239</v>
      </c>
      <c r="AP86" s="179" t="s">
        <v>300</v>
      </c>
      <c r="AQ86" s="180" t="s">
        <v>272</v>
      </c>
      <c r="AR86" s="136" t="s">
        <v>306</v>
      </c>
    </row>
    <row r="87">
      <c r="AL87" s="136">
        <f>AL86+1</f>
        <v>44</v>
      </c>
      <c r="AM87" s="179" t="s">
        <v>307</v>
      </c>
      <c r="AN87" s="180" t="s">
        <v>308</v>
      </c>
      <c r="AO87" s="180" t="s">
        <v>239</v>
      </c>
      <c r="AP87" s="179" t="s">
        <v>294</v>
      </c>
      <c r="AQ87" s="180" t="s">
        <v>272</v>
      </c>
      <c r="AR87" s="136" t="s">
        <v>309</v>
      </c>
    </row>
    <row r="88">
      <c r="AL88" s="136">
        <f>AL87+1</f>
        <v>45</v>
      </c>
      <c r="AM88" s="179" t="s">
        <v>310</v>
      </c>
      <c r="AN88" s="180" t="s">
        <v>311</v>
      </c>
      <c r="AO88" s="180" t="s">
        <v>239</v>
      </c>
      <c r="AP88" s="179" t="s">
        <v>220</v>
      </c>
      <c r="AQ88" s="180" t="s">
        <v>272</v>
      </c>
      <c r="AR88" s="136" t="s">
        <v>312</v>
      </c>
    </row>
    <row r="89">
      <c r="AL89" s="136">
        <f>AL88+1</f>
        <v>46</v>
      </c>
      <c r="AM89" s="179" t="s">
        <v>313</v>
      </c>
      <c r="AN89" s="180" t="s">
        <v>314</v>
      </c>
      <c r="AO89" s="180" t="s">
        <v>315</v>
      </c>
      <c r="AP89" s="179" t="s">
        <v>316</v>
      </c>
      <c r="AQ89" s="180" t="s">
        <v>272</v>
      </c>
      <c r="AR89" s="136" t="s">
        <v>317</v>
      </c>
    </row>
    <row r="90">
      <c r="AL90" s="136">
        <f>AL89+1</f>
        <v>47</v>
      </c>
      <c r="AM90" s="179" t="s">
        <v>198</v>
      </c>
      <c r="AN90" s="180" t="s">
        <v>318</v>
      </c>
      <c r="AO90" s="180" t="s">
        <v>315</v>
      </c>
      <c r="AP90" s="179" t="s">
        <v>319</v>
      </c>
      <c r="AQ90" s="180" t="s">
        <v>272</v>
      </c>
      <c r="AR90" s="136" t="s">
        <v>320</v>
      </c>
    </row>
    <row r="91">
      <c r="AL91" s="136">
        <f>AL90+1</f>
        <v>48</v>
      </c>
      <c r="AM91" s="179" t="s">
        <v>198</v>
      </c>
      <c r="AN91" s="180" t="s">
        <v>321</v>
      </c>
      <c r="AO91" s="180" t="s">
        <v>315</v>
      </c>
      <c r="AP91" s="179" t="s">
        <v>319</v>
      </c>
      <c r="AQ91" s="180" t="s">
        <v>272</v>
      </c>
      <c r="AR91" s="136" t="s">
        <v>322</v>
      </c>
    </row>
    <row r="92">
      <c r="AL92" s="136">
        <f>AL91+1</f>
        <v>49</v>
      </c>
      <c r="AM92" s="179" t="s">
        <v>198</v>
      </c>
      <c r="AN92" s="180" t="s">
        <v>323</v>
      </c>
      <c r="AO92" s="180" t="s">
        <v>315</v>
      </c>
      <c r="AP92" s="179" t="s">
        <v>319</v>
      </c>
      <c r="AQ92" s="180" t="s">
        <v>272</v>
      </c>
      <c r="AR92" s="136" t="s">
        <v>324</v>
      </c>
    </row>
    <row r="93">
      <c r="AL93" s="136">
        <f>AL92+1</f>
        <v>50</v>
      </c>
      <c r="AM93" s="179" t="s">
        <v>198</v>
      </c>
      <c r="AN93" s="180" t="s">
        <v>325</v>
      </c>
      <c r="AO93" s="180" t="s">
        <v>239</v>
      </c>
      <c r="AP93" s="179" t="s">
        <v>326</v>
      </c>
      <c r="AQ93" s="180" t="s">
        <v>191</v>
      </c>
      <c r="AR93" s="136" t="s">
        <v>327</v>
      </c>
    </row>
    <row r="94">
      <c r="AL94" s="136">
        <f>AL93+1</f>
        <v>51</v>
      </c>
      <c r="AM94" s="179" t="s">
        <v>198</v>
      </c>
      <c r="AN94" s="180" t="s">
        <v>328</v>
      </c>
      <c r="AO94" s="180" t="s">
        <v>239</v>
      </c>
      <c r="AP94" s="179" t="s">
        <v>326</v>
      </c>
      <c r="AQ94" s="180" t="s">
        <v>191</v>
      </c>
      <c r="AR94" s="136" t="s">
        <v>329</v>
      </c>
    </row>
  </sheetData>
  <mergeCells count="320">
    <mergeCell ref="B2:I2"/>
    <mergeCell ref="Q2:AI2"/>
    <mergeCell ref="B3:I3"/>
    <mergeCell ref="Q3:AA3"/>
    <mergeCell ref="AB3:AL3"/>
    <mergeCell ref="B4:G4"/>
    <mergeCell ref="H4:O4"/>
    <mergeCell ref="Q4:R4"/>
    <mergeCell ref="S4:T4"/>
    <mergeCell ref="V4:X4"/>
    <mergeCell ref="Y4:Z4"/>
    <mergeCell ref="AB4:AC4"/>
    <mergeCell ref="AD4:AE4"/>
    <mergeCell ref="AG4:AI4"/>
    <mergeCell ref="AJ4:AK4"/>
    <mergeCell ref="B5:G5"/>
    <mergeCell ref="H5:O5"/>
    <mergeCell ref="Q5:R5"/>
    <mergeCell ref="S5:U5"/>
    <mergeCell ref="V5:X5"/>
    <mergeCell ref="Y5:AA5"/>
    <mergeCell ref="AB5:AC5"/>
    <mergeCell ref="AD5:AF5"/>
    <mergeCell ref="AG5:AI5"/>
    <mergeCell ref="AJ5:AL5"/>
    <mergeCell ref="H6:O6"/>
    <mergeCell ref="Q6:R6"/>
    <mergeCell ref="S6:U6"/>
    <mergeCell ref="V6:X6"/>
    <mergeCell ref="Y6:AA6"/>
    <mergeCell ref="AB6:AC6"/>
    <mergeCell ref="AD6:AF6"/>
    <mergeCell ref="AG6:AI6"/>
    <mergeCell ref="AJ6:AL6"/>
    <mergeCell ref="H7:O7"/>
    <mergeCell ref="Q7:R7"/>
    <mergeCell ref="S7:U7"/>
    <mergeCell ref="V7:X7"/>
    <mergeCell ref="Y7:AA7"/>
    <mergeCell ref="AB7:AC7"/>
    <mergeCell ref="AD7:AF7"/>
    <mergeCell ref="AG7:AI7"/>
    <mergeCell ref="AJ7:AL7"/>
    <mergeCell ref="B8:C8"/>
    <mergeCell ref="D8:E8"/>
    <mergeCell ref="F8:G8"/>
    <mergeCell ref="H8:J8"/>
    <mergeCell ref="K8:M8"/>
    <mergeCell ref="N8:O8"/>
    <mergeCell ref="Q8:R8"/>
    <mergeCell ref="S8:U8"/>
    <mergeCell ref="V8:X8"/>
    <mergeCell ref="Y8:AA8"/>
    <mergeCell ref="AB8:AC8"/>
    <mergeCell ref="AD8:AF8"/>
    <mergeCell ref="AG8:AI8"/>
    <mergeCell ref="AJ8:AL8"/>
    <mergeCell ref="B9:C10"/>
    <mergeCell ref="D9:E10"/>
    <mergeCell ref="F9:G10"/>
    <mergeCell ref="H9:J10"/>
    <mergeCell ref="K9:M10"/>
    <mergeCell ref="N9:O10"/>
    <mergeCell ref="Q9:R9"/>
    <mergeCell ref="S9:U9"/>
    <mergeCell ref="V9:X9"/>
    <mergeCell ref="Y9:AA9"/>
    <mergeCell ref="AB9:AC9"/>
    <mergeCell ref="AD9:AF9"/>
    <mergeCell ref="AG9:AI9"/>
    <mergeCell ref="AJ9:AL9"/>
    <mergeCell ref="Q10:R10"/>
    <mergeCell ref="S10:U10"/>
    <mergeCell ref="V10:X10"/>
    <mergeCell ref="Y10:AA10"/>
    <mergeCell ref="AB10:AC10"/>
    <mergeCell ref="AD10:AF10"/>
    <mergeCell ref="AG10:AI10"/>
    <mergeCell ref="AJ10:AL10"/>
    <mergeCell ref="B11:C11"/>
    <mergeCell ref="M11:O11"/>
    <mergeCell ref="B12:C12"/>
    <mergeCell ref="M12:O12"/>
    <mergeCell ref="M13:O13"/>
    <mergeCell ref="E14:F14"/>
    <mergeCell ref="H14:I14"/>
    <mergeCell ref="J14:K14"/>
    <mergeCell ref="Q14:R15"/>
    <mergeCell ref="S14:V15"/>
    <mergeCell ref="W14:Z15"/>
    <mergeCell ref="AA14:AD15"/>
    <mergeCell ref="AE14:AH14"/>
    <mergeCell ref="AI14:AL15"/>
    <mergeCell ref="E15:F15"/>
    <mergeCell ref="H15:I15"/>
    <mergeCell ref="J15:K15"/>
    <mergeCell ref="AE15:AF15"/>
    <mergeCell ref="AG15:AH15"/>
    <mergeCell ref="E16:F16"/>
    <mergeCell ref="H16:I16"/>
    <mergeCell ref="J16:K16"/>
    <mergeCell ref="Q16:R16"/>
    <mergeCell ref="S16:V16"/>
    <mergeCell ref="W16:Z16"/>
    <mergeCell ref="AA16:AD16"/>
    <mergeCell ref="AE16:AH16"/>
    <mergeCell ref="AI16:AL16"/>
    <mergeCell ref="E17:F17"/>
    <mergeCell ref="Q17:R17"/>
    <mergeCell ref="S17:V17"/>
    <mergeCell ref="W17:Z17"/>
    <mergeCell ref="AA17:AD17"/>
    <mergeCell ref="AE17:AH17"/>
    <mergeCell ref="AI17:AL17"/>
    <mergeCell ref="E18:F18"/>
    <mergeCell ref="J18:K18"/>
    <mergeCell ref="N18:O18"/>
    <mergeCell ref="Q18:R18"/>
    <mergeCell ref="S18:V18"/>
    <mergeCell ref="W18:Z18"/>
    <mergeCell ref="AA18:AD18"/>
    <mergeCell ref="AE18:AH18"/>
    <mergeCell ref="AI18:AL18"/>
    <mergeCell ref="D19:O19"/>
    <mergeCell ref="Q19:R19"/>
    <mergeCell ref="S19:V19"/>
    <mergeCell ref="W19:Z19"/>
    <mergeCell ref="AA19:AD19"/>
    <mergeCell ref="AE19:AH19"/>
    <mergeCell ref="AI19:AL19"/>
    <mergeCell ref="D20:O20"/>
    <mergeCell ref="Q20:R20"/>
    <mergeCell ref="S20:V20"/>
    <mergeCell ref="W20:Z20"/>
    <mergeCell ref="AA20:AD20"/>
    <mergeCell ref="AE20:AH20"/>
    <mergeCell ref="AI20:AL20"/>
    <mergeCell ref="E21:O21"/>
    <mergeCell ref="E22:O22"/>
    <mergeCell ref="Q22:AL22"/>
    <mergeCell ref="E23:H23"/>
    <mergeCell ref="Q23:R25"/>
    <mergeCell ref="S23:X24"/>
    <mergeCell ref="Y23:AB24"/>
    <mergeCell ref="AC23:AF24"/>
    <mergeCell ref="AG23:AJ23"/>
    <mergeCell ref="AK23:AL25"/>
    <mergeCell ref="AG24:AH24"/>
    <mergeCell ref="AI24:AJ24"/>
    <mergeCell ref="S25:U25"/>
    <mergeCell ref="V25:X25"/>
    <mergeCell ref="Y25:Z25"/>
    <mergeCell ref="AA25:AB25"/>
    <mergeCell ref="AC25:AD25"/>
    <mergeCell ref="AE25:AF25"/>
    <mergeCell ref="AG25:AH25"/>
    <mergeCell ref="AI25:AJ25"/>
    <mergeCell ref="B26:C26"/>
    <mergeCell ref="D26:H26"/>
    <mergeCell ref="I26:L26"/>
    <mergeCell ref="M26:O26"/>
    <mergeCell ref="Q26:R26"/>
    <mergeCell ref="S26:U26"/>
    <mergeCell ref="V26:X26"/>
    <mergeCell ref="Y26:Z26"/>
    <mergeCell ref="AA26:AB26"/>
    <mergeCell ref="AC26:AD26"/>
    <mergeCell ref="AE26:AF26"/>
    <mergeCell ref="AG26:AH26"/>
    <mergeCell ref="AI26:AJ26"/>
    <mergeCell ref="AK26:AL26"/>
    <mergeCell ref="B27:C27"/>
    <mergeCell ref="D27:H27"/>
    <mergeCell ref="I27:L27"/>
    <mergeCell ref="M27:O27"/>
    <mergeCell ref="Q27:R27"/>
    <mergeCell ref="S27:U27"/>
    <mergeCell ref="V27:X27"/>
    <mergeCell ref="Y27:Z27"/>
    <mergeCell ref="AA27:AB27"/>
    <mergeCell ref="AC27:AD27"/>
    <mergeCell ref="AE27:AF27"/>
    <mergeCell ref="AG27:AH27"/>
    <mergeCell ref="AI27:AJ27"/>
    <mergeCell ref="AK27:AL27"/>
    <mergeCell ref="B28:C28"/>
    <mergeCell ref="D28:H28"/>
    <mergeCell ref="I28:L28"/>
    <mergeCell ref="M28:O28"/>
    <mergeCell ref="Q28:R29"/>
    <mergeCell ref="S28:U29"/>
    <mergeCell ref="V28:X29"/>
    <mergeCell ref="Y28:Z29"/>
    <mergeCell ref="AA28:AB29"/>
    <mergeCell ref="AC28:AD29"/>
    <mergeCell ref="AE28:AF29"/>
    <mergeCell ref="AG28:AH29"/>
    <mergeCell ref="AI28:AJ29"/>
    <mergeCell ref="AK28:AL29"/>
    <mergeCell ref="K30:M30"/>
    <mergeCell ref="N30:O30"/>
    <mergeCell ref="Q30:R30"/>
    <mergeCell ref="S30:U30"/>
    <mergeCell ref="V30:X30"/>
    <mergeCell ref="Y30:Z30"/>
    <mergeCell ref="AA30:AB30"/>
    <mergeCell ref="AC30:AD30"/>
    <mergeCell ref="AE30:AF30"/>
    <mergeCell ref="AG30:AH30"/>
    <mergeCell ref="AI30:AJ30"/>
    <mergeCell ref="AK30:AL30"/>
    <mergeCell ref="F31:J31"/>
    <mergeCell ref="L31:M31"/>
    <mergeCell ref="Q31:R31"/>
    <mergeCell ref="S31:U31"/>
    <mergeCell ref="V31:X31"/>
    <mergeCell ref="Y31:Z31"/>
    <mergeCell ref="AA31:AB31"/>
    <mergeCell ref="AC31:AD31"/>
    <mergeCell ref="AE31:AF31"/>
    <mergeCell ref="AG31:AH31"/>
    <mergeCell ref="AI31:AJ31"/>
    <mergeCell ref="AK31:AL31"/>
    <mergeCell ref="F32:J32"/>
    <mergeCell ref="L32:M32"/>
    <mergeCell ref="Q32:R32"/>
    <mergeCell ref="S32:U32"/>
    <mergeCell ref="V32:X32"/>
    <mergeCell ref="Y32:Z32"/>
    <mergeCell ref="AA32:AB32"/>
    <mergeCell ref="AC32:AD32"/>
    <mergeCell ref="AE32:AF32"/>
    <mergeCell ref="AG32:AH32"/>
    <mergeCell ref="AI32:AJ32"/>
    <mergeCell ref="AK32:AL32"/>
    <mergeCell ref="Q33:R33"/>
    <mergeCell ref="S33:U33"/>
    <mergeCell ref="V33:X33"/>
    <mergeCell ref="Y33:Z33"/>
    <mergeCell ref="AA33:AB33"/>
    <mergeCell ref="AC33:AD33"/>
    <mergeCell ref="AE33:AF33"/>
    <mergeCell ref="AG33:AH33"/>
    <mergeCell ref="AI33:AJ33"/>
    <mergeCell ref="AK33:AL33"/>
    <mergeCell ref="C34:D34"/>
    <mergeCell ref="E34:F34"/>
    <mergeCell ref="G34:H34"/>
    <mergeCell ref="J34:K34"/>
    <mergeCell ref="L34:O35"/>
    <mergeCell ref="Q34:R34"/>
    <mergeCell ref="S34:U34"/>
    <mergeCell ref="V34:X34"/>
    <mergeCell ref="Y34:Z34"/>
    <mergeCell ref="AA34:AB34"/>
    <mergeCell ref="AC34:AD34"/>
    <mergeCell ref="AE34:AF34"/>
    <mergeCell ref="AG34:AH34"/>
    <mergeCell ref="AI34:AJ34"/>
    <mergeCell ref="AK34:AL34"/>
    <mergeCell ref="C35:D35"/>
    <mergeCell ref="E35:F35"/>
    <mergeCell ref="G35:I35"/>
    <mergeCell ref="J35:K35"/>
    <mergeCell ref="Q35:R35"/>
    <mergeCell ref="S35:U35"/>
    <mergeCell ref="V35:X35"/>
    <mergeCell ref="Y35:Z35"/>
    <mergeCell ref="AA35:AB35"/>
    <mergeCell ref="AC35:AD35"/>
    <mergeCell ref="AE35:AF35"/>
    <mergeCell ref="AG35:AH35"/>
    <mergeCell ref="AI35:AJ35"/>
    <mergeCell ref="AK35:AL35"/>
    <mergeCell ref="C36:D36"/>
    <mergeCell ref="E36:F36"/>
    <mergeCell ref="G36:I36"/>
    <mergeCell ref="J36:K36"/>
    <mergeCell ref="Q36:R36"/>
    <mergeCell ref="S36:U36"/>
    <mergeCell ref="V36:X36"/>
    <mergeCell ref="Y36:Z36"/>
    <mergeCell ref="AA36:AB36"/>
    <mergeCell ref="AC36:AD36"/>
    <mergeCell ref="AE36:AF36"/>
    <mergeCell ref="AG36:AH36"/>
    <mergeCell ref="AI36:AJ36"/>
    <mergeCell ref="AK36:AL36"/>
    <mergeCell ref="B38:B39"/>
    <mergeCell ref="C38:D38"/>
    <mergeCell ref="E38:F39"/>
    <mergeCell ref="G38:I39"/>
    <mergeCell ref="J38:K39"/>
    <mergeCell ref="L38:M38"/>
    <mergeCell ref="N38:O38"/>
    <mergeCell ref="C39:D39"/>
    <mergeCell ref="L39:M39"/>
    <mergeCell ref="N39:O39"/>
    <mergeCell ref="C40:D40"/>
    <mergeCell ref="E40:F40"/>
    <mergeCell ref="G40:I40"/>
    <mergeCell ref="J40:K40"/>
    <mergeCell ref="L40:M40"/>
    <mergeCell ref="N40:O40"/>
    <mergeCell ref="C41:D41"/>
    <mergeCell ref="E41:F41"/>
    <mergeCell ref="G41:I41"/>
    <mergeCell ref="J41:K41"/>
    <mergeCell ref="L41:M41"/>
    <mergeCell ref="N41:O41"/>
    <mergeCell ref="AA41:AG41"/>
    <mergeCell ref="C42:D42"/>
    <mergeCell ref="E42:F42"/>
    <mergeCell ref="G42:I42"/>
    <mergeCell ref="J42:K42"/>
    <mergeCell ref="L42:M42"/>
    <mergeCell ref="N42:O42"/>
    <mergeCell ref="W42:AK42"/>
    <mergeCell ref="D43:F43"/>
    <mergeCell ref="G43:H43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5.75" zeroHeight="false" outlineLevelRow="0" outlineLevelCol="0"/>
  <cols>
    <col collapsed="false" customWidth="true" hidden="false" outlineLevel="0" max="257" min="1" style="319" width="8.99"/>
    <col collapsed="false" customWidth="true" hidden="false" outlineLevel="0" max="1025" min="258" style="0" width="8.99"/>
  </cols>
  <sheetData>
    <row r="1">
      <c r="A1" s="453" t="s">
        <v>464</v>
      </c>
      <c r="F1" s="455" t="s">
        <v>483</v>
      </c>
      <c r="K1" s="456" t="s">
        <v>691</v>
      </c>
    </row>
    <row r="2">
      <c r="A2" s="458">
        <v>1</v>
      </c>
      <c r="B2" s="459" t="s">
        <v>692</v>
      </c>
      <c r="C2" s="460" t="s">
        <v>670</v>
      </c>
      <c r="D2" s="461" t="s">
        <v>693</v>
      </c>
      <c r="E2" s="319" t="s">
        <v>694</v>
      </c>
      <c r="F2" s="462">
        <v>1</v>
      </c>
      <c r="G2" s="463" t="s">
        <v>474</v>
      </c>
      <c r="H2" s="463" t="s">
        <v>66</v>
      </c>
      <c r="I2" s="464" t="s">
        <v>694</v>
      </c>
      <c r="K2" s="465" t="s">
        <v>181</v>
      </c>
      <c r="L2" s="325" t="s">
        <v>182</v>
      </c>
      <c r="M2" s="325" t="s">
        <v>183</v>
      </c>
      <c r="N2" s="327" t="s">
        <v>184</v>
      </c>
      <c r="O2" s="325" t="s">
        <v>185</v>
      </c>
      <c r="P2" s="328" t="s">
        <v>186</v>
      </c>
      <c r="Q2" s="328" t="s">
        <v>482</v>
      </c>
    </row>
    <row r="3">
      <c r="A3" s="458">
        <v>2</v>
      </c>
      <c r="B3" s="459" t="s">
        <v>695</v>
      </c>
      <c r="C3" s="460" t="s">
        <v>696</v>
      </c>
      <c r="D3" s="461" t="s">
        <v>697</v>
      </c>
      <c r="E3" s="319" t="s">
        <v>694</v>
      </c>
      <c r="F3" s="462">
        <v>2</v>
      </c>
      <c r="G3" s="463" t="s">
        <v>698</v>
      </c>
      <c r="H3" s="463" t="s">
        <v>699</v>
      </c>
      <c r="I3" s="464" t="s">
        <v>694</v>
      </c>
      <c r="K3" s="465" t="s">
        <v>181</v>
      </c>
      <c r="L3" s="325" t="s">
        <v>187</v>
      </c>
      <c r="M3" s="325" t="s">
        <v>183</v>
      </c>
      <c r="N3" s="327" t="s">
        <v>188</v>
      </c>
      <c r="O3" s="325" t="s">
        <v>185</v>
      </c>
      <c r="P3" s="328" t="s">
        <v>189</v>
      </c>
      <c r="Q3" s="328" t="s">
        <v>700</v>
      </c>
    </row>
    <row r="4">
      <c r="A4" s="458">
        <v>3</v>
      </c>
      <c r="B4" s="460" t="s">
        <v>701</v>
      </c>
      <c r="C4" s="460" t="s">
        <v>702</v>
      </c>
      <c r="D4" s="461" t="s">
        <v>703</v>
      </c>
      <c r="E4" s="319" t="s">
        <v>694</v>
      </c>
      <c r="K4" s="465" t="s">
        <v>181</v>
      </c>
      <c r="L4" s="325" t="s">
        <v>190</v>
      </c>
      <c r="M4" s="325" t="s">
        <v>183</v>
      </c>
      <c r="N4" s="327" t="s">
        <v>188</v>
      </c>
      <c r="O4" s="325" t="s">
        <v>191</v>
      </c>
      <c r="P4" s="328" t="s">
        <v>192</v>
      </c>
      <c r="Q4" s="328" t="s">
        <v>704</v>
      </c>
    </row>
    <row r="5">
      <c r="A5" s="458">
        <v>4</v>
      </c>
      <c r="B5" s="470" t="s">
        <v>705</v>
      </c>
      <c r="C5" s="470" t="s">
        <v>706</v>
      </c>
      <c r="D5" s="461" t="s">
        <v>707</v>
      </c>
      <c r="E5" s="319" t="s">
        <v>694</v>
      </c>
      <c r="F5" s="471" t="s">
        <v>708</v>
      </c>
      <c r="K5" s="465" t="s">
        <v>181</v>
      </c>
      <c r="L5" s="325" t="s">
        <v>193</v>
      </c>
      <c r="M5" s="325" t="s">
        <v>183</v>
      </c>
      <c r="N5" s="327" t="s">
        <v>188</v>
      </c>
      <c r="O5" s="325" t="s">
        <v>185</v>
      </c>
      <c r="P5" s="328" t="s">
        <v>194</v>
      </c>
      <c r="Q5" s="328" t="s">
        <v>498</v>
      </c>
    </row>
    <row r="6">
      <c r="A6" s="458">
        <v>5</v>
      </c>
      <c r="B6" s="459" t="s">
        <v>709</v>
      </c>
      <c r="C6" s="460" t="s">
        <v>710</v>
      </c>
      <c r="D6" s="461" t="s">
        <v>711</v>
      </c>
      <c r="E6" s="319" t="s">
        <v>694</v>
      </c>
      <c r="F6" s="472">
        <v>1</v>
      </c>
      <c r="G6" s="473" t="s">
        <v>484</v>
      </c>
      <c r="K6" s="465" t="s">
        <v>181</v>
      </c>
      <c r="L6" s="325" t="s">
        <v>195</v>
      </c>
      <c r="M6" s="325" t="s">
        <v>183</v>
      </c>
      <c r="N6" s="327" t="s">
        <v>196</v>
      </c>
      <c r="O6" s="325" t="s">
        <v>185</v>
      </c>
      <c r="P6" s="328" t="s">
        <v>197</v>
      </c>
      <c r="Q6" s="328" t="s">
        <v>501</v>
      </c>
    </row>
    <row r="7">
      <c r="A7" s="458">
        <v>6</v>
      </c>
      <c r="B7" s="459" t="s">
        <v>712</v>
      </c>
      <c r="C7" s="476" t="s">
        <v>89</v>
      </c>
      <c r="D7" s="461" t="s">
        <v>713</v>
      </c>
      <c r="E7" s="319" t="s">
        <v>694</v>
      </c>
      <c r="F7" s="472">
        <v>2</v>
      </c>
      <c r="G7" s="473" t="s">
        <v>491</v>
      </c>
      <c r="K7" s="465" t="s">
        <v>198</v>
      </c>
      <c r="L7" s="325" t="s">
        <v>199</v>
      </c>
      <c r="M7" s="325" t="s">
        <v>183</v>
      </c>
      <c r="N7" s="327" t="s">
        <v>200</v>
      </c>
      <c r="O7" s="325" t="s">
        <v>185</v>
      </c>
      <c r="P7" s="328" t="s">
        <v>201</v>
      </c>
      <c r="Q7" s="328" t="s">
        <v>505</v>
      </c>
    </row>
    <row r="8">
      <c r="A8" s="458">
        <v>7</v>
      </c>
      <c r="B8" s="459" t="s">
        <v>714</v>
      </c>
      <c r="C8" s="476" t="s">
        <v>715</v>
      </c>
      <c r="D8" s="461" t="s">
        <v>716</v>
      </c>
      <c r="E8" s="319" t="s">
        <v>694</v>
      </c>
      <c r="K8" s="465" t="s">
        <v>198</v>
      </c>
      <c r="L8" s="325" t="s">
        <v>202</v>
      </c>
      <c r="M8" s="325" t="s">
        <v>183</v>
      </c>
      <c r="N8" s="327" t="s">
        <v>200</v>
      </c>
      <c r="O8" s="325" t="s">
        <v>191</v>
      </c>
      <c r="P8" s="328" t="s">
        <v>203</v>
      </c>
      <c r="Q8" s="328" t="s">
        <v>717</v>
      </c>
    </row>
    <row r="9">
      <c r="A9" s="458">
        <v>8</v>
      </c>
      <c r="B9" s="459" t="s">
        <v>718</v>
      </c>
      <c r="C9" s="460" t="s">
        <v>719</v>
      </c>
      <c r="D9" s="461" t="s">
        <v>720</v>
      </c>
      <c r="E9" s="319" t="s">
        <v>694</v>
      </c>
      <c r="F9" s="478" t="s">
        <v>721</v>
      </c>
      <c r="K9" s="465" t="s">
        <v>181</v>
      </c>
      <c r="L9" s="325" t="s">
        <v>204</v>
      </c>
      <c r="M9" s="325" t="s">
        <v>183</v>
      </c>
      <c r="N9" s="327" t="s">
        <v>205</v>
      </c>
      <c r="O9" s="325" t="s">
        <v>185</v>
      </c>
      <c r="P9" s="328" t="s">
        <v>206</v>
      </c>
      <c r="Q9" s="328" t="s">
        <v>722</v>
      </c>
    </row>
    <row r="10">
      <c r="A10" s="458">
        <v>9</v>
      </c>
      <c r="B10" s="459" t="s">
        <v>723</v>
      </c>
      <c r="C10" s="460" t="s">
        <v>724</v>
      </c>
      <c r="D10" s="479" t="s">
        <v>725</v>
      </c>
      <c r="E10" s="319" t="s">
        <v>694</v>
      </c>
      <c r="F10" s="480">
        <v>1</v>
      </c>
      <c r="G10" s="481" t="s">
        <v>105</v>
      </c>
      <c r="H10" s="481" t="s">
        <v>561</v>
      </c>
      <c r="K10" s="465" t="s">
        <v>181</v>
      </c>
      <c r="L10" s="325" t="s">
        <v>207</v>
      </c>
      <c r="M10" s="325" t="s">
        <v>183</v>
      </c>
      <c r="N10" s="327" t="s">
        <v>205</v>
      </c>
      <c r="O10" s="325" t="s">
        <v>185</v>
      </c>
      <c r="P10" s="328" t="s">
        <v>208</v>
      </c>
      <c r="Q10" s="328" t="s">
        <v>726</v>
      </c>
    </row>
    <row r="11">
      <c r="A11" s="458">
        <v>10</v>
      </c>
      <c r="B11" s="459" t="s">
        <v>727</v>
      </c>
      <c r="C11" s="460" t="s">
        <v>728</v>
      </c>
      <c r="D11" s="461" t="s">
        <v>729</v>
      </c>
      <c r="E11" s="319" t="s">
        <v>694</v>
      </c>
      <c r="F11" s="480">
        <v>2</v>
      </c>
      <c r="G11" s="481" t="s">
        <v>555</v>
      </c>
      <c r="H11" s="481" t="s">
        <v>556</v>
      </c>
      <c r="K11" s="465" t="s">
        <v>181</v>
      </c>
      <c r="L11" s="325" t="s">
        <v>209</v>
      </c>
      <c r="M11" s="325" t="s">
        <v>183</v>
      </c>
      <c r="N11" s="327" t="s">
        <v>210</v>
      </c>
      <c r="O11" s="325" t="s">
        <v>185</v>
      </c>
      <c r="P11" s="328" t="s">
        <v>211</v>
      </c>
      <c r="Q11" s="328" t="s">
        <v>514</v>
      </c>
    </row>
    <row r="12">
      <c r="A12" s="458">
        <v>11</v>
      </c>
      <c r="B12" s="460" t="s">
        <v>730</v>
      </c>
      <c r="C12" s="460" t="s">
        <v>731</v>
      </c>
      <c r="D12" s="461" t="s">
        <v>732</v>
      </c>
      <c r="E12" s="319" t="s">
        <v>694</v>
      </c>
      <c r="K12" s="465" t="s">
        <v>181</v>
      </c>
      <c r="L12" s="325" t="s">
        <v>212</v>
      </c>
      <c r="M12" s="325" t="s">
        <v>183</v>
      </c>
      <c r="N12" s="327" t="s">
        <v>210</v>
      </c>
      <c r="O12" s="325" t="s">
        <v>185</v>
      </c>
      <c r="P12" s="328" t="s">
        <v>213</v>
      </c>
      <c r="Q12" s="328" t="s">
        <v>733</v>
      </c>
    </row>
    <row r="13">
      <c r="A13" s="458">
        <v>12</v>
      </c>
      <c r="B13" s="459" t="s">
        <v>734</v>
      </c>
      <c r="C13" s="460" t="s">
        <v>735</v>
      </c>
      <c r="D13" s="461" t="s">
        <v>736</v>
      </c>
      <c r="E13" s="319" t="s">
        <v>694</v>
      </c>
      <c r="K13" s="465" t="s">
        <v>181</v>
      </c>
      <c r="L13" s="325" t="s">
        <v>214</v>
      </c>
      <c r="M13" s="325" t="s">
        <v>183</v>
      </c>
      <c r="N13" s="327" t="s">
        <v>205</v>
      </c>
      <c r="O13" s="325" t="s">
        <v>185</v>
      </c>
      <c r="P13" s="328" t="s">
        <v>215</v>
      </c>
      <c r="Q13" s="328" t="s">
        <v>737</v>
      </c>
    </row>
    <row r="14">
      <c r="A14" s="458">
        <v>13</v>
      </c>
      <c r="B14" s="470" t="s">
        <v>738</v>
      </c>
      <c r="C14" s="470" t="s">
        <v>739</v>
      </c>
      <c r="D14" s="461" t="s">
        <v>740</v>
      </c>
      <c r="E14" s="319" t="s">
        <v>694</v>
      </c>
      <c r="K14" s="465" t="s">
        <v>181</v>
      </c>
      <c r="L14" s="325" t="s">
        <v>216</v>
      </c>
      <c r="M14" s="325" t="s">
        <v>183</v>
      </c>
      <c r="N14" s="327" t="s">
        <v>217</v>
      </c>
      <c r="O14" s="325" t="s">
        <v>185</v>
      </c>
      <c r="P14" s="328" t="s">
        <v>218</v>
      </c>
      <c r="Q14" s="328" t="s">
        <v>741</v>
      </c>
    </row>
    <row r="15">
      <c r="A15" s="458">
        <v>14</v>
      </c>
      <c r="B15" s="460" t="s">
        <v>742</v>
      </c>
      <c r="C15" s="460" t="s">
        <v>743</v>
      </c>
      <c r="D15" s="461" t="s">
        <v>744</v>
      </c>
      <c r="E15" s="319" t="s">
        <v>694</v>
      </c>
      <c r="K15" s="465" t="s">
        <v>181</v>
      </c>
      <c r="L15" s="325" t="s">
        <v>219</v>
      </c>
      <c r="M15" s="325" t="s">
        <v>183</v>
      </c>
      <c r="N15" s="327" t="s">
        <v>220</v>
      </c>
      <c r="O15" s="325" t="s">
        <v>185</v>
      </c>
      <c r="P15" s="328" t="s">
        <v>221</v>
      </c>
      <c r="Q15" s="328" t="s">
        <v>529</v>
      </c>
    </row>
    <row r="16">
      <c r="A16" s="487">
        <v>15</v>
      </c>
      <c r="B16" s="459" t="s">
        <v>745</v>
      </c>
      <c r="C16" s="460" t="s">
        <v>746</v>
      </c>
      <c r="D16" s="461" t="s">
        <v>747</v>
      </c>
      <c r="E16" s="319" t="s">
        <v>694</v>
      </c>
      <c r="K16" s="465" t="s">
        <v>181</v>
      </c>
      <c r="L16" s="325" t="s">
        <v>222</v>
      </c>
      <c r="M16" s="325" t="s">
        <v>183</v>
      </c>
      <c r="N16" s="327" t="s">
        <v>223</v>
      </c>
      <c r="O16" s="325" t="s">
        <v>185</v>
      </c>
      <c r="P16" s="328" t="s">
        <v>224</v>
      </c>
      <c r="Q16" s="328" t="s">
        <v>530</v>
      </c>
    </row>
    <row r="17">
      <c r="K17" s="465" t="s">
        <v>181</v>
      </c>
      <c r="L17" s="325" t="s">
        <v>225</v>
      </c>
      <c r="M17" s="325" t="s">
        <v>183</v>
      </c>
      <c r="N17" s="327" t="s">
        <v>226</v>
      </c>
      <c r="O17" s="325" t="s">
        <v>185</v>
      </c>
      <c r="P17" s="328" t="s">
        <v>227</v>
      </c>
      <c r="Q17" s="328" t="s">
        <v>533</v>
      </c>
    </row>
    <row r="18">
      <c r="K18" s="465" t="s">
        <v>181</v>
      </c>
      <c r="L18" s="325" t="s">
        <v>228</v>
      </c>
      <c r="M18" s="325" t="s">
        <v>183</v>
      </c>
      <c r="N18" s="327" t="s">
        <v>220</v>
      </c>
      <c r="O18" s="325" t="s">
        <v>185</v>
      </c>
      <c r="P18" s="328" t="s">
        <v>229</v>
      </c>
      <c r="Q18" s="328" t="s">
        <v>534</v>
      </c>
    </row>
    <row r="19">
      <c r="K19" s="465" t="s">
        <v>181</v>
      </c>
      <c r="L19" s="325" t="s">
        <v>230</v>
      </c>
      <c r="M19" s="325" t="s">
        <v>183</v>
      </c>
      <c r="N19" s="327" t="s">
        <v>220</v>
      </c>
      <c r="O19" s="325" t="s">
        <v>185</v>
      </c>
      <c r="P19" s="328" t="s">
        <v>231</v>
      </c>
      <c r="Q19" s="328" t="s">
        <v>535</v>
      </c>
    </row>
    <row r="20">
      <c r="K20" s="465" t="s">
        <v>181</v>
      </c>
      <c r="L20" s="325" t="s">
        <v>232</v>
      </c>
      <c r="M20" s="325" t="s">
        <v>233</v>
      </c>
      <c r="N20" s="327" t="s">
        <v>234</v>
      </c>
      <c r="O20" s="325" t="s">
        <v>185</v>
      </c>
      <c r="P20" s="328" t="s">
        <v>235</v>
      </c>
      <c r="Q20" s="328" t="s">
        <v>539</v>
      </c>
    </row>
    <row r="21">
      <c r="A21" s="493" t="s">
        <v>508</v>
      </c>
      <c r="K21" s="465" t="s">
        <v>181</v>
      </c>
      <c r="L21" s="325" t="s">
        <v>236</v>
      </c>
      <c r="M21" s="325" t="s">
        <v>233</v>
      </c>
      <c r="N21" s="327" t="s">
        <v>234</v>
      </c>
      <c r="O21" s="325" t="s">
        <v>185</v>
      </c>
      <c r="P21" s="328" t="s">
        <v>237</v>
      </c>
      <c r="Q21" s="328" t="s">
        <v>540</v>
      </c>
    </row>
    <row r="22">
      <c r="A22" s="494">
        <v>1</v>
      </c>
      <c r="B22" s="495" t="s">
        <v>255</v>
      </c>
      <c r="C22" s="495" t="s">
        <v>621</v>
      </c>
      <c r="D22" s="496" t="s">
        <v>607</v>
      </c>
      <c r="K22" s="465" t="s">
        <v>181</v>
      </c>
      <c r="L22" s="325" t="s">
        <v>238</v>
      </c>
      <c r="M22" s="325" t="s">
        <v>239</v>
      </c>
      <c r="N22" s="327" t="s">
        <v>240</v>
      </c>
      <c r="O22" s="325" t="s">
        <v>185</v>
      </c>
      <c r="P22" s="328" t="s">
        <v>241</v>
      </c>
      <c r="Q22" s="328" t="s">
        <v>748</v>
      </c>
    </row>
    <row r="23">
      <c r="A23" s="494">
        <v>2</v>
      </c>
      <c r="B23" s="495" t="s">
        <v>749</v>
      </c>
      <c r="C23" s="495" t="s">
        <v>750</v>
      </c>
      <c r="D23" s="496" t="s">
        <v>751</v>
      </c>
      <c r="K23" s="465" t="s">
        <v>181</v>
      </c>
      <c r="L23" s="325" t="s">
        <v>242</v>
      </c>
      <c r="M23" s="325" t="s">
        <v>239</v>
      </c>
      <c r="N23" s="327" t="s">
        <v>240</v>
      </c>
      <c r="O23" s="325" t="s">
        <v>185</v>
      </c>
      <c r="P23" s="328" t="s">
        <v>243</v>
      </c>
      <c r="Q23" s="328" t="s">
        <v>752</v>
      </c>
    </row>
    <row r="24">
      <c r="A24" s="494">
        <v>3</v>
      </c>
      <c r="B24" s="495" t="s">
        <v>315</v>
      </c>
      <c r="C24" s="495" t="s">
        <v>753</v>
      </c>
      <c r="D24" s="496" t="s">
        <v>754</v>
      </c>
      <c r="K24" s="465" t="s">
        <v>198</v>
      </c>
      <c r="L24" s="325" t="s">
        <v>244</v>
      </c>
      <c r="M24" s="325" t="s">
        <v>245</v>
      </c>
      <c r="N24" s="327" t="s">
        <v>246</v>
      </c>
      <c r="O24" s="325" t="s">
        <v>191</v>
      </c>
      <c r="P24" s="328" t="s">
        <v>247</v>
      </c>
      <c r="Q24" s="328" t="s">
        <v>544</v>
      </c>
    </row>
    <row r="25">
      <c r="A25" s="494">
        <v>4</v>
      </c>
      <c r="B25" s="495" t="s">
        <v>611</v>
      </c>
      <c r="C25" s="495" t="s">
        <v>612</v>
      </c>
      <c r="D25" s="496" t="s">
        <v>607</v>
      </c>
      <c r="K25" s="465" t="s">
        <v>198</v>
      </c>
      <c r="L25" s="325" t="s">
        <v>248</v>
      </c>
      <c r="M25" s="325" t="s">
        <v>245</v>
      </c>
      <c r="N25" s="327" t="s">
        <v>249</v>
      </c>
      <c r="O25" s="325" t="s">
        <v>191</v>
      </c>
      <c r="P25" s="328" t="s">
        <v>250</v>
      </c>
      <c r="Q25" s="328" t="s">
        <v>549</v>
      </c>
    </row>
    <row r="26">
      <c r="A26" s="494">
        <v>5</v>
      </c>
      <c r="B26" s="495" t="s">
        <v>615</v>
      </c>
      <c r="C26" s="495" t="s">
        <v>616</v>
      </c>
      <c r="D26" s="496" t="s">
        <v>751</v>
      </c>
      <c r="K26" s="465" t="s">
        <v>198</v>
      </c>
      <c r="L26" s="325" t="s">
        <v>251</v>
      </c>
      <c r="M26" s="325" t="s">
        <v>252</v>
      </c>
      <c r="N26" s="327" t="s">
        <v>249</v>
      </c>
      <c r="O26" s="325" t="s">
        <v>191</v>
      </c>
      <c r="P26" s="328" t="s">
        <v>253</v>
      </c>
      <c r="Q26" s="328" t="s">
        <v>550</v>
      </c>
    </row>
    <row r="27">
      <c r="A27" s="494">
        <v>6</v>
      </c>
      <c r="B27" s="495" t="s">
        <v>617</v>
      </c>
      <c r="C27" s="495" t="s">
        <v>618</v>
      </c>
      <c r="D27" s="496" t="s">
        <v>754</v>
      </c>
      <c r="K27" s="465" t="s">
        <v>198</v>
      </c>
      <c r="L27" s="325" t="s">
        <v>254</v>
      </c>
      <c r="M27" s="325" t="s">
        <v>255</v>
      </c>
      <c r="N27" s="327" t="s">
        <v>256</v>
      </c>
      <c r="O27" s="325" t="s">
        <v>191</v>
      </c>
      <c r="P27" s="328" t="s">
        <v>257</v>
      </c>
      <c r="Q27" s="328" t="s">
        <v>551</v>
      </c>
    </row>
    <row r="28">
      <c r="A28" s="494">
        <v>7</v>
      </c>
      <c r="B28" s="495" t="s">
        <v>619</v>
      </c>
      <c r="C28" s="495" t="s">
        <v>620</v>
      </c>
      <c r="D28" s="496" t="s">
        <v>607</v>
      </c>
      <c r="K28" s="465" t="s">
        <v>198</v>
      </c>
      <c r="L28" s="325" t="s">
        <v>258</v>
      </c>
      <c r="M28" s="325" t="s">
        <v>255</v>
      </c>
      <c r="N28" s="327" t="s">
        <v>259</v>
      </c>
      <c r="O28" s="325" t="s">
        <v>191</v>
      </c>
      <c r="P28" s="328" t="s">
        <v>260</v>
      </c>
      <c r="Q28" s="328" t="s">
        <v>552</v>
      </c>
    </row>
    <row r="29">
      <c r="A29" s="494">
        <v>8</v>
      </c>
      <c r="B29" s="495" t="s">
        <v>183</v>
      </c>
      <c r="C29" s="495" t="s">
        <v>622</v>
      </c>
      <c r="D29" s="496" t="s">
        <v>755</v>
      </c>
      <c r="K29" s="465" t="s">
        <v>198</v>
      </c>
      <c r="L29" s="325" t="s">
        <v>261</v>
      </c>
      <c r="M29" s="325" t="s">
        <v>239</v>
      </c>
      <c r="N29" s="327" t="s">
        <v>262</v>
      </c>
      <c r="O29" s="325" t="s">
        <v>191</v>
      </c>
      <c r="P29" s="328" t="s">
        <v>263</v>
      </c>
      <c r="Q29" s="328" t="s">
        <v>553</v>
      </c>
    </row>
    <row r="30">
      <c r="A30" s="494">
        <v>9</v>
      </c>
      <c r="B30" s="495" t="s">
        <v>623</v>
      </c>
      <c r="C30" s="495" t="s">
        <v>756</v>
      </c>
      <c r="D30" s="496" t="s">
        <v>751</v>
      </c>
      <c r="K30" s="465" t="s">
        <v>198</v>
      </c>
      <c r="L30" s="325" t="s">
        <v>264</v>
      </c>
      <c r="M30" s="325" t="s">
        <v>233</v>
      </c>
      <c r="N30" s="327" t="s">
        <v>262</v>
      </c>
      <c r="O30" s="325" t="s">
        <v>191</v>
      </c>
      <c r="P30" s="328" t="s">
        <v>265</v>
      </c>
      <c r="Q30" s="328" t="s">
        <v>554</v>
      </c>
    </row>
    <row r="31">
      <c r="A31" s="494">
        <v>10</v>
      </c>
      <c r="B31" s="495" t="s">
        <v>625</v>
      </c>
      <c r="C31" s="495" t="s">
        <v>626</v>
      </c>
      <c r="D31" s="496" t="s">
        <v>757</v>
      </c>
      <c r="K31" s="465" t="s">
        <v>198</v>
      </c>
      <c r="L31" s="325" t="s">
        <v>266</v>
      </c>
      <c r="M31" s="325" t="s">
        <v>233</v>
      </c>
      <c r="N31" s="327" t="s">
        <v>267</v>
      </c>
      <c r="O31" s="325" t="s">
        <v>191</v>
      </c>
      <c r="P31" s="328" t="s">
        <v>268</v>
      </c>
      <c r="Q31" s="328" t="s">
        <v>558</v>
      </c>
    </row>
    <row r="32">
      <c r="A32" s="494">
        <v>11</v>
      </c>
      <c r="B32" s="495" t="s">
        <v>627</v>
      </c>
      <c r="C32" s="495" t="s">
        <v>628</v>
      </c>
      <c r="D32" s="496" t="s">
        <v>757</v>
      </c>
      <c r="K32" s="465" t="s">
        <v>198</v>
      </c>
      <c r="L32" s="325" t="s">
        <v>269</v>
      </c>
      <c r="M32" s="325" t="s">
        <v>270</v>
      </c>
      <c r="N32" s="327" t="s">
        <v>271</v>
      </c>
      <c r="O32" s="325" t="s">
        <v>272</v>
      </c>
      <c r="P32" s="328" t="s">
        <v>273</v>
      </c>
      <c r="Q32" s="328" t="s">
        <v>563</v>
      </c>
    </row>
    <row r="33">
      <c r="A33" s="494">
        <v>12</v>
      </c>
      <c r="B33" s="495" t="s">
        <v>629</v>
      </c>
      <c r="C33" s="495" t="s">
        <v>629</v>
      </c>
      <c r="D33" s="496" t="s">
        <v>610</v>
      </c>
      <c r="K33" s="465" t="s">
        <v>274</v>
      </c>
      <c r="L33" s="325" t="s">
        <v>275</v>
      </c>
      <c r="M33" s="325" t="s">
        <v>239</v>
      </c>
      <c r="N33" s="327" t="s">
        <v>276</v>
      </c>
      <c r="O33" s="325" t="s">
        <v>272</v>
      </c>
      <c r="P33" s="328" t="s">
        <v>277</v>
      </c>
      <c r="Q33" s="328" t="s">
        <v>568</v>
      </c>
    </row>
    <row r="34">
      <c r="A34" s="494">
        <v>13</v>
      </c>
      <c r="B34" s="495" t="s">
        <v>252</v>
      </c>
      <c r="C34" s="495" t="s">
        <v>632</v>
      </c>
      <c r="D34" s="496" t="s">
        <v>562</v>
      </c>
      <c r="K34" s="465" t="s">
        <v>274</v>
      </c>
      <c r="L34" s="325" t="s">
        <v>278</v>
      </c>
      <c r="M34" s="325" t="s">
        <v>239</v>
      </c>
      <c r="N34" s="327" t="s">
        <v>223</v>
      </c>
      <c r="O34" s="325" t="s">
        <v>272</v>
      </c>
      <c r="P34" s="328" t="s">
        <v>279</v>
      </c>
      <c r="Q34" s="328" t="s">
        <v>570</v>
      </c>
    </row>
    <row r="35">
      <c r="A35" s="494">
        <v>14</v>
      </c>
      <c r="B35" s="495" t="s">
        <v>608</v>
      </c>
      <c r="C35" s="495" t="s">
        <v>609</v>
      </c>
      <c r="D35" s="496" t="s">
        <v>607</v>
      </c>
      <c r="K35" s="465" t="s">
        <v>280</v>
      </c>
      <c r="L35" s="325" t="s">
        <v>281</v>
      </c>
      <c r="M35" s="325" t="s">
        <v>239</v>
      </c>
      <c r="N35" s="327" t="s">
        <v>226</v>
      </c>
      <c r="O35" s="325" t="s">
        <v>272</v>
      </c>
      <c r="P35" s="328" t="s">
        <v>282</v>
      </c>
      <c r="Q35" s="328" t="s">
        <v>758</v>
      </c>
    </row>
    <row r="36">
      <c r="A36" s="494">
        <v>15</v>
      </c>
      <c r="B36" s="495" t="s">
        <v>633</v>
      </c>
      <c r="C36" s="495" t="s">
        <v>634</v>
      </c>
      <c r="D36" s="496" t="s">
        <v>607</v>
      </c>
      <c r="K36" s="465" t="s">
        <v>572</v>
      </c>
      <c r="L36" s="325" t="s">
        <v>284</v>
      </c>
      <c r="M36" s="325" t="s">
        <v>239</v>
      </c>
      <c r="N36" s="327" t="s">
        <v>285</v>
      </c>
      <c r="O36" s="325" t="s">
        <v>272</v>
      </c>
      <c r="P36" s="328" t="s">
        <v>286</v>
      </c>
      <c r="Q36" s="328" t="s">
        <v>573</v>
      </c>
    </row>
    <row r="37">
      <c r="A37" s="494">
        <v>16</v>
      </c>
      <c r="B37" s="495" t="s">
        <v>759</v>
      </c>
      <c r="C37" s="495" t="s">
        <v>631</v>
      </c>
      <c r="D37" s="496" t="s">
        <v>760</v>
      </c>
      <c r="K37" s="465" t="s">
        <v>287</v>
      </c>
      <c r="L37" s="325" t="s">
        <v>288</v>
      </c>
      <c r="M37" s="325" t="s">
        <v>239</v>
      </c>
      <c r="N37" s="327" t="s">
        <v>276</v>
      </c>
      <c r="O37" s="325" t="s">
        <v>272</v>
      </c>
      <c r="P37" s="328" t="s">
        <v>289</v>
      </c>
      <c r="Q37" s="328" t="s">
        <v>574</v>
      </c>
    </row>
    <row r="38">
      <c r="A38" s="494">
        <v>17</v>
      </c>
      <c r="B38" s="73" t="s">
        <v>613</v>
      </c>
      <c r="C38" s="73" t="s">
        <v>614</v>
      </c>
      <c r="D38" s="496" t="s">
        <v>610</v>
      </c>
      <c r="K38" s="465" t="s">
        <v>274</v>
      </c>
      <c r="L38" s="325" t="s">
        <v>290</v>
      </c>
      <c r="M38" s="325" t="s">
        <v>239</v>
      </c>
      <c r="N38" s="327" t="s">
        <v>291</v>
      </c>
      <c r="O38" s="325" t="s">
        <v>272</v>
      </c>
      <c r="P38" s="328" t="s">
        <v>292</v>
      </c>
      <c r="Q38" s="328" t="s">
        <v>575</v>
      </c>
    </row>
    <row r="39">
      <c r="A39" s="497">
        <v>18</v>
      </c>
      <c r="B39" s="498" t="s">
        <v>761</v>
      </c>
      <c r="C39" s="498" t="s">
        <v>762</v>
      </c>
      <c r="D39" s="496" t="s">
        <v>754</v>
      </c>
      <c r="K39" s="465" t="s">
        <v>287</v>
      </c>
      <c r="L39" s="325" t="s">
        <v>293</v>
      </c>
      <c r="M39" s="325" t="s">
        <v>239</v>
      </c>
      <c r="N39" s="327" t="s">
        <v>294</v>
      </c>
      <c r="O39" s="325" t="s">
        <v>272</v>
      </c>
      <c r="P39" s="328" t="s">
        <v>295</v>
      </c>
      <c r="Q39" s="328" t="s">
        <v>576</v>
      </c>
    </row>
    <row r="40">
      <c r="A40" s="499">
        <v>19</v>
      </c>
      <c r="B40" s="500" t="s">
        <v>763</v>
      </c>
      <c r="C40" s="500" t="s">
        <v>763</v>
      </c>
      <c r="D40" s="496" t="s">
        <v>635</v>
      </c>
      <c r="K40" s="465" t="s">
        <v>296</v>
      </c>
      <c r="L40" s="325" t="s">
        <v>297</v>
      </c>
      <c r="M40" s="325" t="s">
        <v>239</v>
      </c>
      <c r="N40" s="327" t="s">
        <v>291</v>
      </c>
      <c r="O40" s="325" t="s">
        <v>272</v>
      </c>
      <c r="P40" s="328" t="s">
        <v>298</v>
      </c>
      <c r="Q40" s="328" t="s">
        <v>577</v>
      </c>
    </row>
    <row r="41">
      <c r="K41" s="465" t="s">
        <v>287</v>
      </c>
      <c r="L41" s="325" t="s">
        <v>299</v>
      </c>
      <c r="M41" s="325" t="s">
        <v>239</v>
      </c>
      <c r="N41" s="327" t="s">
        <v>300</v>
      </c>
      <c r="O41" s="325" t="s">
        <v>272</v>
      </c>
      <c r="P41" s="328" t="s">
        <v>301</v>
      </c>
      <c r="Q41" s="328" t="s">
        <v>578</v>
      </c>
    </row>
    <row r="42">
      <c r="K42" s="465" t="s">
        <v>274</v>
      </c>
      <c r="L42" s="325" t="s">
        <v>302</v>
      </c>
      <c r="M42" s="325" t="s">
        <v>239</v>
      </c>
      <c r="N42" s="327" t="s">
        <v>300</v>
      </c>
      <c r="O42" s="325" t="s">
        <v>272</v>
      </c>
      <c r="P42" s="328" t="s">
        <v>303</v>
      </c>
      <c r="Q42" s="328" t="s">
        <v>579</v>
      </c>
    </row>
    <row r="43">
      <c r="K43" s="465" t="s">
        <v>304</v>
      </c>
      <c r="L43" s="325" t="s">
        <v>305</v>
      </c>
      <c r="M43" s="325" t="s">
        <v>239</v>
      </c>
      <c r="N43" s="327" t="s">
        <v>300</v>
      </c>
      <c r="O43" s="325" t="s">
        <v>272</v>
      </c>
      <c r="P43" s="328" t="s">
        <v>306</v>
      </c>
      <c r="Q43" s="328" t="s">
        <v>580</v>
      </c>
    </row>
    <row r="44">
      <c r="K44" s="465" t="s">
        <v>307</v>
      </c>
      <c r="L44" s="325" t="s">
        <v>308</v>
      </c>
      <c r="M44" s="325" t="s">
        <v>239</v>
      </c>
      <c r="N44" s="327" t="s">
        <v>294</v>
      </c>
      <c r="O44" s="325" t="s">
        <v>272</v>
      </c>
      <c r="P44" s="328" t="s">
        <v>309</v>
      </c>
      <c r="Q44" s="328" t="s">
        <v>582</v>
      </c>
    </row>
    <row r="45">
      <c r="K45" s="465" t="s">
        <v>310</v>
      </c>
      <c r="L45" s="325" t="s">
        <v>311</v>
      </c>
      <c r="M45" s="325" t="s">
        <v>239</v>
      </c>
      <c r="N45" s="327" t="s">
        <v>220</v>
      </c>
      <c r="O45" s="325" t="s">
        <v>272</v>
      </c>
      <c r="P45" s="328" t="s">
        <v>312</v>
      </c>
      <c r="Q45" s="328" t="s">
        <v>583</v>
      </c>
    </row>
    <row r="46">
      <c r="K46" s="465" t="s">
        <v>313</v>
      </c>
      <c r="L46" s="325" t="s">
        <v>314</v>
      </c>
      <c r="M46" s="325" t="s">
        <v>315</v>
      </c>
      <c r="N46" s="327" t="s">
        <v>316</v>
      </c>
      <c r="O46" s="325" t="s">
        <v>272</v>
      </c>
      <c r="P46" s="328" t="s">
        <v>317</v>
      </c>
      <c r="Q46" s="328" t="s">
        <v>584</v>
      </c>
    </row>
    <row r="47">
      <c r="K47" s="465" t="s">
        <v>198</v>
      </c>
      <c r="L47" s="325" t="s">
        <v>318</v>
      </c>
      <c r="M47" s="325" t="s">
        <v>315</v>
      </c>
      <c r="N47" s="421" t="s">
        <v>319</v>
      </c>
      <c r="O47" s="325" t="s">
        <v>272</v>
      </c>
      <c r="P47" s="328" t="s">
        <v>320</v>
      </c>
      <c r="Q47" s="328" t="s">
        <v>585</v>
      </c>
    </row>
    <row r="48">
      <c r="K48" s="465" t="s">
        <v>198</v>
      </c>
      <c r="L48" s="325" t="s">
        <v>321</v>
      </c>
      <c r="M48" s="325" t="s">
        <v>315</v>
      </c>
      <c r="N48" s="421" t="s">
        <v>319</v>
      </c>
      <c r="O48" s="325" t="s">
        <v>272</v>
      </c>
      <c r="P48" s="328" t="s">
        <v>322</v>
      </c>
      <c r="Q48" s="328" t="s">
        <v>586</v>
      </c>
    </row>
    <row r="49">
      <c r="K49" s="465" t="s">
        <v>198</v>
      </c>
      <c r="L49" s="325" t="s">
        <v>323</v>
      </c>
      <c r="M49" s="325" t="s">
        <v>315</v>
      </c>
      <c r="N49" s="421" t="s">
        <v>319</v>
      </c>
      <c r="O49" s="325" t="s">
        <v>272</v>
      </c>
      <c r="P49" s="328" t="s">
        <v>324</v>
      </c>
      <c r="Q49" s="328" t="s">
        <v>587</v>
      </c>
    </row>
    <row r="50">
      <c r="K50" s="465" t="s">
        <v>198</v>
      </c>
      <c r="L50" s="325" t="s">
        <v>325</v>
      </c>
      <c r="M50" s="325" t="s">
        <v>239</v>
      </c>
      <c r="N50" s="327" t="s">
        <v>326</v>
      </c>
      <c r="O50" s="325" t="s">
        <v>191</v>
      </c>
      <c r="P50" s="328" t="s">
        <v>327</v>
      </c>
      <c r="Q50" s="328" t="s">
        <v>589</v>
      </c>
    </row>
    <row r="51">
      <c r="K51" s="465" t="s">
        <v>198</v>
      </c>
      <c r="L51" s="325" t="s">
        <v>328</v>
      </c>
      <c r="M51" s="325" t="s">
        <v>239</v>
      </c>
      <c r="N51" s="327" t="s">
        <v>326</v>
      </c>
      <c r="O51" s="325" t="s">
        <v>191</v>
      </c>
      <c r="P51" s="328" t="s">
        <v>329</v>
      </c>
      <c r="Q51" s="328" t="s">
        <v>590</v>
      </c>
    </row>
    <row r="52">
      <c r="K52" s="501" t="s">
        <v>198</v>
      </c>
      <c r="L52" s="423" t="s">
        <v>593</v>
      </c>
      <c r="M52" s="423" t="s">
        <v>239</v>
      </c>
      <c r="N52" s="424" t="s">
        <v>226</v>
      </c>
      <c r="O52" s="425" t="s">
        <v>272</v>
      </c>
      <c r="P52" s="425" t="s">
        <v>594</v>
      </c>
      <c r="Q52" s="502" t="s">
        <v>595</v>
      </c>
    </row>
    <row r="58">
      <c r="K58" s="503" t="s">
        <v>764</v>
      </c>
    </row>
    <row r="59">
      <c r="K59" s="504">
        <v>0.1</v>
      </c>
      <c r="L59" s="505" t="s">
        <v>312</v>
      </c>
      <c r="M59" s="505" t="s">
        <v>594</v>
      </c>
    </row>
    <row r="60">
      <c r="K60" s="504">
        <v>0.2</v>
      </c>
      <c r="L60" s="505" t="s">
        <v>594</v>
      </c>
      <c r="M60" s="505" t="s">
        <v>279</v>
      </c>
    </row>
    <row r="61">
      <c r="K61" s="504">
        <v>0.5</v>
      </c>
      <c r="L61" s="505" t="s">
        <v>279</v>
      </c>
      <c r="M61" s="505" t="s">
        <v>298</v>
      </c>
    </row>
    <row r="62">
      <c r="K62" s="504">
        <v>1</v>
      </c>
      <c r="L62" s="505" t="s">
        <v>298</v>
      </c>
      <c r="M62" s="505" t="s">
        <v>306</v>
      </c>
    </row>
    <row r="63">
      <c r="K63" s="504">
        <v>2</v>
      </c>
      <c r="L63" s="505" t="s">
        <v>306</v>
      </c>
      <c r="M63" s="505" t="s">
        <v>309</v>
      </c>
    </row>
    <row r="64">
      <c r="K64" s="504">
        <v>5</v>
      </c>
      <c r="L64" s="505" t="s">
        <v>309</v>
      </c>
      <c r="M64" s="505" t="s">
        <v>277</v>
      </c>
    </row>
    <row r="65">
      <c r="K65" s="504">
        <v>10</v>
      </c>
      <c r="L65" s="505" t="s">
        <v>277</v>
      </c>
      <c r="M65" s="505" t="s">
        <v>286</v>
      </c>
    </row>
    <row r="66">
      <c r="K66" s="504">
        <v>20</v>
      </c>
      <c r="L66" s="505" t="s">
        <v>286</v>
      </c>
      <c r="M66" s="505" t="s">
        <v>277</v>
      </c>
    </row>
    <row r="70">
      <c r="M70" s="506" t="s">
        <v>765</v>
      </c>
    </row>
    <row r="71">
      <c r="M71" s="507">
        <v>1</v>
      </c>
      <c r="N71" s="507">
        <v>0</v>
      </c>
    </row>
    <row r="72">
      <c r="M72" s="507">
        <v>2</v>
      </c>
      <c r="N72" s="508" t="s">
        <v>766</v>
      </c>
    </row>
    <row r="73">
      <c r="M73" s="507">
        <v>3</v>
      </c>
      <c r="N73" s="508" t="s">
        <v>767</v>
      </c>
    </row>
    <row r="74">
      <c r="M74" s="507">
        <v>4</v>
      </c>
      <c r="N74" s="508" t="s">
        <v>768</v>
      </c>
    </row>
    <row r="75">
      <c r="M75" s="507">
        <v>5</v>
      </c>
      <c r="N75" s="508" t="s">
        <v>769</v>
      </c>
    </row>
    <row r="76">
      <c r="M76" s="507">
        <v>6</v>
      </c>
    </row>
    <row r="77">
      <c r="M77" s="507">
        <v>7</v>
      </c>
    </row>
    <row r="78">
      <c r="M78" s="507">
        <v>8</v>
      </c>
    </row>
    <row r="79">
      <c r="M79" s="507">
        <v>9</v>
      </c>
    </row>
    <row r="82">
      <c r="K82" s="509" t="s">
        <v>765</v>
      </c>
    </row>
    <row r="83">
      <c r="K83" s="510">
        <v>0</v>
      </c>
      <c r="L83" s="511" t="s">
        <v>770</v>
      </c>
      <c r="M83" s="511" t="s">
        <v>771</v>
      </c>
      <c r="N83" s="511" t="s">
        <v>509</v>
      </c>
      <c r="O83" s="511" t="s">
        <v>185</v>
      </c>
      <c r="P83" s="511" t="s">
        <v>191</v>
      </c>
      <c r="Q83" s="511" t="s">
        <v>272</v>
      </c>
      <c r="R83" s="512" t="s">
        <v>772</v>
      </c>
    </row>
    <row r="84">
      <c r="K84" s="510">
        <v>1</v>
      </c>
      <c r="L84" s="513">
        <v>5000000</v>
      </c>
      <c r="O84" s="513">
        <v>25000</v>
      </c>
      <c r="P84" s="513">
        <v>85000</v>
      </c>
      <c r="Q84" s="513">
        <f>O84*10</f>
        <v>250000</v>
      </c>
      <c r="R84" s="514">
        <f>P84*10</f>
        <v>850000</v>
      </c>
    </row>
    <row r="85">
      <c r="K85" s="510">
        <v>2</v>
      </c>
      <c r="L85" s="513">
        <v>2000000</v>
      </c>
      <c r="O85" s="513">
        <v>10000</v>
      </c>
      <c r="P85" s="513">
        <v>33000</v>
      </c>
      <c r="Q85" s="513">
        <f>O85*10</f>
        <v>100000</v>
      </c>
      <c r="R85" s="514">
        <f>P85*10</f>
        <v>330000</v>
      </c>
    </row>
    <row r="86">
      <c r="K86" s="510">
        <v>3</v>
      </c>
      <c r="L86" s="513">
        <v>1000000</v>
      </c>
      <c r="N86" s="513">
        <v>1600</v>
      </c>
      <c r="O86" s="513">
        <v>5000</v>
      </c>
      <c r="P86" s="513">
        <f>N86*10</f>
        <v>16000</v>
      </c>
      <c r="Q86" s="513">
        <f>O86*10</f>
        <v>50000</v>
      </c>
      <c r="R86" s="514">
        <f>P86*10</f>
        <v>160000</v>
      </c>
    </row>
    <row r="87">
      <c r="K87" s="510">
        <v>4</v>
      </c>
      <c r="L87" s="513">
        <v>500000</v>
      </c>
      <c r="N87" s="513">
        <v>800</v>
      </c>
      <c r="O87" s="513">
        <f>O84/10</f>
        <v>2500</v>
      </c>
      <c r="P87" s="513">
        <f>N87*10</f>
        <v>8000</v>
      </c>
      <c r="Q87" s="513">
        <f>O87*10</f>
        <v>25000</v>
      </c>
      <c r="R87" s="514">
        <f>P87*10</f>
        <v>80000</v>
      </c>
    </row>
    <row r="88">
      <c r="K88" s="510">
        <v>5</v>
      </c>
      <c r="L88" s="513">
        <v>200000</v>
      </c>
      <c r="N88" s="513">
        <v>300</v>
      </c>
      <c r="O88" s="513">
        <f>O85/10</f>
        <v>1000</v>
      </c>
      <c r="P88" s="513">
        <f>N88*10</f>
        <v>3000</v>
      </c>
      <c r="Q88" s="513">
        <f>O88*10</f>
        <v>10000</v>
      </c>
      <c r="R88" s="514">
        <f>P88*10</f>
        <v>30000</v>
      </c>
    </row>
    <row r="89">
      <c r="K89" s="510">
        <v>6</v>
      </c>
      <c r="L89" s="513">
        <v>100000</v>
      </c>
      <c r="N89" s="513">
        <f>N86/10</f>
        <v>160</v>
      </c>
      <c r="O89" s="513">
        <f>O86/10</f>
        <v>500</v>
      </c>
      <c r="P89" s="513">
        <f>N89*10</f>
        <v>1600</v>
      </c>
      <c r="Q89" s="513">
        <f>O89*10</f>
        <v>5000</v>
      </c>
      <c r="R89" s="514">
        <f>P89*10</f>
        <v>16000</v>
      </c>
    </row>
    <row r="90">
      <c r="K90" s="510">
        <v>7</v>
      </c>
      <c r="L90" s="513">
        <v>50000</v>
      </c>
      <c r="M90" s="513">
        <v>25</v>
      </c>
      <c r="N90" s="513">
        <f>N87/10</f>
        <v>80</v>
      </c>
      <c r="O90" s="513">
        <f>M90*10</f>
        <v>250</v>
      </c>
      <c r="P90" s="513">
        <f>N90*10</f>
        <v>800</v>
      </c>
      <c r="Q90" s="513">
        <f>O90*10</f>
        <v>2500</v>
      </c>
      <c r="R90" s="514">
        <f>P90*10</f>
        <v>8000</v>
      </c>
    </row>
    <row r="91">
      <c r="K91" s="510">
        <v>8</v>
      </c>
      <c r="L91" s="513">
        <v>20000</v>
      </c>
      <c r="M91" s="513">
        <v>10</v>
      </c>
      <c r="N91" s="513">
        <f>N88/10</f>
        <v>30</v>
      </c>
      <c r="O91" s="513">
        <f>M91*10</f>
        <v>100</v>
      </c>
      <c r="P91" s="513">
        <f>N91*10</f>
        <v>300</v>
      </c>
      <c r="Q91" s="513">
        <f>O91*10</f>
        <v>1000</v>
      </c>
      <c r="R91" s="514">
        <f>P91*10</f>
        <v>3000</v>
      </c>
    </row>
    <row r="92">
      <c r="K92" s="510">
        <v>9</v>
      </c>
      <c r="L92" s="513">
        <v>10000</v>
      </c>
      <c r="M92" s="513">
        <v>5</v>
      </c>
      <c r="N92" s="513">
        <f>N89/10</f>
        <v>16</v>
      </c>
      <c r="O92" s="513">
        <f>M92*10</f>
        <v>50</v>
      </c>
      <c r="P92" s="513">
        <f>N92*10</f>
        <v>160</v>
      </c>
      <c r="Q92" s="513">
        <f>O92*10</f>
        <v>500</v>
      </c>
      <c r="R92" s="514">
        <f>P92*10</f>
        <v>1600</v>
      </c>
    </row>
    <row r="93">
      <c r="K93" s="510">
        <v>10</v>
      </c>
      <c r="L93" s="513">
        <v>5000</v>
      </c>
      <c r="M93" s="513">
        <f>M90/10</f>
        <v>2.5</v>
      </c>
      <c r="N93" s="513">
        <f>N90/10</f>
        <v>8</v>
      </c>
      <c r="O93" s="513">
        <f>M93*10</f>
        <v>25</v>
      </c>
      <c r="P93" s="513">
        <f>N93*10</f>
        <v>80</v>
      </c>
      <c r="Q93" s="513">
        <f>O93*10</f>
        <v>250</v>
      </c>
      <c r="R93" s="514">
        <f>P93*10</f>
        <v>800</v>
      </c>
    </row>
    <row r="94">
      <c r="K94" s="510">
        <v>11</v>
      </c>
      <c r="L94" s="513">
        <v>2000</v>
      </c>
      <c r="M94" s="513">
        <f>M91/10</f>
        <v>1</v>
      </c>
      <c r="N94" s="513">
        <f>N91/10</f>
        <v>3</v>
      </c>
      <c r="O94" s="513">
        <f>M94*10</f>
        <v>10</v>
      </c>
      <c r="P94" s="513">
        <f>N94*10</f>
        <v>30</v>
      </c>
      <c r="Q94" s="513">
        <f>O94*10</f>
        <v>100</v>
      </c>
      <c r="R94" s="514">
        <f>P94*10</f>
        <v>300</v>
      </c>
    </row>
    <row r="95">
      <c r="K95" s="510">
        <v>12</v>
      </c>
      <c r="L95" s="513">
        <v>1000</v>
      </c>
      <c r="M95" s="513">
        <f>M92/10</f>
        <v>0.5</v>
      </c>
      <c r="N95" s="513">
        <f>N92/10</f>
        <v>1.6</v>
      </c>
      <c r="O95" s="513">
        <f>M95*10</f>
        <v>5</v>
      </c>
      <c r="P95" s="513">
        <f>N95*10</f>
        <v>16</v>
      </c>
      <c r="Q95" s="513">
        <f>O95*10</f>
        <v>50</v>
      </c>
      <c r="R95" s="514">
        <f>P95*10</f>
        <v>160</v>
      </c>
    </row>
    <row r="96">
      <c r="K96" s="510">
        <v>13</v>
      </c>
      <c r="L96" s="513">
        <v>500</v>
      </c>
      <c r="M96" s="513">
        <f>M93/10</f>
        <v>0.25</v>
      </c>
      <c r="N96" s="513">
        <f>N93/10</f>
        <v>0.8</v>
      </c>
      <c r="O96" s="513">
        <f>M96*10</f>
        <v>2.5</v>
      </c>
      <c r="P96" s="513">
        <f>N96*10</f>
        <v>8</v>
      </c>
      <c r="Q96" s="513">
        <f>O96*10</f>
        <v>25</v>
      </c>
      <c r="R96" s="514">
        <f>P96*10</f>
        <v>80</v>
      </c>
    </row>
    <row r="97">
      <c r="K97" s="510">
        <v>14</v>
      </c>
      <c r="L97" s="513">
        <v>200</v>
      </c>
      <c r="M97" s="513">
        <f>M94/10</f>
        <v>0.1</v>
      </c>
      <c r="N97" s="513">
        <f>N94/10</f>
        <v>0.3</v>
      </c>
      <c r="O97" s="513">
        <f>M97*10</f>
        <v>1</v>
      </c>
      <c r="P97" s="513">
        <f>N97*10</f>
        <v>3</v>
      </c>
      <c r="Q97" s="513">
        <f>O97*10</f>
        <v>10</v>
      </c>
      <c r="R97" s="514">
        <f>P97*10</f>
        <v>30</v>
      </c>
    </row>
    <row r="98">
      <c r="K98" s="510">
        <v>15</v>
      </c>
      <c r="L98" s="513">
        <v>100</v>
      </c>
      <c r="M98" s="513">
        <f>M95/10</f>
        <v>0.05</v>
      </c>
      <c r="N98" s="513">
        <f>N95/10</f>
        <v>0.16</v>
      </c>
      <c r="O98" s="513">
        <f>M98*10</f>
        <v>0.5</v>
      </c>
      <c r="P98" s="513">
        <f>N98*10</f>
        <v>1.6</v>
      </c>
      <c r="Q98" s="513">
        <f>O98*10</f>
        <v>5</v>
      </c>
      <c r="R98" s="514">
        <f>P98*10</f>
        <v>16</v>
      </c>
    </row>
    <row r="99">
      <c r="K99" s="510">
        <v>16</v>
      </c>
      <c r="L99" s="513">
        <v>50</v>
      </c>
      <c r="M99" s="513">
        <v>0.03</v>
      </c>
      <c r="N99" s="513">
        <v>0.1</v>
      </c>
      <c r="O99" s="513">
        <f>M99*10</f>
        <v>0.3</v>
      </c>
      <c r="P99" s="513">
        <f>N99*10</f>
        <v>1</v>
      </c>
      <c r="Q99" s="513">
        <f>O99*10</f>
        <v>3</v>
      </c>
      <c r="R99" s="514">
        <f>P99*10</f>
        <v>10</v>
      </c>
    </row>
    <row r="100">
      <c r="K100" s="515">
        <v>17</v>
      </c>
      <c r="L100" s="516">
        <v>20</v>
      </c>
      <c r="M100" s="516">
        <v>0.025</v>
      </c>
      <c r="N100" s="516">
        <v>0.08</v>
      </c>
      <c r="O100" s="516">
        <f>M100*10</f>
        <v>0.25</v>
      </c>
      <c r="P100" s="516">
        <f>N100*10</f>
        <v>0.8</v>
      </c>
      <c r="Q100" s="516">
        <f>O100*10</f>
        <v>2.5</v>
      </c>
      <c r="R100" s="517">
        <f>P100*10</f>
        <v>8</v>
      </c>
    </row>
    <row r="101">
      <c r="K101" s="515">
        <v>18</v>
      </c>
      <c r="L101" s="516">
        <v>10</v>
      </c>
      <c r="M101" s="516">
        <v>0.02</v>
      </c>
      <c r="N101" s="516">
        <v>0.06</v>
      </c>
      <c r="O101" s="516">
        <f>M101*10</f>
        <v>0.2</v>
      </c>
      <c r="P101" s="516">
        <f>N101*10</f>
        <v>0.6</v>
      </c>
      <c r="Q101" s="516">
        <f>O101*10</f>
        <v>2</v>
      </c>
      <c r="R101" s="517">
        <f>P101*10</f>
        <v>6</v>
      </c>
    </row>
    <row r="102">
      <c r="K102" s="515">
        <v>19</v>
      </c>
      <c r="L102" s="516">
        <v>5</v>
      </c>
      <c r="M102" s="516">
        <v>0.016</v>
      </c>
      <c r="N102" s="516">
        <v>0.05</v>
      </c>
      <c r="O102" s="516">
        <f>M102*10</f>
        <v>0.16</v>
      </c>
      <c r="P102" s="516">
        <f>N102*10</f>
        <v>0.5</v>
      </c>
      <c r="Q102" s="516">
        <f>O102*10</f>
        <v>1.6</v>
      </c>
      <c r="R102" s="517">
        <f>P102*10</f>
        <v>5</v>
      </c>
    </row>
    <row r="103">
      <c r="K103" s="515">
        <v>20</v>
      </c>
      <c r="L103" s="516">
        <v>2</v>
      </c>
      <c r="M103" s="516">
        <v>0.012</v>
      </c>
      <c r="N103" s="516">
        <v>0.04</v>
      </c>
      <c r="O103" s="516">
        <f>M103*10</f>
        <v>0.12</v>
      </c>
      <c r="P103" s="516">
        <f>N103*10</f>
        <v>0.4</v>
      </c>
      <c r="Q103" s="516">
        <f>O103*10</f>
        <v>1.2</v>
      </c>
      <c r="R103" s="517">
        <f>P103*10</f>
        <v>4</v>
      </c>
    </row>
    <row r="104">
      <c r="K104" s="515">
        <v>21</v>
      </c>
      <c r="L104" s="516">
        <v>1</v>
      </c>
      <c r="M104" s="516">
        <v>0.01</v>
      </c>
      <c r="N104" s="516">
        <v>0.03</v>
      </c>
      <c r="O104" s="516">
        <f>M104*10</f>
        <v>0.1</v>
      </c>
      <c r="P104" s="516">
        <f>N104*10</f>
        <v>0.3</v>
      </c>
      <c r="Q104" s="516">
        <f>O104*10</f>
        <v>1</v>
      </c>
      <c r="R104" s="517">
        <f>P104*10</f>
        <v>3</v>
      </c>
    </row>
    <row r="105">
      <c r="K105" s="515">
        <v>22</v>
      </c>
      <c r="L105" s="516">
        <v>0.5</v>
      </c>
      <c r="M105" s="516">
        <v>0.008</v>
      </c>
      <c r="N105" s="516">
        <v>0.025</v>
      </c>
      <c r="O105" s="516">
        <f>M105*10</f>
        <v>0.08</v>
      </c>
      <c r="P105" s="516">
        <f>N105*10</f>
        <v>0.25</v>
      </c>
      <c r="Q105" s="516">
        <f>O105*10</f>
        <v>0.8</v>
      </c>
      <c r="R105" s="517">
        <f>P105*10</f>
        <v>2.5</v>
      </c>
    </row>
    <row r="106">
      <c r="K106" s="515">
        <v>23</v>
      </c>
      <c r="L106" s="516">
        <v>0.2</v>
      </c>
      <c r="M106" s="516">
        <v>0.006</v>
      </c>
      <c r="N106" s="516">
        <v>0.02</v>
      </c>
      <c r="O106" s="516">
        <f>M106*10</f>
        <v>0.06</v>
      </c>
      <c r="P106" s="516">
        <f>N106*10</f>
        <v>0.2</v>
      </c>
      <c r="Q106" s="516">
        <f>O106*10</f>
        <v>0.6</v>
      </c>
      <c r="R106" s="517">
        <f>P106*10</f>
        <v>2</v>
      </c>
    </row>
    <row r="107">
      <c r="K107" s="515">
        <v>24</v>
      </c>
      <c r="L107" s="516">
        <v>0.1</v>
      </c>
      <c r="M107" s="516">
        <v>0.005</v>
      </c>
      <c r="N107" s="516">
        <v>0.016</v>
      </c>
      <c r="O107" s="516">
        <f>M107*10</f>
        <v>0.05</v>
      </c>
      <c r="P107" s="516">
        <f>N107*10</f>
        <v>0.16</v>
      </c>
      <c r="Q107" s="516">
        <f>O107*10</f>
        <v>0.5</v>
      </c>
      <c r="R107" s="517">
        <f>P107*10</f>
        <v>1.6</v>
      </c>
    </row>
    <row r="108">
      <c r="K108" s="515">
        <v>25</v>
      </c>
      <c r="L108" s="516">
        <v>0.05</v>
      </c>
      <c r="M108" s="516">
        <v>0.005</v>
      </c>
      <c r="N108" s="516">
        <v>0.012</v>
      </c>
      <c r="O108" s="516">
        <f>M108*10</f>
        <v>0.05</v>
      </c>
      <c r="P108" s="516">
        <f>N108*10</f>
        <v>0.12</v>
      </c>
      <c r="Q108" s="516">
        <f>O108*10</f>
        <v>0.5</v>
      </c>
    </row>
    <row r="109">
      <c r="K109" s="515">
        <v>26</v>
      </c>
      <c r="L109" s="516">
        <v>0.02</v>
      </c>
      <c r="M109" s="516">
        <v>0.003</v>
      </c>
      <c r="N109" s="516">
        <v>0.01</v>
      </c>
      <c r="O109" s="516">
        <f>M109*10</f>
        <v>0.03</v>
      </c>
      <c r="P109" s="516">
        <f>N109*10</f>
        <v>0.1</v>
      </c>
      <c r="Q109" s="516">
        <f>O109*10</f>
        <v>0.3</v>
      </c>
    </row>
    <row r="110">
      <c r="K110" s="515">
        <v>27</v>
      </c>
      <c r="L110" s="516">
        <v>0.01</v>
      </c>
      <c r="M110" s="516">
        <v>0.003</v>
      </c>
      <c r="N110" s="516">
        <v>0.008</v>
      </c>
      <c r="O110" s="516">
        <v>0.025</v>
      </c>
      <c r="P110" s="516">
        <f>N110*10</f>
        <v>0.08</v>
      </c>
      <c r="Q110" s="516">
        <f>O110*10</f>
        <v>0.25</v>
      </c>
    </row>
    <row r="111">
      <c r="K111" s="515">
        <v>28</v>
      </c>
      <c r="L111" s="516">
        <v>0.005</v>
      </c>
      <c r="M111" s="516">
        <v>0.003</v>
      </c>
      <c r="N111" s="516">
        <v>0.006</v>
      </c>
      <c r="O111" s="516">
        <v>0.02</v>
      </c>
      <c r="P111" s="516">
        <f>N111*10</f>
        <v>0.06</v>
      </c>
      <c r="Q111" s="516">
        <f>O111*10</f>
        <v>0.2</v>
      </c>
    </row>
    <row r="112">
      <c r="K112" s="515">
        <v>29</v>
      </c>
      <c r="L112" s="516">
        <v>0.002</v>
      </c>
      <c r="M112" s="516">
        <v>0.003</v>
      </c>
      <c r="N112" s="516">
        <v>0.006</v>
      </c>
      <c r="O112" s="516">
        <v>0.02</v>
      </c>
      <c r="P112" s="516">
        <f>N112*10</f>
        <v>0.06</v>
      </c>
      <c r="Q112" s="516">
        <f>O112*10</f>
        <v>0.2</v>
      </c>
    </row>
    <row r="113">
      <c r="K113" s="515">
        <v>30</v>
      </c>
      <c r="L113" s="516">
        <v>0.001</v>
      </c>
      <c r="M113" s="516">
        <v>0.003</v>
      </c>
      <c r="N113" s="516">
        <v>0.006</v>
      </c>
      <c r="O113" s="516">
        <v>0.02</v>
      </c>
      <c r="P113" s="516">
        <f>N113*10</f>
        <v>0.06</v>
      </c>
      <c r="Q113" s="516">
        <f>O113*10</f>
        <v>0.2</v>
      </c>
    </row>
    <row r="114">
      <c r="K114" s="518">
        <v>31</v>
      </c>
    </row>
  </sheetData>
  <sheetProtection sheet="true" objects="true" scenarios="true"/>
  <mergeCells count="9">
    <mergeCell ref="A1:D1"/>
    <mergeCell ref="F1:I1"/>
    <mergeCell ref="K1:Q1"/>
    <mergeCell ref="F5:I5"/>
    <mergeCell ref="F9:I9"/>
    <mergeCell ref="A21:D21"/>
    <mergeCell ref="K58:M58"/>
    <mergeCell ref="M70:O70"/>
    <mergeCell ref="K82:R82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&amp;C&amp;"Arial,Regular"&amp;10&amp;A</oddHeader>
    <oddFooter>&amp;C&amp;"Arial,Regular"&amp;10Page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LibreOffice/6.2.2.2$Linux_X86_64 LibreOffice_project/2b840030fec2aae0fd2658d8d4f9548af4e3518d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2008-01-25T18:43:47Z</dcterms:created>
  <dc:creator/>
  <dc:description/>
  <dc:language>en-US</dc:language>
  <cp:lastModifiedBy/>
  <cp:revision>1</cp:revision>
  <dc:subject/>
  <dc:title>MẪU-LÀM-GIẤY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