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<sst xmlns="http://schemas.openxmlformats.org/spreadsheetml/2006/main" count="2425" uniqueCount="1435">
  <si>
    <t>Δ Founding Member</t>
  </si>
  <si>
    <t>Ethereum Address</t>
  </si>
  <si>
    <t>Genesis Sentence 🌝</t>
  </si>
  <si>
    <t>MVT (Movement Token) Balance</t>
  </si>
  <si>
    <t>Movement Activity</t>
  </si>
  <si>
    <t>Bitcointalk Rank</t>
  </si>
  <si>
    <t>Spheres</t>
  </si>
  <si>
    <t>Vote #00001</t>
  </si>
  <si>
    <t>Media</t>
  </si>
  <si>
    <t>Greenpoint</t>
  </si>
  <si>
    <t>Contributor</t>
  </si>
  <si>
    <t>Ambassador</t>
  </si>
  <si>
    <t>Name</t>
  </si>
  <si>
    <r>
      <t xml:space="preserve">Status: </t>
    </r>
    <r>
      <rPr>
        <b/>
        <color rgb="FF38761D"/>
      </rPr>
      <t>Distributed</t>
    </r>
  </si>
  <si>
    <t>Connect and Create ～ The Movement DAO. 2017 Sunday August 6.</t>
  </si>
  <si>
    <t>{(3,000,000 / (557 * Δrank)) * (Δactivity + boni)}
Finalized: all founding participants receive a final 55% bonus to reach 2,700,000 MVT</t>
  </si>
  <si>
    <t>Idler 0.5, Mover 1, Contributor 1.75, Ambassador 2</t>
  </si>
  <si>
    <t xml:space="preserve">Newbie 2, Junior 1.75, Member 1.5, Full Member 1, Senior Member 0.9, Hero 0.8, Legendary 0.7 </t>
  </si>
  <si>
    <t>Decentralized Communities</t>
  </si>
  <si>
    <t>15th August 2017, Milestone: Consensus Reached
364 Valid Votes =&gt; 1731 Max Participants
=&gt; Genesis Participant Application ends on August 31, 2017.</t>
  </si>
  <si>
    <t>Forum URL/Sig or Avatar Bonus, Activity +5%</t>
  </si>
  <si>
    <t>Github Support +5%</t>
  </si>
  <si>
    <t>Bonus 30%</t>
  </si>
  <si>
    <t>Bonus 70%</t>
  </si>
  <si>
    <t>0x85AFfC26596D43f194E08a1322B94babC055fd8A</t>
  </si>
  <si>
    <t>The First Genesis PM for The Movement DAO</t>
  </si>
  <si>
    <t>Full Member</t>
  </si>
  <si>
    <t>#1 Airdrop Closing Date Proposal: 31.9.17
#2 Airdrop Participant Hard Cap Proposal: 3000</t>
  </si>
  <si>
    <t>0x00BC2077E8fA2403100c86bAE5b38652e36C29c7</t>
  </si>
  <si>
    <t>They trying to build a prison, for you and me to live in!</t>
  </si>
  <si>
    <t>No Vote</t>
  </si>
  <si>
    <t>Senior Member</t>
  </si>
  <si>
    <t>0xd1bE7b2A693cC11bAdc87C084A8aDfB73d518211</t>
  </si>
  <si>
    <t>Hope DAO will turn out like MNE's success in the future.</t>
  </si>
  <si>
    <t>#1 Airdrop Closing Date Proposal: 15.08.17
#2 Airdrop Participant Hard Cap Proposal: 500</t>
  </si>
  <si>
    <t>0x0A503597bC447ff10e77c1150406F4C4717A1C9e</t>
  </si>
  <si>
    <t>Good project dev .. good luck n thanks for airdrop</t>
  </si>
  <si>
    <t>0x7Ed213e7e6c107550211116F7f698C34e4345E4B</t>
  </si>
  <si>
    <t>Participating in the Genesis Collection Phase UNSTOPPABLE ORGANIZATION</t>
  </si>
  <si>
    <t>Hero Member</t>
  </si>
  <si>
    <t>#1 Airdrop Closing Date Proposal: 07.08.17
#2 Airdrop Participant Hard Cap Proposal: 1000</t>
  </si>
  <si>
    <t>✓</t>
  </si>
  <si>
    <t>0x36791a6a2709455ff6EcD9c7699d490Bf815FBce</t>
  </si>
  <si>
    <t>Cheers to the road of DAO's success!</t>
  </si>
  <si>
    <t>Sphere Name : Crypto Research Community✓
Description : A group that will do the research for the DAO Movement. Anything about crypto. In such a way that if any member has doubts or some sort of query, this group will do the research for this community and will try to find the answer for each and every question thrown to this group.</t>
  </si>
  <si>
    <t>#1 Airdrop Closing Date Proposal: 31.08.17
#2 Airdrop Participant Hard Cap Proposal: 1000</t>
  </si>
  <si>
    <t>0xc6fc6835ce16679c89567c0b33604d1e9a71bf99</t>
  </si>
  <si>
    <t>For peace in the world! В начале бог создал небо и землю! Дев создал токен и запустил его в массы, дев бог!С началом начал нас и да прибудет с нами сила</t>
  </si>
  <si>
    <t>0x453720068FA251B7909BFFE40337BC87B5b0Ba33</t>
  </si>
  <si>
    <t>amazing genesis can go up congrats tou you and team</t>
  </si>
  <si>
    <t xml:space="preserve">#1 Airdrop Closing Date Proposal: 10-08-2017
#2 Airdrop Participant Hard Cap Proposal: 500
</t>
  </si>
  <si>
    <t>0xD921E812e79293C1e037de020375Ad56A7394e96</t>
  </si>
  <si>
    <t>lets see how well this will work</t>
  </si>
  <si>
    <t>0x8BD37c2b6e820F67A236FA44D958222c87dE5Fcd</t>
  </si>
  <si>
    <t>I will be back now</t>
  </si>
  <si>
    <t>0xFa966fE7C672054BD1A629Ff0b4A5971De2EdCf9</t>
  </si>
  <si>
    <t>Did not understand anything, but it's very interesting what will come of it, Thank you in advance if you make me rich Grin</t>
  </si>
  <si>
    <t xml:space="preserve">0xf9f24301713ce954148B62e751127540D817eCcB </t>
  </si>
  <si>
    <t>Only two things are infinite — the universe and human stupidity, and I’m not sure about the former</t>
  </si>
  <si>
    <t>#1 Airdrop Closing Date Proposal: 08.08.17
#2 Airdrop Participant Hard Cap Proposal: 500</t>
  </si>
  <si>
    <t>0x3407cC7cdCd57C45b190E3407A6506B0e4D9d876</t>
  </si>
  <si>
    <t>Think Big, Act Smart &amp; Make Difference</t>
  </si>
  <si>
    <t>#1 Airdrop Closing Date Proposal: 07.08.2017
#2 Airdrop Participant Hard Cap Proposal: 250</t>
  </si>
  <si>
    <t>0x1fbbD1CEf775efF433faeDA5cF4729EB4F1c8b5F</t>
  </si>
  <si>
    <t>Looks different and interesting Project</t>
  </si>
  <si>
    <t>#1 Airdrop Closing Date Proposal: 10.08.2017
#2 Airdrop Participant Hard Cap Proposal: 2500</t>
  </si>
  <si>
    <t>0xaFFbcC6437E2F46fDd5F6d1B4aae521809100Cf8</t>
  </si>
  <si>
    <t>Anything you want to hear from me</t>
  </si>
  <si>
    <t>#1 Airdrop Closing Date Proposal: 10.08.2017
#2 Airdrop Participant Hard Cap Proposal: 1000</t>
  </si>
  <si>
    <t>0xAEf82eEeA45f02f44d6de1ed519F09C70C25Ab26</t>
  </si>
  <si>
    <t>如果再给我一个机会爱你，我希望是一万年</t>
  </si>
  <si>
    <t>0x3afF675b2D9B90a5B5c3b7c56D99ed56631FDcCf</t>
  </si>
  <si>
    <t>What is this red and black</t>
  </si>
  <si>
    <t>0x4588911348051a2C949793175Cd313BD98FF21E9</t>
  </si>
  <si>
    <t>Jestem tylko małym okruszkiem w świecie opanowanym przez zombie.</t>
  </si>
  <si>
    <t>#1 Airdrop Closing Date Proposal: 01.09.17
#2 Airdrop Participant Hard Cap Proposal: 3000</t>
  </si>
  <si>
    <t>0xCdD33f58cf447f861AF8b55e79b20df38FF855fA</t>
  </si>
  <si>
    <t>No one can not. There are only,those who do not know yet.</t>
  </si>
  <si>
    <t>#1 Airdrop Closing Date Proposal: 7-8-2017
#2 Airdrop Participant Hard Cap Proposal: 1000</t>
  </si>
  <si>
    <t>0xa0beA35b33868F02c7D2254902531A14Fe400C4C</t>
  </si>
  <si>
    <t>Autumn 2017 will be laugh time</t>
  </si>
  <si>
    <t>0xabbbf2369A36eD6710Fa544cF565D2779D8185A6</t>
  </si>
  <si>
    <t>This airplane tastes like tofu</t>
  </si>
  <si>
    <t xml:space="preserve">Sphere Name: Steemit✓
Description: Update information about the DAO movement in steemit.com. Already posted first article </t>
  </si>
  <si>
    <t>#1 Airdrop Closing Date Proposal: 31.09.17
#2 Airdrop Participant Hard Cap Proposal: 1000</t>
  </si>
  <si>
    <t>0x67E7e452a8671eFecb9284c483dE75C3fF1f02A9</t>
  </si>
  <si>
    <t>All accidents do not happen by accident</t>
  </si>
  <si>
    <t>0x323a991E4C76652B72A454D541fc04BA6fa7EF28</t>
  </si>
  <si>
    <t>bago man lang magsara ang crypto</t>
  </si>
  <si>
    <t>0xffd84530Db27CC11d3eBF2B4854e3B2B53609a7E</t>
  </si>
  <si>
    <t>You must be nice to others</t>
  </si>
  <si>
    <t>Sphere Name: Marketing buzz✓
Description:  social media such as Facebook and Twitter are now the dominant communication channels for marketing buzz.Circulate Movement throughout the world.</t>
  </si>
  <si>
    <t>#1 Airdrop Closing Date Proposal: 9.8.17
#2 Airdrop Participant Hard Cap Proposal: 1000</t>
  </si>
  <si>
    <t>0x404925ED3fAF530208Eb3dA6E17aFeF529c9c77b</t>
  </si>
  <si>
    <t>How The Movement is going to change your Life? It's Already Happening.</t>
  </si>
  <si>
    <t xml:space="preserve">#1 Airdrop Closing Date Proposal: 08.08.17
#2 Airdrop Participant Hard Cap Proposal: 2000 </t>
  </si>
  <si>
    <t>0xab5e59d69552f0be9afedaf35b1c3edbfbc58fbe</t>
  </si>
  <si>
    <t>missing you, missed love, you are my heart.</t>
  </si>
  <si>
    <t xml:space="preserve">#1 Airdrop Closing Date Proposal: 08.08.17
#2 Airdrop Participant Hard Cap Proposal: 5000
</t>
  </si>
  <si>
    <t>0xe339bbEcDBDCdc5a92B294688Ab03a2087c2BaF4</t>
  </si>
  <si>
    <t>Work 24 hours to become successful and rich</t>
  </si>
  <si>
    <t xml:space="preserve">0xa2bF40aFDa304d62Eb3F53feb80d68AdD1DC14e1 </t>
  </si>
  <si>
    <t>I hope that I go in BITCOIN</t>
  </si>
  <si>
    <t>0xb76C460bE4aAda54d52e4E2eE04E50aB13CfD893</t>
  </si>
  <si>
    <t>what love got to with it.</t>
  </si>
  <si>
    <t>#1 Airdrop Closing Date Proposal: 15-08-17
#2 Airdrop Participant Hard Cap Proposal: 1000</t>
  </si>
  <si>
    <t>0x3DA4A7A2c89192300696D100204D9007379E4bEc</t>
  </si>
  <si>
    <t>Storms make trees take deeper roots.</t>
  </si>
  <si>
    <t>0x4941bD2749fE514e506ab4fb220C3bB515e99C14</t>
  </si>
  <si>
    <t>I send your very good message</t>
  </si>
  <si>
    <t>0xA9a7789aA2E35d15A44bbDDF4f46486230ADA74A</t>
  </si>
  <si>
    <t>Do not underestimate the sprout even if it's inexperienced and new as one day it will reach the sky with its branches</t>
  </si>
  <si>
    <t>Newbie</t>
  </si>
  <si>
    <t>0x25273b8c601c6545d574496d3d3478Fa7dc2f57D</t>
  </si>
  <si>
    <t>hello Have a nice day</t>
  </si>
  <si>
    <t>Member</t>
  </si>
  <si>
    <t>0x43C9c5B0638CD9B22fFf8AD69A2091BD50BFd046</t>
  </si>
  <si>
    <t>we deserve to join for this one</t>
  </si>
  <si>
    <t>0xFE1E0980044F1cCebfC36ec6A5123CbCD69b15C4</t>
  </si>
  <si>
    <t>crypto is the future of this world</t>
  </si>
  <si>
    <t>#1 Airdrop Closing Date Proposal: 31.09.17
#2 Airdrop Participant Hard Cap Proposal: 3000</t>
  </si>
  <si>
    <t>0xFa12F962eeA64dd7ddCFee48f045207e68C96025</t>
  </si>
  <si>
    <t>All the best for your project</t>
  </si>
  <si>
    <t xml:space="preserve">#1 Airdrop Closing Date Proposal: 15.08.17
#2 Airdrop Participant Hard Cap Proposal: 1000 </t>
  </si>
  <si>
    <t>0x0970cBaCbE508a1cF17Ca8B5Fd92C3C7791D47c7</t>
  </si>
  <si>
    <t>For everything there is a season, and a time for every matter under heaven:
a time to be born, and a time to die; a time to plant, and a time to pluck up what is planted;
a time to kill, and a time to heal;a time to break down, and a time to build up;
a time to weep, and a time to laugh;a time to mourn, and a time to dance;
a time to cast away stones, and a time to gather stones together; a time to embrace, and a time to refrain from embracing;a time to seek, and a time to lose; a time to keep, and a time to cast away; a time to tear, and a time to sew; a time to keep silence, and a time to speak; a time to love, and a time to hate; a time for war, and a time for peace.</t>
  </si>
  <si>
    <t>0xb8a205399ff41145cF45c914b990beFd125e581c</t>
  </si>
  <si>
    <t>You know my loneliness is only kept for you, my sweet songs are only sung for you</t>
  </si>
  <si>
    <t>0x6Be986582e2C8f5D53B1F8b0e60746B8C169D9c5</t>
  </si>
  <si>
    <t>The hierarchical mill assorts a democratic bird.</t>
  </si>
  <si>
    <t>#1 Airdrop Closing Date Proposal: 10.10.17
#2 Airdrop Participant Hard Cap Proposal: 1337</t>
  </si>
  <si>
    <t>0x047a67dd53C57253dDBd8d5159f10B9432Fef51C</t>
  </si>
  <si>
    <t>this gonna be launched to the moon</t>
  </si>
  <si>
    <t>#1 Airdrop Closing Date Proposal: 20.8.17
#2 Airdrop Participant Hard Cap Proposal: 1000</t>
  </si>
  <si>
    <t>0xdacA74B362cad300c11d1De5afB5FF23cFdA0373</t>
  </si>
  <si>
    <t>The revolution of potential altcoins</t>
  </si>
  <si>
    <t>0x4d41fb6bAc936938F03C3cef33D77ED1889320c5</t>
  </si>
  <si>
    <t>red orange yellow green light blue</t>
  </si>
  <si>
    <t>#1 Airdrop Closing Date Proposal: 15.08.2017
#2 Airdrop Participant Hard Cap Proposal: 10000</t>
  </si>
  <si>
    <t>0xf177015d46b43543B68fE39A0eBA974944460F6a</t>
  </si>
  <si>
    <t>Gdzie dwóch sie bije tam trzeci korzysta.</t>
  </si>
  <si>
    <t>#1 Airdrop Closing Date Proposal: 12.08.17
#2 Airdrop Participant Hard Cap Proposal: 3000</t>
  </si>
  <si>
    <t>0x6A50a1cE49e26c728d4070e9aFE2e75A94a67a1B</t>
  </si>
  <si>
    <t>i will be there my love</t>
  </si>
  <si>
    <t>0x192A2C9aE6Fc9a04BB696dBf547E695E8B8EE235</t>
  </si>
  <si>
    <t>cloud flew across the blue sky</t>
  </si>
  <si>
    <t>#1 Airdrop Closing Date Proposal: 20.08.2017
#2 Airdrop Participant Hard Cap Proposal: invalid</t>
  </si>
  <si>
    <t>0xB60A58c9B85fE63A47B6ae0780819c9f575AAfb9</t>
  </si>
  <si>
    <t>dapat bang maging magaling sa larangan ng trading bago kumita ng bitcoin</t>
  </si>
  <si>
    <t>0x79B4c43E80af7a49D654f9f24966635bDb93D16A</t>
  </si>
  <si>
    <t>Armageddon all hope in this world!</t>
  </si>
  <si>
    <t>Sphere Name: German Community✓
Description: i would like to become an translator and ambassador for german community! :) in that way, i could contribute the most of my time for the movement!
i have made a GERMAN TRANSLATION of the ANN THREAD, please feel free to join my Sphere (Participant List #56) and be a part of something beautiful and big!
https://bitcointalk.org/index.php?topic=2115837.new#new
Sphere Name : Crypto Research Community✓
Description : A group that will do the research for the DAO Movement. Anything about crypto. In such a way that if any member has doubts or some sort of query, this group will do the research for this community and will try to find the answer for each and every question thrown to this group.</t>
  </si>
  <si>
    <t xml:space="preserve">#1 Airdrop Closing Date Proposal: 07.08.17
#2 Airdrop Participant Hard Cap Proposal: 6000 </t>
  </si>
  <si>
    <t>0xff794ff176dde7640064983d8f2b942b12a4ab7d</t>
  </si>
  <si>
    <t>tongue freezing closing combatant hat</t>
  </si>
  <si>
    <t xml:space="preserve">Airdrop Closing Date Proposal: 15.08.17
Airdrop Participant Hard Cap Proposal: 1500
</t>
  </si>
  <si>
    <t>0xa9d4A2BCBE5B9E0869D70F0fe2e1d6aACd45Edc5</t>
  </si>
  <si>
    <t>Airdrop i love airdrop very big               :)</t>
  </si>
  <si>
    <t>Legendary</t>
  </si>
  <si>
    <t>#1 Airdrop Closing Date Proposal: 06.09.17
#2 Airdrop Participant Hard Cap Proposal: 2000</t>
  </si>
  <si>
    <t>0xef1e002e34a1f56723b5cb43950d5d9d3709f3ab</t>
  </si>
  <si>
    <t xml:space="preserve">slogan vacant thunder tornado agree </t>
  </si>
  <si>
    <t>0x3C75b6D8c222e6Fb6E337215Ac6ea3B9f117abe4</t>
  </si>
  <si>
    <t>Everyone is the creator of one's own fate</t>
  </si>
  <si>
    <t>#1 Airdrop Closing Date Proposal: 09.08.17
#2 Airdrop Participant Hard Cap Proposal: 1000</t>
  </si>
  <si>
    <t>0x2fE5e7406f993C58a39093ab7b173e9860DfB4DB</t>
  </si>
  <si>
    <t xml:space="preserve">God helps those who help themselves. </t>
  </si>
  <si>
    <t>0x5a6f6208eA707F9F842d38ed7A7af004dBCfADeD</t>
  </si>
  <si>
    <t>just hit the stone with bullet</t>
  </si>
  <si>
    <t>0xdebb3a4c1b757c20975f49b25d32663c33e50399</t>
  </si>
  <si>
    <t>mickle wordz fubby onion stable root linux compare shit</t>
  </si>
  <si>
    <t>0x29c6131DD9F75FcBcD4961e5B707e27d34a3863A</t>
  </si>
  <si>
    <t>Dreams and dedication are a powerful combination .</t>
  </si>
  <si>
    <t>0x3bf5b11220d91712c17970157db80fb12dba293e</t>
  </si>
  <si>
    <t>Blockchain is the foundation for changing the world's data, and the future will surely belong to it.</t>
  </si>
  <si>
    <t>#1 Airdrop Closing Date Proposal: 08.08.2017
#2 Airdrop Participant Hard Cap Proposal: 3000</t>
  </si>
  <si>
    <t>0xD0E09d7bdD9a1316580718ad57bF7b09596ecbEc</t>
  </si>
  <si>
    <t xml:space="preserve">perro cenutrio casiopea casandra anibal eva alfa omega </t>
  </si>
  <si>
    <t xml:space="preserve">#1 Airdrop Closing Date Proposal: 31.08.17
#2 Airdrop Participant Hard Cap Proposal: 1000
</t>
  </si>
  <si>
    <t>0x1757d0E52D6D2e308FDb560a78a9AF1424FE7258</t>
  </si>
  <si>
    <t>if you can dream it you can do it.</t>
  </si>
  <si>
    <t>0x4f83002B1f09D6a21972712c523CE3a6C005558f</t>
  </si>
  <si>
    <t>Bounty airdrop is amazing things here</t>
  </si>
  <si>
    <t>0xaF7424cF0240ae9468ae38cd2CfA9dDD5072b168</t>
  </si>
  <si>
    <t>A golden key can open any door</t>
  </si>
  <si>
    <t>Sphere Name: arab community✓
Description: i would like to become the movement arabic translator and ambassador.</t>
  </si>
  <si>
    <t>#1 Airdrop Closing Date Proposal: 07.08.2017
#2 Airdrop Participant Hard Cap Proposal: 3000</t>
  </si>
  <si>
    <t>0x96468ff99E5ab54C9780fd68C027C698116158d6</t>
  </si>
  <si>
    <t>The future in your hands</t>
  </si>
  <si>
    <t>#1 Airdrop Closing Date Proposal: 10.08.17
#2 Airdrop Participant Hard Cap Proposal: 3500</t>
  </si>
  <si>
    <t>0xeeBFd5D8a3B36bB157E0dd2D67a0194674F74a23</t>
  </si>
  <si>
    <t>i am not what happen to me i am what i choose to become.</t>
  </si>
  <si>
    <t>Airdrop Closing Date Proposal: 11.08.17
Airdrop Participant Hard Cap Proposal: 1000</t>
  </si>
  <si>
    <t>0x33d5b9575b68AFf6E93D1Aab85F8B853bD22A23C</t>
  </si>
  <si>
    <t xml:space="preserve">find to google if you don't know the answer </t>
  </si>
  <si>
    <t>0x279646BA53f923BE56274a8C1ebB109380c7474E</t>
  </si>
  <si>
    <t>car status cherry plane multiple</t>
  </si>
  <si>
    <t>#1 Airdrop Closing Date Proposal: 31.08.17
#2 Airdrop Participant Hard Cap Proposal: 850</t>
  </si>
  <si>
    <t>0x6083499E52391cbB11a3bD94c50f8DE89E6F2970</t>
  </si>
  <si>
    <t>one two three four five six</t>
  </si>
  <si>
    <t>#1 Airdrop Closing Date Proposal: 31.12.17
#2 Airdrop Participant Hard Cap Proposal: 3000</t>
  </si>
  <si>
    <t>0xb9528Ccc36cD88ADB4329E43eE22594eBF9e674B</t>
  </si>
  <si>
    <t>never let go of your dreams .</t>
  </si>
  <si>
    <t>Airdrop Closing Date Proposal: 11.08.2017
Airdrop Participant Hard Cap Proposal: 1000</t>
  </si>
  <si>
    <t>0x7D6DF8556AFEA421f6FE82233AB0Bc9ed8A509f5</t>
  </si>
  <si>
    <t>i will always love you fitria</t>
  </si>
  <si>
    <t>0xa7eba7fda7e463c5509519edf03137c57f3ebe73</t>
  </si>
  <si>
    <t>Quand on aime on ne compte pas</t>
  </si>
  <si>
    <t>#1 Airdrop Closing Date Proposal: 31.08.17
#2 Airdrop Participant Hard Cap Proposal: 250</t>
  </si>
  <si>
    <t>0xD0DcB2fbF7134386a312Cdb10C12b9d375846542</t>
  </si>
  <si>
    <t>The black one has fallen from the sky</t>
  </si>
  <si>
    <t>0x42AcF658cc5c31BBA8CEa0CDf4306b88308c6330</t>
  </si>
  <si>
    <t>The conquest spaciale and the temporal journey will be the most beautiful adventures of this century.</t>
  </si>
  <si>
    <t>Sphere Name: French Community✓
Description: I want to join #475 DarkTrollCoin French Community as a Member and i will contribute to help The DAO and everyone in need.</t>
  </si>
  <si>
    <t>#1 Airdrop Closing Date Proposal: 15.08.17
#2 Airdrop Participant Hard Cap Proposal: 3500</t>
  </si>
  <si>
    <t>0xDbA655E888e8F7d7a7CF862cCE46bC89e2E1edDf</t>
  </si>
  <si>
    <t>every accomplishment starts with the decision too try.</t>
  </si>
  <si>
    <t>Airdrop Closing Date Proposal: 10.08.17
Airdrop Participant Hard Cap Proposal: 1500</t>
  </si>
  <si>
    <t>0x4b3Fe742E58fe1030456846B6c108C9A89D33015</t>
  </si>
  <si>
    <t>Astazi este ziua cea mare</t>
  </si>
  <si>
    <t>#1 Airdrop closing date proposal : 15.08.2017
#2 Airdrop Participant hard cap proposal : 1000</t>
  </si>
  <si>
    <t>0x53C9FC3Bd83b48f4fad692C9Ae7E0a36cf3BEAD8</t>
  </si>
  <si>
    <t>for love forever interesting job</t>
  </si>
  <si>
    <t>#1 Airdrop Closing Date Proposal: 18.08.17
#2 Airdrop Participant Hard Cap Proposal: 1100</t>
  </si>
  <si>
    <t>0x17AD3d8FC464034Be87f53d984c8801E34fe16dD</t>
  </si>
  <si>
    <t>And the evening and the morning were the sixth day</t>
  </si>
  <si>
    <t>0x0A726EF77Da1fB471b6b72066946c55D9Fa493f4</t>
  </si>
  <si>
    <t>Leb jeden Tag als wär's dein letzter!</t>
  </si>
  <si>
    <t>Sphere Name: Inspire✓
Description: To build a portfolio of the next interesting cryptos</t>
  </si>
  <si>
    <t xml:space="preserve">#1 Airdrop Closing Date Proposal: 09.09.17
#2 Airdrop Participant Hard Cap Proposal: 2500 </t>
  </si>
  <si>
    <t>0x379E00400e6C4fB0076ef7FEE17c90CdAb35E707</t>
  </si>
  <si>
    <t>excellence is not being the best it is doing your best.</t>
  </si>
  <si>
    <t>#1 Airdrop Closing Date Proposal: 07.08.2017
#2 Airdrop Participant Hard Cap Proposal: 300 participants</t>
  </si>
  <si>
    <t>0x0b7Ce4a54A4D2FDD9b6dEFcc8895054df3A1d140</t>
  </si>
  <si>
    <t>Im joined airdrop Dropper thanks</t>
  </si>
  <si>
    <t>#1 Airdrop Closing Date Proposal: 15.08.2017
#2 Airdrop Participant Hard Cap Proposal: invalid</t>
  </si>
  <si>
    <t>0xf09Ca610fe87F26FD85592ed8daE37FD30f610fb</t>
  </si>
  <si>
    <t>Time is gold while gold is mined.</t>
  </si>
  <si>
    <t>#1 Airdrop Closing Date Proposal: 06.08.17
#2 Airdrop Participant Hard Cap Proposal: 150</t>
  </si>
  <si>
    <t xml:space="preserve">0x1383E363EdF19F8Df5dBE9aA59b655A7B2577A08 </t>
  </si>
  <si>
    <t>page total crave head sea reduce wall</t>
  </si>
  <si>
    <t>#1 Airdrop Closing Date Proposal: 25.08.17
#2 Airdrop Participant Hard Cap Proposal: 888</t>
  </si>
  <si>
    <t>0x88ea39CCD5D08D687872B13Ab088b5FD10DC00Ed</t>
  </si>
  <si>
    <t>can you holding break mind clever</t>
  </si>
  <si>
    <t>#1 Airdrop Closing Date Proposal: 16.08.17
#2 Airdrop Participant Hard Cap Proposal: 1500</t>
  </si>
  <si>
    <t xml:space="preserve">0xdE259fa36EB36F532C586ea5594FE7929D27D68d </t>
  </si>
  <si>
    <t>move and forward to grow and great for succes</t>
  </si>
  <si>
    <t>0x1711E8dca96244380996a094AC5f8A834F87f57A</t>
  </si>
  <si>
    <t>Cryptocurrencies is where its all at mate!</t>
  </si>
  <si>
    <t xml:space="preserve">Sphere Name: Czech Sphere/Community✓
Description: Sphere pro českou komunitu DAO
Description: I would like to join #425 LifeOfDoge Czech Community as a Member. // Hello everyone, since The Movement has no discord server, I decided to create one. For those who use discord, you can join and discuss anything related to the Movement.  :)
Sphere Name: Discord Mod✓
Description: Moderator at Grae's Discord </t>
  </si>
  <si>
    <t>#1 Airdrop Closing Date Proposal: 1.09.17
#2 Airdrop Participant Hard Cap Proposal: 2500</t>
  </si>
  <si>
    <t>0x85196Da9269B24bDf5FfD2624ABB387fcA05382B</t>
  </si>
  <si>
    <t>Look forward to reading more.</t>
  </si>
  <si>
    <t>0xea13C3fC3F5F967A9F62C1789FC9e3Dc7040298c</t>
  </si>
  <si>
    <t>feeling borrow your black heart in the sky</t>
  </si>
  <si>
    <t>#1 Airdrop Closing Date Proposal: 17.08.17
#2 Airdrop Participant Hard Cap Proposal: 1000</t>
  </si>
  <si>
    <t>0xd398830001acb4197df5f4f6b819d0262b06f01d</t>
  </si>
  <si>
    <t>ramamba hara mamburu di4b music</t>
  </si>
  <si>
    <t>#1 Airdrop Closing Date Proposal: 31.08.17
#2 Airdrop Participant Hard Cap Proposal: invalid</t>
  </si>
  <si>
    <t>0x74B369c89c173F9EA1bC454f68a07a6D1fC2444a</t>
  </si>
  <si>
    <t>who is on duty today</t>
  </si>
  <si>
    <t>#1 Airdrop Closing Date Proposal: 13.09.17
#2 Airdrop Participant Hard Cap Proposal: 3000</t>
  </si>
  <si>
    <t>0xc167cb277ad7a3fed351c7aa74028fd7805d9819</t>
  </si>
  <si>
    <t>Fear is the path to the dark side</t>
  </si>
  <si>
    <t>0x21F1dF7bC554220D5997e433E3287A12A6Ed5eB7</t>
  </si>
  <si>
    <t>1 Airdrop reçu vaut mieux que 2 tu l'auras</t>
  </si>
  <si>
    <t>0xCC04C760EbDb9b20DB08ad153437fE1a8673324c</t>
  </si>
  <si>
    <t xml:space="preserve">Be fast, be smart, be fair. </t>
  </si>
  <si>
    <t>#1 Airdrop Closing Date Proposal: 11.09.17
#2 Airdrop Participant Hard Cap Proposal: 950</t>
  </si>
  <si>
    <t>0x385752fe6aE7F8bbb2C7b879faDE70F43012aa3E</t>
  </si>
  <si>
    <t>taloja virta keino saatto palo</t>
  </si>
  <si>
    <t>0x9bCc70BAbC6Bfa788608189d8E2186E397DFc21c</t>
  </si>
  <si>
    <t>we will create your life together.</t>
  </si>
  <si>
    <t>#1 Airdrop Closing Date Proposal: 27.09.17
#2 Airdrop Participant Hard Cap Proposal: 800</t>
  </si>
  <si>
    <t>0xa4Ab14001b87DB5342E438DF5F706AbD99e8FEe2</t>
  </si>
  <si>
    <t>Hello darkness my old friend</t>
  </si>
  <si>
    <t>#1 Airdrop Closing Date Proposal: 11.08.17
#2 Airdrop Participant Hard Cap Proposal: 5000</t>
  </si>
  <si>
    <t>0xDB22E8673705c9717f4f33c696eA419D96b6De33</t>
  </si>
  <si>
    <t>Welcome to the blockchain world</t>
  </si>
  <si>
    <t>0x015e395aaa541574ea7b33a7803f67374c11c129</t>
  </si>
  <si>
    <t>I have got a cunning plan.</t>
  </si>
  <si>
    <t>#1 Airdrop Closing Date Proposal: 30.08.17
#2 Airdrop Participant Hard Cap Proposal: 3000</t>
  </si>
  <si>
    <t>0x9A13831aFBCb99c406F89576C48a5C9Be0Fb391e</t>
  </si>
  <si>
    <t>Bitcoin and other cryptocurrencies price</t>
  </si>
  <si>
    <t>0x34773CD431348C495dC525466Bf02b040dC754Cb</t>
  </si>
  <si>
    <t>markus wild robot forum street</t>
  </si>
  <si>
    <t>Airdrop Closing Date Proposal: 13/08/2017
Airdrop Participant Hard Cap Proposal: 500</t>
  </si>
  <si>
    <t>0xC6757a2B8E1fCda85DBaF0Ed45133De95ab8A8c5</t>
  </si>
  <si>
    <t>правильно мыслить более ценно чем многое знать</t>
  </si>
  <si>
    <t>Sphere Name: Russia✓
Description: Posting on the thread and sharing the message</t>
  </si>
  <si>
    <t>#1 Airdrop Closing Date Proposal: 08.08.17
#2 Airdrop Participant Hard Cap Proposal: 6000</t>
  </si>
  <si>
    <t>0x2573571C764A68B485D2D0CBDE1cafE70f7527B7</t>
  </si>
  <si>
    <t>spot bot snoop cat dog</t>
  </si>
  <si>
    <t xml:space="preserve">#1 Airdrop Closing Date Proposal: 22.09.17
#2 Airdrop Participant Hard Cap Proposal: 1000
</t>
  </si>
  <si>
    <t>0x3Ec1594D27d56F03A300479432b1242400a3278D</t>
  </si>
  <si>
    <t>I love Cade so much</t>
  </si>
  <si>
    <t>#1 Airdrop Closing Date Proposal: 30.9.17
#2 Airdrop Participant Hard Cap Proposal: 3000</t>
  </si>
  <si>
    <t>0x4Ae6a8A28c87b75e935a90D6128F2649C969c0D8</t>
  </si>
  <si>
    <t>I love my wife and daughter</t>
  </si>
  <si>
    <t>#1 Airdrop Closing Date Proposal: 28.08.17
#2 Airdrop Participant Hard Cap Proposal: 920</t>
  </si>
  <si>
    <t>0x001be549fa377710B9e59d57bbdf593CE1e379ca</t>
  </si>
  <si>
    <t>A wild dog smokes a big red ax</t>
  </si>
  <si>
    <t xml:space="preserve">#1 Airdrop Closing Date Proposal: 12.10.17
#2 Airdrop Participant Hard Cap Proposal: 1500 </t>
  </si>
  <si>
    <t>0x5381bA7605A39e93B2F10a5e61150F3Db1CA1985</t>
  </si>
  <si>
    <t>Nice project good luck devs</t>
  </si>
  <si>
    <t>Sphere Name: Marketing✓
Description: Marketing in social networks (Twitter, Facebook).</t>
  </si>
  <si>
    <t>#1 Airdrop Closing Date Proposal: 15.08.17
#2 Airdrop Participant Hard Cap Proposal: 1000</t>
  </si>
  <si>
    <t>0x64cd6447683F8Fa38037765276C72D63CF40F5a7</t>
  </si>
  <si>
    <t>The Movement DAO joined now</t>
  </si>
  <si>
    <t>Sphere Name: Social media promotion✓
Description:  I will contribute to the enlightenment of people about that MovementDAO in social media like Twitter, Facebook.</t>
  </si>
  <si>
    <t xml:space="preserve">#1 Airdrop Closing Date Proposal: 20.08.17
#2 Airdrop Participant Hard Cap Proposal: 1000 </t>
  </si>
  <si>
    <t>0x1833b49fA333bDae3444940B3409B9F01ab74b8B</t>
  </si>
  <si>
    <t>Word seagull sea forest horse</t>
  </si>
  <si>
    <t>#1 Airdrop Closing Date Proposal: 08.08.17
#2 Airdrop Participant Hard Cap Proposal: 1000</t>
  </si>
  <si>
    <t>0xc5C731dCf77D2561b7229057fd4aF4C697394474</t>
  </si>
  <si>
    <t>Can't help fallin' in love</t>
  </si>
  <si>
    <t>0x285f03f2bF3B2762ab3562f9656631df12C098d1</t>
  </si>
  <si>
    <t>TimeHacker is also participating in the DAO airdrop</t>
  </si>
  <si>
    <t>0xc9e9358b4Fd98CdC2cC82867FdfCa90e43C1fb22</t>
  </si>
  <si>
    <t>Everything is good for this project.</t>
  </si>
  <si>
    <t xml:space="preserve">#1 Airdrop Closing Date Proposal: 10.10.17
#2 Airdrop Participant Hard Cap Proposal: 3000 </t>
  </si>
  <si>
    <t>0x60792353F15Cc226894Be6EffFC16FdecC532012</t>
  </si>
  <si>
    <t>Don't miss the golden age of cryptocurrencies, no one can stop the rampaging age of these era.</t>
  </si>
  <si>
    <t>0x7F7cD082A08823e88b7935A79860513841c4e65F</t>
  </si>
  <si>
    <t>And the earth was without form, and void; and darkness was upon the face of the deep. And the Spirit of God moved upon the face of the waters.</t>
  </si>
  <si>
    <t>#1 Airdrop Closing Date Proposal: 10.09.17
#2 Airdrop Participant Hard Cap Proposal: 1000</t>
  </si>
  <si>
    <t>0x84580b51036E01FD1F9C69B70076273655F829b1</t>
  </si>
  <si>
    <t>It looks like an interesting and new project.</t>
  </si>
  <si>
    <t>#1 Airdrop Closing Date Proposal: 10.10.17
#2 Airdrop Participant Hard Cap Proposal: 3000</t>
  </si>
  <si>
    <t>0x6800ABBc18EAb42B13C2Ab0536a25059771e90aE</t>
  </si>
  <si>
    <t>We came, we saw, we conquered</t>
  </si>
  <si>
    <t>0x7de40b76e2282d0a23e0fac22aced903c44b6ac8</t>
  </si>
  <si>
    <t>This sentence will be my genesis</t>
  </si>
  <si>
    <t>Sphere Name: Information Technology Networking✓
Description: All things related to networking, wireless, switching, routing, linux, etc..</t>
  </si>
  <si>
    <t>#1 Airdrop Closing Date Proposal: 01.10.17
#2 Airdrop Participant Hard Cap Proposal: 2000</t>
  </si>
  <si>
    <t>0x343347dCAfc272A5ff207fD0455f0Ee8982f3986</t>
  </si>
  <si>
    <t>saya lebih suka ayam bakar</t>
  </si>
  <si>
    <t>0xc0dE536aaaF11A76b98e24fbD2496621F2014540</t>
  </si>
  <si>
    <t>Your life is an occasion. Rise to it.</t>
  </si>
  <si>
    <t>#1 Airdrop Closing Date Proposal: 08.08.2017
#2 Airdrop Participant Hard Cap Proposal: 500</t>
  </si>
  <si>
    <t>0xc921E45a19B2904C3627AC640ed5f0dfe837C7BE</t>
  </si>
  <si>
    <t>Я готов учавствовать в раздаче</t>
  </si>
  <si>
    <t>#1 Airdrop Closing Date Proposal: 10.08.17
#2 Airdrop Participant Hard Cap Proposal: 1000</t>
  </si>
  <si>
    <t>0x4486D0Ba967dF2150B20D63Cb2CFba1a1B304502</t>
  </si>
  <si>
    <t>cat tablet bus cake rocknroll</t>
  </si>
  <si>
    <t>#1 Airdrop Closing Date Proposal:14.08.17
#2 Airdrop Participant Hard Cap Proposal: 1000</t>
  </si>
  <si>
    <t>0x80Cb1e64D1B37C2Ee65e4bdA435D5711AdC563cd</t>
  </si>
  <si>
    <t>Интересный проект ,я хочу участвовать в раздаче (Interesting project ,I want to participate in the distribution)</t>
  </si>
  <si>
    <t xml:space="preserve">0x711D8CED361142b9d30645eF4561471dC5D31f5d </t>
  </si>
  <si>
    <t>You know you're in love when you can't fall asleep because reality is finally better than your dreams.</t>
  </si>
  <si>
    <t>0xe53723C804eFDa69632aEB53EC6c41Ce7dBc8D2b</t>
  </si>
  <si>
    <t>arrow neck habit hover farm</t>
  </si>
  <si>
    <t>0x8ae7e918FE0B0EeADdaB84738Ae0c0a5103F5e1a</t>
  </si>
  <si>
    <t>Life is like a wheel that spins and always is</t>
  </si>
  <si>
    <t>0x023BD8D8367654D34db93586664D272BC86856F0</t>
  </si>
  <si>
    <t>Sunday 060817. BTC @ $3250, ETH @ $262, BCH @ $205. Crypto Market Cap 112B, 4B 24h Vol, BTC Dominance 47.4%</t>
  </si>
  <si>
    <t>Sphere Name: Movement Korea Community✓ Sphere Name: Movement Developer Hub✓
Description: Korean Community / Create a hub for developer encounter and collaboration via The Movement</t>
  </si>
  <si>
    <t>#1 Airdrop Closing Date Proposal: 25.09.17
#2 Airdrop Participant Hard Cap Proposal: 5000</t>
  </si>
  <si>
    <t>0xE9EC1e6cb62C235ea34D9C3e2f6f64160E302029</t>
  </si>
  <si>
    <t>advice is least heeded when most needed</t>
  </si>
  <si>
    <t>#1 Airdrop Closing Date Proposal: 10.08.2017
#2 Airdrop Participant Hard Cap Proposal: 5000</t>
  </si>
  <si>
    <t>0xaBe35783EF2E5C6FCb67bEe516ee474eDDd3c08A</t>
  </si>
  <si>
    <t>I like to join airdrop program</t>
  </si>
  <si>
    <t xml:space="preserve">0xCF3cCE04Aa3b95283E2CDd549116E0Cb78BeD8Ff </t>
  </si>
  <si>
    <t>хорошая раздача, я не против поучаствовать в ней.</t>
  </si>
  <si>
    <t>0xb0D6576b4B92500576eF728DF24c861e52E45e24</t>
  </si>
  <si>
    <t>There is but one chance to join The Movement.</t>
  </si>
  <si>
    <t>Jr. Member</t>
  </si>
  <si>
    <t>Sphere Name: Hivemind K-plane✓
Description: A Sphere of Collective Knowledge regarding the ecosystem where novices and experts alike can gather and share insights with individuals seeking and providing data.</t>
  </si>
  <si>
    <t>#1 Airdrop Closing Date Proposal: 08.08.17
#2 Airdrop Participant Hard Cap Proposal: 600</t>
  </si>
  <si>
    <t>0x86c5369ff1c20528ba1cf7233d86f52135a76ffc</t>
  </si>
  <si>
    <t>Don’t Be Afraid. Just Believe</t>
  </si>
  <si>
    <t>1 Airdrop Closing Date Proposal: 30/08/2017
2 Airdrop Participant Hard Cap Proposal: 1000</t>
  </si>
  <si>
    <t>0x58f1F10ED50ACBC65Ef905F5F8FDD194E7C1eF3c</t>
  </si>
  <si>
    <t>mentosu kopole neri matew sunie</t>
  </si>
  <si>
    <t>0xDf5f3156B289b839f1277Ea977D3859972a285Ff</t>
  </si>
  <si>
    <t>this project is really interesting, I hope that this will become successful and this airdrop will be worth it to hold.</t>
  </si>
  <si>
    <t>0xA69A8eba7a07245e2Bc38a772C1AfefA68E9959F</t>
  </si>
  <si>
    <t>I hope this DAO get this right this time</t>
  </si>
  <si>
    <t>0x503339BC5B837aCd6Dbb1e5F02dF9160926eD20E</t>
  </si>
  <si>
    <t>мама мыла раму, а я мыл пол</t>
  </si>
  <si>
    <t>#1 Airdrop Closing Date Proposal: 8.08.17
#2 Airdrop Participant Hard Cap Proposal:500</t>
  </si>
  <si>
    <t>0x507c8fEa802A0772Eb5E001a8fbA38F36Fb9b66B</t>
  </si>
  <si>
    <t>Never better served than by oneself</t>
  </si>
  <si>
    <t>Sphere Name: Twitter Retweet✓
Description: i want to contribute in social media by share and retweet messages from official account</t>
  </si>
  <si>
    <t>0xbd3d26657067440D08785744f429D753D6a9615D</t>
  </si>
  <si>
    <t>It is not too late to get DAO system up and running</t>
  </si>
  <si>
    <t>0x0190a8cB265bdba59f4758C26e17ebAA56b0DDf4</t>
  </si>
  <si>
    <t xml:space="preserve">it is future of crypto currencies </t>
  </si>
  <si>
    <t>0x79491ec4b542c8f310E92c7F23DeC4DE18CF9477</t>
  </si>
  <si>
    <t>bredoh mugobh babamaz zogeboh hoy</t>
  </si>
  <si>
    <t>0x974229fDE357aDef49FeCEbe372E3C78535a2887</t>
  </si>
  <si>
    <t>hold and trust,let it grow.</t>
  </si>
  <si>
    <t>#1 Airdrop Closing Date Proposal: 10.08.17
#2 Airdrop Participant Hard Cap Proposal: 888</t>
  </si>
  <si>
    <t>0x6326B2CdD42ea0D1254DF6200FD78Bbf57d405c0</t>
  </si>
  <si>
    <t>this is brilliant is idea it will amazing project</t>
  </si>
  <si>
    <t>0x0B92db394eC8368aE1f1622ea48EfB23be1bcD93</t>
  </si>
  <si>
    <t>cryptocurrency will change the world for the better</t>
  </si>
  <si>
    <t>0xfB0041651583d94C3D520D418158b5a0F85Cc267</t>
  </si>
  <si>
    <t>The unstoppable DAO moving into the moon</t>
  </si>
  <si>
    <t>0xA41300508c007DDB37FF3631006bb83c85849319</t>
  </si>
  <si>
    <t>Intellectual ability always surpass financial capability</t>
  </si>
  <si>
    <t>Sphere Name: WOW✓
Description: A safe community that encourages whistleblowers from  various field to anonymously report a fraudulent/ criminal activity</t>
  </si>
  <si>
    <t xml:space="preserve">#1 Airdrop Closing Date Proposal: 31.08.17
#2 Airdrop Participant Hard Cap Proposal: 1000 </t>
  </si>
  <si>
    <t>0x8fdF0133e7E31c96C79c114a7600722c113bd86B</t>
  </si>
  <si>
    <t>Don’t bark if you can’t bite.</t>
  </si>
  <si>
    <t>0xf92aDc1184433A0a57a29346916E4AB915232e8d</t>
  </si>
  <si>
    <t>Thanks to the guy who gave me a small eth balance to participate with!</t>
  </si>
  <si>
    <t>0x6DE078FE0822149fAA6C811f9C8FA48Eb220d28f</t>
  </si>
  <si>
    <t>Everything will be as it should, even if everything is the opposite.</t>
  </si>
  <si>
    <t>0x2E17Fd4B9E62bdc390f6d51BA48c7b0B92eff510</t>
  </si>
  <si>
    <t>Kobieta jest jak wino,im starsza tym lepsza.</t>
  </si>
  <si>
    <t>0xB8506eF0a6c574B11e1Ea9b7218ce990d930F459</t>
  </si>
  <si>
    <t>a golden key can open any door</t>
  </si>
  <si>
    <t>0x0FEF4e3474010c863a2d3471DFEb5460F11307cA</t>
  </si>
  <si>
    <t>moon is the destination of this coin</t>
  </si>
  <si>
    <t>0x9C3e453DA0953e65e2892088CB70e329b6821dE5</t>
  </si>
  <si>
    <t>Выбор есть всегда))А завтра поглядим на сегодня</t>
  </si>
  <si>
    <t>0x4546eB518B4A603F60165Fa15F41fef6E5ab4923</t>
  </si>
  <si>
    <t>In the beginning God created the heavens and the earth.</t>
  </si>
  <si>
    <t>0xdb9192ad9DcE6bb6901Fca146f398c6bc0b770f5</t>
  </si>
  <si>
    <t>twoja stara rankano mobako zenggo</t>
  </si>
  <si>
    <t>0x5BD52804cB858386ebFf063a43829cFDD8b93970</t>
  </si>
  <si>
    <t xml:space="preserve">The $150M DAO failed so the people created their own. From the Sky DAO. </t>
  </si>
  <si>
    <t>Sphere Name: 3D VR Creator Fund✓
Description: We create a decentralized VR Creator's Fund through which we collectively fund and incentivize 3D creators who in turn create desirable 3D objects and experiences for Greenpoint VR and The Movement Headquarter, as well as for respective Sphere's VR implementations, raising the value for the good of everybody</t>
  </si>
  <si>
    <t>#1 Airdrop Closing Date Proposal: 20.10.2017
#2 Airdrop Participant Hard Cap Proposal: 5000</t>
  </si>
  <si>
    <t>0xa44c22dce05acda274d77f743864c32c804262d1</t>
  </si>
  <si>
    <t>post error genesis time market thousand press</t>
  </si>
  <si>
    <t>0x5Fc21f774e2988353Db09d24240B7Afd5ec5Ce8C</t>
  </si>
  <si>
    <t>You must have chaos within you to give birth to a dancing star.</t>
  </si>
  <si>
    <t>0x78Eb0E387eC80564c059E7eb7551e7d943930725</t>
  </si>
  <si>
    <t>to the moon and back</t>
  </si>
  <si>
    <t xml:space="preserve">#1 Airdrop Closing Date Proposal: 15.08.17
#2 Airdrop Participant Hard Cap Proposal: 1111
</t>
  </si>
  <si>
    <t>0x649cf4C11C1e86B959dD6F4C22511D5b05AD2F77</t>
  </si>
  <si>
    <t>Big Bang Boom Blues Box</t>
  </si>
  <si>
    <t>#1 Airdrop Closing Date Proposal: 09.08.2017
#2 Airdrop Participant Hard Cap Proposal: 100</t>
  </si>
  <si>
    <t>0xf97c9Bc9A9F8B4A8909a90b1Da483B54AB0D4D82</t>
  </si>
  <si>
    <t>Join the next big thing in Crypto</t>
  </si>
  <si>
    <t>0x98e1ea694DbbEa59F283A37EAF295eCAbc55AB6b</t>
  </si>
  <si>
    <t>The ecosystem of bitcoin is a global policy.</t>
  </si>
  <si>
    <t>Sphere Name: Marketing in Russia.✓
Description: Publication of articles on other crypto-currency forums and in social networks. Marketing.</t>
  </si>
  <si>
    <t>#1 Airdrop Closing Date Proposal: 09.08.17
#2 Airdrop Participant Hard Cap Proposal: 500</t>
  </si>
  <si>
    <t>0x2d85a9580645e95295Cf0A07c73a74B2d0190eB9</t>
  </si>
  <si>
    <t>boom rocket moon destination above</t>
  </si>
  <si>
    <t>0x93B7A1a8d4EC4dE969F670bE222990D74A5Be178</t>
  </si>
  <si>
    <t>I will participate in this landing, and suddenly it will be useful</t>
  </si>
  <si>
    <t>#1 Airdrop Closing Date Proposal: 15.8.17
#2 Airdrop Participant Hard Cap Proposal: 1000</t>
  </si>
  <si>
    <t>0xd3cDd7abd4981E2e003b936AD881Cb208924501B</t>
  </si>
  <si>
    <t>Crypto will make this world a better place</t>
  </si>
  <si>
    <t>#1 Airdrop Closing Date Proposal: 31.08.17
#2 Airdrop Participant Hard Cap Proposal: 650</t>
  </si>
  <si>
    <t>0xAc54207e1C318E2eFaE59e9B46D37Eba622617Fb</t>
  </si>
  <si>
    <t>Вот такое вот интересное генезис предложение</t>
  </si>
  <si>
    <t>#1 Airdrop Closing Date Proposal: 31.8.17
#2 Airdrop Participant Hard Cap Proposal: 1000</t>
  </si>
  <si>
    <t>0xBD733585F45170c1158A8d8aA9a201678049b860</t>
  </si>
  <si>
    <t>reims marseille avignon cabannes orange</t>
  </si>
  <si>
    <t>0x8986a6ec15787af3584cdeeebb95946b87914a56</t>
  </si>
  <si>
    <t>Not to know is bad, not to wish to know is worse</t>
  </si>
  <si>
    <t>#1 Airdrop Closing Date Proposal: 13.08.17
#2 Airdrop Participant Hard Cap Proposal: 2000</t>
  </si>
  <si>
    <t>0x7ccae55ae3589af4ee32c923e32db1410d3b55e3</t>
  </si>
  <si>
    <t>the eco system of bitcoin is global policy</t>
  </si>
  <si>
    <t xml:space="preserve">#1 Airdrop Closing Date Proposal: 31.10.17
#2 Airdrop Participant Hard Cap Proposal: 3000
</t>
  </si>
  <si>
    <t xml:space="preserve">0x4d8c8D49e380fee03966d9019dd7a4Cd3128034E </t>
  </si>
  <si>
    <t>genesis good coin airdrop/Good Dev</t>
  </si>
  <si>
    <t>0xaE2a95012e7410f41D1A28b3C1aeE52488612E80</t>
  </si>
  <si>
    <t>experiment cryptocurrencies risky adventure potential</t>
  </si>
  <si>
    <t>0x6677A3899283891b6Ba154A72C3Bbb89ab27edFf</t>
  </si>
  <si>
    <t>Decentralization is the new trend.</t>
  </si>
  <si>
    <t xml:space="preserve">#1 Airdrop Closing Date Proposal: 01.11.2017
#2 Airdrop Participant Hard Cap Proposal: 1500
</t>
  </si>
  <si>
    <t>0xAd7024Ff124Fb9dd2F81D675E6797D1a29F94d18</t>
  </si>
  <si>
    <t>Miracles happen here, and nothing is impossible</t>
  </si>
  <si>
    <t>0x360F8bA865a75E416Bc520816F6523aFd025FB2C</t>
  </si>
  <si>
    <t>True devotion is only available to the lonely.</t>
  </si>
  <si>
    <t xml:space="preserve">1 Airdrop Closing Date Proposal: 15.10.17
2 Airdrop Participant Hard Cap Proposal: 2099 </t>
  </si>
  <si>
    <t>0x3a730F3323481De284C92Ad82764D095f188B41b</t>
  </si>
  <si>
    <t>Digital currency future consumption pattern</t>
  </si>
  <si>
    <t>0x7301F5a10032C4ed2Ed1134cBcE11f440De213c2</t>
  </si>
  <si>
    <t xml:space="preserve">The more people join this movement, the stronger we get </t>
  </si>
  <si>
    <t>0x890A20AA257eBa3650f965343E731F3b2bce9036</t>
  </si>
  <si>
    <t>another nice opportunity to own a genesis address</t>
  </si>
  <si>
    <t>0x6675959dFbF49c5e2dF392Fa034eFcBc25F4bFd1</t>
  </si>
  <si>
    <t>crypto to the sky, bank to the ground</t>
  </si>
  <si>
    <t>#1 Airdrop Closing Date Proposal: 31.08.17
#2 Airdrop Participant Hard Cap Proposal: 3000</t>
  </si>
  <si>
    <t>0x3381b2e75086D113daaaD7BF7434f8332331a348</t>
  </si>
  <si>
    <t>gleed nyanza poilu bowl becrime angeyok tornado molman fu apteral blow greaves remeant home soke cloven</t>
  </si>
  <si>
    <t xml:space="preserve">#1 Airdrop Closing Date Proposal: 20.08.17
#2 Airdrop Participant Hard Cap Proposal: 2000 </t>
  </si>
  <si>
    <t>0xaedfe5b8764ecc1b03ab3c10a291c693e66863cc</t>
  </si>
  <si>
    <t>A posse ad esse non valet consequentia</t>
  </si>
  <si>
    <t>0x4B1117F5a39A1001Cd0a19bc926e1765FbF3F346</t>
  </si>
  <si>
    <t>Hello goodbye all good stay there</t>
  </si>
  <si>
    <t>0xEe08D2cC697e9dc4D65fE4d9a6DbBD936776805F</t>
  </si>
  <si>
    <t>Кто не работает - тот ест</t>
  </si>
  <si>
    <t>0xF0Ea8Bc0cdbb7b1b35cc48E26a3C371B85d9A05B</t>
  </si>
  <si>
    <t>Hope this project can be future for all of us. much love.</t>
  </si>
  <si>
    <t>#1 Airdrop Closing Date Proposal: 8.8.2017
#2 Airdrop Participant Hard Cap Proposal: 600</t>
  </si>
  <si>
    <t>0xFf68032A5b198cc43f5b33aF7eAD4E032f420D84</t>
  </si>
  <si>
    <t>hope project good like bitcoin</t>
  </si>
  <si>
    <t>0x9a614426322CaB535BdD3359C33113f544a90948</t>
  </si>
  <si>
    <t>Закрылок, мощность, море, артефакт, игрушка</t>
  </si>
  <si>
    <t>0xD6DdC4d6390e4f26bE8f8bd003189bb0Bd7400aC</t>
  </si>
  <si>
    <t>cammino mentre faccio pensieri veloci</t>
  </si>
  <si>
    <t>Sphere Name: ambassador.✓
Description: dao the movement promoting Dao The Movement with all social network and international thread in bitcointalk
https://bitcoingarden.org/forum/index.php?topic=18240.new#new</t>
  </si>
  <si>
    <t>#1 Airdrop Closing Date Proposal: 15.08.2017
#2 Airdrop Participant Hard Cap Proposal: 500</t>
  </si>
  <si>
    <t>0x152Bca92bB7ae1024a6f77270B6ED752F12d8Bd6</t>
  </si>
  <si>
    <t>owner manual do good before this happen pause anything else</t>
  </si>
  <si>
    <t>0x099e6CF8bcD7ac45E33b2668cFb4B3241d9aC4B6</t>
  </si>
  <si>
    <t>Hello everyone, I'm happy to join you</t>
  </si>
  <si>
    <t>0x660690faa5dc56499212c9ab6d37c84f65cf8fd5</t>
  </si>
  <si>
    <t>raro simul hominibus bonam fortunam bonamque mentem dari</t>
  </si>
  <si>
    <t>#1 Airdrop Closing Date Proposal: 15.8.17
#2 Airdrop Participant Hard Cap Proposal: 1500</t>
  </si>
  <si>
    <t>0x19cd3473bafd2a3cade12262a73be21e02a50490</t>
  </si>
  <si>
    <t>useless cheat companion bit crazy</t>
  </si>
  <si>
    <t>0x251402227bCe7264aA6c3813EcD6f1e89946e232</t>
  </si>
  <si>
    <t xml:space="preserve">The movement of the DAO people </t>
  </si>
  <si>
    <t>0xdf0CA1627d056116FB56aE5CB53F4Ad5647157D7</t>
  </si>
  <si>
    <t>DAO Genesis Collection Data the best airdrop of 2017</t>
  </si>
  <si>
    <t>#1 Airdrop Closing Date Proposal: 15.08.17
#2 Airdrop Participant Hard Cap Proposal: 3000</t>
  </si>
  <si>
    <t>0xc0B2Ab38cB3F1F595db91c6049E57A09161a9C21</t>
  </si>
  <si>
    <t>I flew like a butterfly, falls like a piano.</t>
  </si>
  <si>
    <t># 1 Airdrop Closing Date Proposal: 08.08.17
# 2 Airdrop Participant Hard Cap Proposal: 750</t>
  </si>
  <si>
    <t>0x23BAcC228544AE2cB7DBC85DEA545312Ee3b35f8</t>
  </si>
  <si>
    <t>give some free love today</t>
  </si>
  <si>
    <t>#1 Airdrop Closing Date Proposal: 09.08.2017
#2 Airdrop Participant Hard Cap Proposal: 500</t>
  </si>
  <si>
    <t>0x7d476DC23E463A3E6d5C088ecc69Cc54b0f09838</t>
  </si>
  <si>
    <t>Successfully, I just got on the distribution of coins))</t>
  </si>
  <si>
    <t>0x3c4eD665cbDC1964BBb92FAcD977a4a3c3165397</t>
  </si>
  <si>
    <t>A new movement has begun, it is getting bigger per post</t>
  </si>
  <si>
    <t>0xD66aaEbba94A3F93e12b31DCcFd011b4DD832bc1</t>
  </si>
  <si>
    <t>This is a pretty cool sentence</t>
  </si>
  <si>
    <t>0xF06B394314CC76bdeaFffedB08368C0c04188311</t>
  </si>
  <si>
    <t>Genesis Creates a decentralized community, a strong token in a variety of hands.</t>
  </si>
  <si>
    <t>0x5f34B352311289fe4eF051f4d8E4953FE5E7aa31</t>
  </si>
  <si>
    <t>This project will get huge and awsome</t>
  </si>
  <si>
    <t>#1 Airdrop Closing Date Proposal: 8.8.17
#2 Airdrop Participant Hard Cap Proposal: 1000</t>
  </si>
  <si>
    <t>0x42ba984c1d49431dAac45Ac96e03371D21E07ab6</t>
  </si>
  <si>
    <t>What goes around comes around.</t>
  </si>
  <si>
    <t xml:space="preserve">#1 Airdrop Closing Date Proposal: 01.09.17
#2 Airdrop Participant Hard Cap Proposal: 4000
</t>
  </si>
  <si>
    <t>0x6B0F80eB4948ce01dA44E3a11Cd9ec2595eb68D1</t>
  </si>
  <si>
    <t>project brings new impetus to the life movement</t>
  </si>
  <si>
    <t>#1 Airdrop Closing Date Proposal: 20.08.17
#2 Airdrop Participant Hard Cap Proposal: 900</t>
  </si>
  <si>
    <t>0x7AD91e2616D4c50f002eE06abb852455D8F068Fa</t>
  </si>
  <si>
    <t>Рад присоединиться к этому проекту!</t>
  </si>
  <si>
    <t>#1 Airdrop Closing Date Proposal: 8.8.17
#2 Airdrop Participant Hard Cap Proposal:500</t>
  </si>
  <si>
    <t>0x3563C41a6230CbCEca33cc6F18EF0Ba6328FdA0B</t>
  </si>
  <si>
    <t>too tu tuoo turut tou too turut</t>
  </si>
  <si>
    <t>#1 Airdrop Closing Date Proposal: 30.08.17
#2 Airdrop Participant Hard Cap Proposal: 1000</t>
  </si>
  <si>
    <t>0xef272d104d0f678eceb3f9b63b055c5158daf9f0</t>
  </si>
  <si>
    <t>Thank you for the fish</t>
  </si>
  <si>
    <t>Sphere Name: Italian Community✓
Description: I would like to become translator and ambassador for the Italian Community, in order to spread the movement and manage local issues</t>
  </si>
  <si>
    <t>#1 Airdrop Closing Date Proposal: 06.09.17
#2 Airdrop Participant Hard Cap Proposal: 3333</t>
  </si>
  <si>
    <t>0x6fa58E8f5AcE80Bbc84f5Ca965E1684761B37DB6</t>
  </si>
  <si>
    <t>triathlon best sport for endurance in the world</t>
  </si>
  <si>
    <t>0x6c15C4a676cc833Fde9a58445482475C27D4Cb41</t>
  </si>
  <si>
    <t>веселые пять странных русских слов</t>
  </si>
  <si>
    <t>Sphere Name: Russian Manager✓
Description: I wanna create Russian Thread about Movement</t>
  </si>
  <si>
    <t>#1 Airdrop Closing Date Proposal: 02.09.17
#2 Airdrop Participant Hard Cap Proposal: 1000</t>
  </si>
  <si>
    <t>0x01650cA42114e7a99e1DE3ACb912Ca3B7D1552ba</t>
  </si>
  <si>
    <t>blue window rain dripping down</t>
  </si>
  <si>
    <t xml:space="preserve">Sphere Name: composing✓
Description:  I compose music.  </t>
  </si>
  <si>
    <t xml:space="preserve">#1 Airdrop Closing Date Proposal: 01.09.2017
#2 Airdrop Participant Hard Cap Proposal: 3000
</t>
  </si>
  <si>
    <t>0xD754509Ae3cA3546E3a8607002bbc59E17cAdc03</t>
  </si>
  <si>
    <t>Praise the Lord of DAO!</t>
  </si>
  <si>
    <t>#1 Airdrop Closing Date Proposal: 12.08.17
#2 Airdrop Participant Hard Cap Proposal: 814</t>
  </si>
  <si>
    <t>0x4Ed3B44A5fb462925fa96a27BA88466B97B2Ca55</t>
  </si>
  <si>
    <t>bitcointalk really good site about bitcoin and altcoins</t>
  </si>
  <si>
    <t>0x63fa66e2Ccf2DAa40Fddd91C6DBc148167a07E80</t>
  </si>
  <si>
    <t>Um mundo unido por uma blockchain</t>
  </si>
  <si>
    <t>Users: slowgrowth; vinipoars
Spheres: Portuguese &amp; Brazil Sphere✓
Subject:  we have been in contact and since both spheres are for Portuguese speakers we would like to combine efforts in managing both in the same place. If this is not of your interest we can revert back to old model.
Discord channel updated: https://discord.gg/Q884p6e;   Portugese ANN: https://bitcointalk.org/index.php?topic=2196214.msg22066447#msg22066447,  Portugese Whitepaper ✓</t>
  </si>
  <si>
    <t xml:space="preserve">#1 Airdrop Closing Date Proposal: 10.08.2017
#2 Airdrop Participant Hard Cap Proposal: 500
</t>
  </si>
  <si>
    <t>0x47045D1eE924AD6Ff890Ce8B52D6c1F08Ad42235</t>
  </si>
  <si>
    <t>I love the full moon</t>
  </si>
  <si>
    <t>#1 Airdrop Closing Date Proposal: 21.08.17
#2 Airdrop Participant Hard Cap Proposal: 3000</t>
  </si>
  <si>
    <t>0xbE5e239CAB7E6caE599CCb542820a68e9D86e13A</t>
  </si>
  <si>
    <t>welcome to united states on next week</t>
  </si>
  <si>
    <t>0x9357D573abCbE4700c8dd2a0f2cEaFD6E151B270</t>
  </si>
  <si>
    <t>A bird in hand is better than a bird in the bush</t>
  </si>
  <si>
    <t>0xB89e07d2165bC38dF591A78abcc961639519c43b</t>
  </si>
  <si>
    <t>Go Dao Through The Future</t>
  </si>
  <si>
    <t>0x8661Cf75E71E491BB27ACD66aD22eA2fa93120AB</t>
  </si>
  <si>
    <t>Why people do not fly like birds?</t>
  </si>
  <si>
    <t xml:space="preserve">#1 Airdrop Closing Date Proposal: 10.08.17
#2 Airdrop Participant Hard Cap Proposal: 1500
</t>
  </si>
  <si>
    <t>0xDBa8B9dF1134E1d879F81671ea9d114E8180D70b</t>
  </si>
  <si>
    <t>rain ocean cold beer evening million dollar suitcase</t>
  </si>
  <si>
    <t>#1 Airdrop Closing Date Proposal: 11.08.17
#2 Airdrop Participant Hard Cap Proposal: 888</t>
  </si>
  <si>
    <t>0x4f691fb14282fd40517511b47d33fed39dbd6a69</t>
  </si>
  <si>
    <t xml:space="preserve">My ready is body lol </t>
  </si>
  <si>
    <t>#1 Airdrop Closing Date Proposal: 03.09.17
#2 Airdrop Participant Hard Cap Proposal: 1000</t>
  </si>
  <si>
    <t>0x261A4FB19770DeD18950b1b4831673626A0d0092</t>
  </si>
  <si>
    <t>el mono baila a la germa</t>
  </si>
  <si>
    <t>#1 Airdrop Closing Date Proposal: 31.10.17
#2 Airdrop Participant Hard Cap Proposal: 1000</t>
  </si>
  <si>
    <t>0x6350632F0c38eF922EA2Eea20006779724eF0858</t>
  </si>
  <si>
    <t>It will soon be a wasteland</t>
  </si>
  <si>
    <t>0x46575A98c720f51C970a670c8c51591776a8b75f</t>
  </si>
  <si>
    <t>daisy judo wool stadium teeth</t>
  </si>
  <si>
    <t>#1 Airdrop Closing Date Proposal: 30.09.17
#2 Airdrop Participant Hard Cap Proposal: 5000</t>
  </si>
  <si>
    <t>0x910D722E1B0CAF9FF0D10152e5B473EfA39203B3</t>
  </si>
  <si>
    <t>we are the cryptoworld leader in the future</t>
  </si>
  <si>
    <t xml:space="preserve">#1 Airdrop Closing Date Proposal: 15.08.17
#2 Airdrop Participant Hard Cap Proposal: 500
</t>
  </si>
  <si>
    <t>0xb09d47887fe496959b9607a41638cdc3dfd1a908</t>
  </si>
  <si>
    <t>CfA is my friend and all good things Come from Above</t>
  </si>
  <si>
    <t xml:space="preserve">#1 Airdrop Closing Date Proposal: 01.09.17
#2 Airdrop Participant Hard Cap Proposal: 3000
</t>
  </si>
  <si>
    <t>0x04Dd9b612af3ADA8Dd044486c5765d2ee16981Cb</t>
  </si>
  <si>
    <t>This DAO will be bigger than the other token of the same pattern.</t>
  </si>
  <si>
    <t xml:space="preserve">#1 Airdrop Closing Date Proposal: 20.08.17
#2 Airdrop Participant Hard Cap Proposal: 3000
</t>
  </si>
  <si>
    <t>0x93BF27a3512F28a4ce66ebd0bc0fC8DFD0602448</t>
  </si>
  <si>
    <t>Impossible is just a big word thrown around by small men who find it easier to live in the world they've been given than to explore the power they have to change it Impossible is not a fact, It's an opinion, Impossible is not a declaration, It's a dare, Impossible is potential, Impossible is temporary, Impossible is nothing.</t>
  </si>
  <si>
    <t>Sphere name: Creative designs for the DAO✓
Description: I would like to design and create new art, memes and logo for the movement often, other members can contact me incase they would like to also do this. https://bitcointalk.org/index.php?topic=2126817.new#new</t>
  </si>
  <si>
    <t>#1 Airdrop Closing Date Proposal: 09.09.17
#2 Airdrop Participant Hard Cap Proposal: 1500</t>
  </si>
  <si>
    <t>0x6d330800687ee1b85d4af30bff6bc41638f21524</t>
  </si>
  <si>
    <t>poloniex wings future neon kepler</t>
  </si>
  <si>
    <t xml:space="preserve">#1 Airdrop Closing Date Proposal: 21.10.17
#2 Airdrop Participant Hard Cap Proposal: 1000
</t>
  </si>
  <si>
    <t>0xb159CD48c080A737ecd9C0355d0933a9e2Fe4527</t>
  </si>
  <si>
    <t>saya suka dengan job seperti ini</t>
  </si>
  <si>
    <t>Sphere Name:fitriacong99
Description: we create play game for to introduce the people of the world about crypto
Comment: Please explain the meaning of the name and give some more information</t>
  </si>
  <si>
    <t>#1 Airdrop Closing Date Proposal: 15.8.17
#2 Airdrop Participant Hard Cap Proposal: 900</t>
  </si>
  <si>
    <t>0x7e4F7845e668c75C49d1f55d62CE5EC43b428218</t>
  </si>
  <si>
    <t>Nothing is impossible as long as you believe and doing it, don't give up!</t>
  </si>
  <si>
    <t xml:space="preserve">#1 Airdrop Closing Date Proposal: 12/07/2017
#2 Airdrop Participant Hard Cap Proposal: 3000
</t>
  </si>
  <si>
    <t>0x6a200b5d051C03eD18f8E65791785841C43f238A</t>
  </si>
  <si>
    <t>Goals are dreams with deadlines</t>
  </si>
  <si>
    <t xml:space="preserve">#1 Airdrop Closing Date Proposal: 01.09.17
#2 Airdrop Participant Hard Cap Proposal: 1000
</t>
  </si>
  <si>
    <t>0x29Ca391Be423b03528778feB4A5A47BdD436a8bf</t>
  </si>
  <si>
    <t>The Movement is not static</t>
  </si>
  <si>
    <t>0x1c2f9392A119D1FAD06c934ee9B7C07ea7778257</t>
  </si>
  <si>
    <t>I want to a billionaire so freaking bad</t>
  </si>
  <si>
    <t>1 Airdrop Closing Date Proposal: 01.09.17
#2 Airdrop Participant Hard Cap Proposal: 1000</t>
  </si>
  <si>
    <t>0xe349E61F5E97582ccCFed1d1f36f521C8FAda339</t>
  </si>
  <si>
    <t>Отбрось все сомнения и иди до конца</t>
  </si>
  <si>
    <t>0x928b8817f1c981Ba34E265B926E5f4C61A09fFEA</t>
  </si>
  <si>
    <t>Just want to ask airdrop )</t>
  </si>
  <si>
    <t>0x4b027657b2cA183A0153865857Ea97d8d7B7B50B</t>
  </si>
  <si>
    <t>Masa depanmu disini, Kita melangkah bersama</t>
  </si>
  <si>
    <t>#1 Airdrop Closing Date Proposal: this week
#2 Airdrop Participant Hard Cap Proposal: 500</t>
  </si>
  <si>
    <t>0x07d5EabCE8AD14c85ec3C45b4272FC0f5A8fCF99</t>
  </si>
  <si>
    <t xml:space="preserve">If you love life， don't waste time， for time is what life is made up of. </t>
  </si>
  <si>
    <t>#1 Airdrop Closing Date Proposal: 10.08.17
#2 Airdrop Participant Hard Cap Proposal: 900</t>
  </si>
  <si>
    <t>0x515aEE15907e476079c29D3d859735b0fB861136</t>
  </si>
  <si>
    <t>Steps that we will achieve together, will find success.</t>
  </si>
  <si>
    <t>#1 Airdrop Closing Date Proposal:  7 August 2017 (Today)
#2 Airdrop Participant Hard Cap Proposal: 500</t>
  </si>
  <si>
    <t>0xeBc95BC7925D5B6995e12c77a50D3F12FA2c73f5</t>
  </si>
  <si>
    <t>do whatever makes you happiest</t>
  </si>
  <si>
    <t>0x72eb41AE7f943445Da9932662d31A06D56A3cfAa</t>
  </si>
  <si>
    <t>DAO for longtime , like a train in the night</t>
  </si>
  <si>
    <t>#1 Airdrop Closing Date Proposal: 31.12.2017
#2 Airdrop Participant Hard Cap Proposal: 2000</t>
  </si>
  <si>
    <t>0x22d34463AB3EE58077eDf7511F786686448dB384</t>
  </si>
  <si>
    <t>Castle Fire Anvil Good Dwarf</t>
  </si>
  <si>
    <t>0x00d97D7f128D251Cfd3Bd638FE300Abf3037C736</t>
  </si>
  <si>
    <t>Support DAO project and success to the team!</t>
  </si>
  <si>
    <t>0x5f97F9eE5b453082eDcdf0e39A68Cc2d5Eb25CD0</t>
  </si>
  <si>
    <t>Good idea always shines a good result</t>
  </si>
  <si>
    <t># 1 Airdrop Closing Date Proposal: 08.08.17
# 2 Airdrop Participant Hard Cap Proposal: 500</t>
  </si>
  <si>
    <t>0xCe20e0ce916Ba26e2BC7f91fe82ab5a95fA5c80d</t>
  </si>
  <si>
    <t>ecosystem new era financial freedom</t>
  </si>
  <si>
    <t>0xEdd52BF88764B2633D3F5ae864E9AF5fFD84C527</t>
  </si>
  <si>
    <t>Nice DAO idea and great Movement</t>
  </si>
  <si>
    <t>0x41dB7F9A77Baf8dea30dDd6bc5589fCe92f3f917</t>
  </si>
  <si>
    <t>Цифровое золото - наше всё!</t>
  </si>
  <si>
    <t>0xB9cDe3B46a5F8C7eb633D6DAC0CF054D3Ce64D35</t>
  </si>
  <si>
    <t>best things always come later</t>
  </si>
  <si>
    <t>0xE544C9dA180d6Ae9A33CDE7a08Ba0641535eCe71</t>
  </si>
  <si>
    <t>dipich dum pui da oui oui da pichik thum thoo kul hudo</t>
  </si>
  <si>
    <t>0x3dbadE2d70591A736c73FF656B5fa4f36A40634D</t>
  </si>
  <si>
    <t>We buy Bitcoin. We Hodl. We run the nodes. We validate the blocks. We Give This Value. Do not fuck with us.</t>
  </si>
  <si>
    <t xml:space="preserve">#1 Airdrop Closing Date Proposal: 17.09.17
#2 Airdrop Participant Hard Cap Proposal: 2500
</t>
  </si>
  <si>
    <t>0xD3E61B8aC38EA38B2A557E878130CE2Dff69da75</t>
  </si>
  <si>
    <t xml:space="preserve">lets join the revolution by becoming part of the movement </t>
  </si>
  <si>
    <t>0x3179f88ded783b02e0EA90D44cE5C584AcbD9F3A</t>
  </si>
  <si>
    <t>When you gaze long into an abyss the abyss also gazes into you</t>
  </si>
  <si>
    <t>0xb864108fa37c7d7bf0ffca2cb173eef6465db8f5</t>
  </si>
  <si>
    <t>gaze long into an abyss</t>
  </si>
  <si>
    <t>Sphere Name: masternode networks✓
Description: networks of masternodes</t>
  </si>
  <si>
    <t>#1 Airdrop Closing Date Proposal: 10.10.17
#2 Airdrop Participant Hard Cap Proposal: 1000</t>
  </si>
  <si>
    <t>0x4D5e164ACa544505bEE3954fE02DDBb5a5Fb0266</t>
  </si>
  <si>
    <t>Very hot, perhaps I will drink water or juice.</t>
  </si>
  <si>
    <t>Airdrop Closing Date Proposal: 15.08.17
Airdrop Participant Hard Cap Proposal: 2000</t>
  </si>
  <si>
    <t>0xbf5f578cd3a533ef917705f3440a5aa8865969e2</t>
  </si>
  <si>
    <t>rolik2001 rolik2001 rolik2001 rolik2001 rolik2001</t>
  </si>
  <si>
    <t>0xD45749B4fa4073E0ac9E1291fcAF63E3182F34a0</t>
  </si>
  <si>
    <t>roof wreck immortal axe bee crop fluent research spring</t>
  </si>
  <si>
    <t>#1 Airdrop Closing Date Proposal: 18.08.17
#2 Airdrop Participant Hard Cap Proposal: 1000</t>
  </si>
  <si>
    <t>0x6890BD65e282F319ceDEB0FF9B051b49f7744340</t>
  </si>
  <si>
    <t>Never underestimate yourself. If you are unhappy with your life, fix what's wrong, and keep stepping</t>
  </si>
  <si>
    <t>0x2e96DAD8Bd62224D609546D3aAE4C4A289D34949</t>
  </si>
  <si>
    <t>humble working situation great rewards everyone</t>
  </si>
  <si>
    <t>0x65e678Db8E22b0DbD9651841182f2c21128CD049</t>
  </si>
  <si>
    <t>Nod is but a shadow of what it was but that is how it should be.</t>
  </si>
  <si>
    <t xml:space="preserve">#1 Airdrop Closing Date Proposal: 15.8.17
#2 Airdrop Participant Hard Cap Proposal: 2000
</t>
  </si>
  <si>
    <t>0x6bb7169495185098e819f6e163d66a487a35ce5b</t>
  </si>
  <si>
    <t>Do not give up just because it failed at the first opportunity. Something precious you will not have it easily. Keep trying !</t>
  </si>
  <si>
    <t>0xEa4459c0D4188C484791784aEBe2220B7D717E84</t>
  </si>
  <si>
    <t xml:space="preserve">red power beauty twice white </t>
  </si>
  <si>
    <t>#1 Airdrop Closing Date Proposal: 31.08.2017
#2 Airdrop Participant Hard Cap Proposal: 9000</t>
  </si>
  <si>
    <t>0xC4Ce7d6B8b01d1CE6AeC1e5295Aa5c91D8F420fB</t>
  </si>
  <si>
    <t xml:space="preserve">Our World will be a better place after the Dao unfolds and a new dawn will pervade the Earth, a new Era is thus born. </t>
  </si>
  <si>
    <t>Sphere Name: CRYPTOPIA EDUCATION✓
Description: Help Newbies settle in and learn all about crypto and the DAO, would like to make video and written tutorials and also let Newbies feel loved and welcomed. :)</t>
  </si>
  <si>
    <t>#1 Airdrop Closing Date Proposal: 30.10.2017
#2 Airdrop Participant Hard Cap Proposal: 3000</t>
  </si>
  <si>
    <t>0x7522B31CD0cbA4E8F64dbEBeF846456F0aaff9F3</t>
  </si>
  <si>
    <t>we all gonna be rich soon</t>
  </si>
  <si>
    <t>0x8580a76997B6278C4584FDE6E6580314d4cb7e54</t>
  </si>
  <si>
    <t>To know the DAO one must retain a state of WUWEI, to live the DAO one must attain the state of NON - ACTION.</t>
  </si>
  <si>
    <t>Added by MovementAI: Chinese Ambassador Lead, Chinese Translator✓</t>
  </si>
  <si>
    <t>#1 Airdrop Closing Date Proposal: 01.09.2017
#2 Airdrop Participant Hard Cap Proposal: 800</t>
  </si>
  <si>
    <t>0xD291Bfd2b1D7c029bbd728aE924295f6177a6183</t>
  </si>
  <si>
    <t>one big apple plus one small apple is equal to two apples what is this logic when both are same</t>
  </si>
  <si>
    <t>0xa028877640B4f36B9686b036788F89b86a3Be98D</t>
  </si>
  <si>
    <t>When we are already one of the majors, does not mean we should be one of the future.</t>
  </si>
  <si>
    <t>0x92634A67cDbd885c70074091ee78ee6451BD77b2</t>
  </si>
  <si>
    <t>A person can not change his essence. He can convince others that he has changed, but not himself.</t>
  </si>
  <si>
    <t>0xA5918ECdD8e44307a3C8B26Aae71A781a8e087A7</t>
  </si>
  <si>
    <t>I do not believe in God, but I'm afraid of him.</t>
  </si>
  <si>
    <t>0xB2AC8120C111114a679f58980A8D93817a275BD8</t>
  </si>
  <si>
    <t>Like the airdrop of DAO!</t>
  </si>
  <si>
    <t>0x577876b348937e59ce30d674f7ad941d5475e54b</t>
  </si>
  <si>
    <t>Believe that all obstacles that occur when this is just a trial order ourselves to be better in the future</t>
  </si>
  <si>
    <t>0x6cCA80d972245CBE17807086850149a8Fd17b04F</t>
  </si>
  <si>
    <t>A good deed is never lost Dao airdrop</t>
  </si>
  <si>
    <t xml:space="preserve">#1 Airdrop Closing Date Proposal: 12.08.17
#2 Airdrop Participant Hard Cap Proposal: 700 </t>
  </si>
  <si>
    <t>0xC4AcEdF24aCbD6ccAAc87Ef8359Ea3E2c9818bd6</t>
  </si>
  <si>
    <t>good luck with the project guys</t>
  </si>
  <si>
    <t>0xbDE893a6c4fe61625c1452b5Ab814Ae5270C64cd</t>
  </si>
  <si>
    <t>logic elevator cement praise text</t>
  </si>
  <si>
    <t>0x4db3d1db8cd46b718dab4970e2b2b5980673bf7d</t>
  </si>
  <si>
    <t>Never complained of shortcomings, because shortage remind you to continue to look for the power that is within you</t>
  </si>
  <si>
    <t>0x4cd3f97Ad6ed6CB4491571ccE49022B1a9F1006f</t>
  </si>
  <si>
    <t xml:space="preserve">i am in love using facebook everyday track me. </t>
  </si>
  <si>
    <t>0x555e86d5fCF6298bcB313E1b1B7A7F9eaf78dA10</t>
  </si>
  <si>
    <t>La résistance: vivre libre ou mourir</t>
  </si>
  <si>
    <t>Sphere Name: riot.im chat ✓
Description: a encrypted chat for the movement can be found here:
https://riot.im/app/#/room/#DAOMovement:matrix.org</t>
  </si>
  <si>
    <t>#1 Airdrop Closing Date Proposal: 1.9.17
#2 Airdrop Participant Hard Cap Proposal: 1'917</t>
  </si>
  <si>
    <t>0xCB4CC2526976Fe8263D010e7D6Cb0395DC0FD68b</t>
  </si>
  <si>
    <t>Movement is life I am airdrop</t>
  </si>
  <si>
    <t>0x995ece426FA3f1641547Ae3308D16B02fE397C59</t>
  </si>
  <si>
    <t>PapillonV is also participating in the airdrop.</t>
  </si>
  <si>
    <t>0x3fca06242069aae3b07ff8ebd69f54121c5005de</t>
  </si>
  <si>
    <t>including previously minutes logged in</t>
  </si>
  <si>
    <t>0x2c421ED67A96a7CF4B77fAC804Db76Fc3B8Dc9c4</t>
  </si>
  <si>
    <t>Barben A good beginning is half the battle Barben</t>
  </si>
  <si>
    <t>#1 Airdrop Closing Date Proposal: 16.08.17
#2 Airdrop Participant Hard Cap Proposal: 900</t>
  </si>
  <si>
    <t>0x2f103133521942b648a64a92cbd8eb352de6dfd9</t>
  </si>
  <si>
    <t>news as well as local and regional perspectives</t>
  </si>
  <si>
    <t>0xd8Bdba7162734058cFDcBc4c1A6B139d19742b21</t>
  </si>
  <si>
    <t>I have a feeling deep inside this is the time for me</t>
  </si>
  <si>
    <t>Sphere Name: German Knowledge Base✓
Description: I will help with creating and maintaing the German parts of the Movement's knowledge base.
I am going to connect with other "Movers" to create guides for newcomers!
Comment: If you would like to build a team, pease contact #56 SEELE, #324 Antragos, #431 Grae, #505 mainconcept</t>
  </si>
  <si>
    <t xml:space="preserve">#1 Airdrop Closing Date Proposal: 15.10.17
#2 Airdrop Participant Hard Cap Proposal: 5000 </t>
  </si>
  <si>
    <t>0x600bc2437A733DdBa5f49ab9847869D455d55198</t>
  </si>
  <si>
    <t xml:space="preserve">i like music and movie </t>
  </si>
  <si>
    <t xml:space="preserve">#1 Airdrop Closing Date Proposal: 10.08.17
#2 Airdrop Participant Hard Cap Proposal: 1000
</t>
  </si>
  <si>
    <t>0xB5A017b6df4bCE0f61b54894EeF644dca9765a63</t>
  </si>
  <si>
    <t>i love airdrops as much as i love bitcoins.</t>
  </si>
  <si>
    <t>0x885f23994876Dc0FBcb4c9855b1Ef086D3Baf07D</t>
  </si>
  <si>
    <t>Lets learn and make profit</t>
  </si>
  <si>
    <t>Sphere Name: Twitter Bounty
Description: Follow + Like + Retweet</t>
  </si>
  <si>
    <t>#1 Airdrop Closing Date Proposal: 30.08.2017
#2 Airdrop Participant Hard Cap Proposal: 1000</t>
  </si>
  <si>
    <t>0x6c0D5BB006A059C7BF804bec328884903b38756d</t>
  </si>
  <si>
    <t>We have so much difficulty imagining nothingness.</t>
  </si>
  <si>
    <t>#1 Airdrop Closing Date Proposal: 8.8.17
#2 Airdrop Participant Hard Cap Proposal: 600</t>
  </si>
  <si>
    <t>0x86106e420FD2ab33748f0AdD547748f4A37ad453</t>
  </si>
  <si>
    <t>A beautiful life with DAO GENESIS</t>
  </si>
  <si>
    <t>0xe8390101E46409269C056697Ba60Fd260A97ce15</t>
  </si>
  <si>
    <t>Удачи во всех ваших начинаниях!</t>
  </si>
  <si>
    <t>0xCAE9AEC0eE0C088Db39Db164d910379008715BC2</t>
  </si>
  <si>
    <t>I want to support the Movement DAO</t>
  </si>
  <si>
    <t>0x8c7dbB1FE7216e20EBC13A150f44F9e436e412d4</t>
  </si>
  <si>
    <t>Better safe than sorry brother.</t>
  </si>
  <si>
    <t>0xf04a702b4b800d228EDA29ee90bA17d0c7c1b5e4</t>
  </si>
  <si>
    <t>Crypto Grae Rabbit Hole Life</t>
  </si>
  <si>
    <t>"Sphere Name: German Community✓
Description: I would like to become translator and ambassador for the German Community in order to help the DAO to develop. Everybody is whole hearted invited to join the sphere. We should sooner or later create a slack where every sphere should be invited so we have a good overview over the developments of the different spheres!
Sphere Name: Discord✓
Comment: Grae is The Movement's Discord administrator"</t>
  </si>
  <si>
    <t xml:space="preserve">#1 Airdrop Closing Date Proposal: 9.8.2017
#2 Airdrop Participant Hard Cap Proposal: 10000
</t>
  </si>
  <si>
    <t>0x00619e08176D54c3787936c65db1DA902d8a312a</t>
  </si>
  <si>
    <t>did you ever hear the tragedy of darth plagueis the wise</t>
  </si>
  <si>
    <t>Sphere Name: Czech Community✓
Description: I would like to become translator and ambassador for the Czech Community. I have created Czech translation https://bitcointalk.org/index.php?topic=2076635.0 and spreaded word in official Czech thread.</t>
  </si>
  <si>
    <t>0x1118b2f09E73883b05A7BF5648e725773B4dD72E</t>
  </si>
  <si>
    <t>A good name keeps its lustre in the dark ETH</t>
  </si>
  <si>
    <t xml:space="preserve">#1 Airdrop Closing Date Proposal: 14.08.17
#2 Airdrop Participant Hard Cap Proposal: 750 </t>
  </si>
  <si>
    <t>0x794CaA8f38a9748b529a3c359D74ef50BdfA2F5E</t>
  </si>
  <si>
    <t xml:space="preserve">one two three noname coinspot </t>
  </si>
  <si>
    <t>0x9E9293Abd836047962D2db75942a566884335568</t>
  </si>
  <si>
    <t>The future belongs to those, who believe in beauty of their dreams.</t>
  </si>
  <si>
    <t>#1 Airdrop Closing Date Proposal: 10.08.17
#2 Airdrop Participant Hard Cap Proposal: 2000</t>
  </si>
  <si>
    <t>0x9d7580067e7da73B8E6Df2b0Ed99526Cb0D7bc76</t>
  </si>
  <si>
    <t>past furniture lom mops koko</t>
  </si>
  <si>
    <t>0xB2C9F2a7C0090Ee4ACc7aB94C0C15f0ef12Ae975</t>
  </si>
  <si>
    <t>speriamo che questo airdrop non sia un pacco</t>
  </si>
  <si>
    <t>Sphere Name: Italia!✓
Description: Italian sphere. All about Italy and italians.</t>
  </si>
  <si>
    <t>#1 Airdrop Closing Date Proposal: 15.08.17
#2 Airdrop Participant Hard Cap Proposal: 999</t>
  </si>
  <si>
    <t>0x229F58d5Ff796eB6B9B4CfbadF74B18037389e64</t>
  </si>
  <si>
    <t>Good luck kamarades with your projecto</t>
  </si>
  <si>
    <t>0x2734168834B8087F507D6f9e8c6Db2ed2dEaab1B</t>
  </si>
  <si>
    <t>sempre e solo forza juve</t>
  </si>
  <si>
    <t>0x39228628F3376B675Ef7ae61c59C05817db80D6D</t>
  </si>
  <si>
    <t>This is genesis airdrop moonlight euphoria</t>
  </si>
  <si>
    <t>#1 Airdrop Closing Date Proposal: 25.08.17
#2 Airdrop Participant Hard Cap Proposal: 700</t>
  </si>
  <si>
    <t>0x09fA68036052d096AeD34d3727a6dCA4B338200A</t>
  </si>
  <si>
    <t>live free die young and leave a beautiful corpse</t>
  </si>
  <si>
    <t xml:space="preserve">#1 Airdrop Closing Date Proposal: 08.08.17
#2 Airdrop Participant Hard Cap Proposal: 600
</t>
  </si>
  <si>
    <t>0x563805c2056dD0f8dAF5719A8222D935098E1848</t>
  </si>
  <si>
    <t>trubla noble vulharius penterre ultipa marzo</t>
  </si>
  <si>
    <t>0xCa965f6Bd94e9a5BB46d4032BC51F8A48b2487E8</t>
  </si>
  <si>
    <t>احب مكان عندي ) وطني .. عندي خمن اين يقع يامتعبن</t>
  </si>
  <si>
    <t>0xb06d93270472390B53b38F9eb967889aB615ADbD</t>
  </si>
  <si>
    <t>Только трус не играет в хоккей</t>
  </si>
  <si>
    <t>0xC8495f876d48e85F77652025423F7A0dFa28942C</t>
  </si>
  <si>
    <t>nine two five six one</t>
  </si>
  <si>
    <t>0xeec79B8e09Bcc07aDf007D18B1B5Eb86fa47f0B4</t>
  </si>
  <si>
    <t>I believe this project will be huge in some days, so I will HODL!</t>
  </si>
  <si>
    <t>0x2fB5A71c9798Fc5b03028a20EAC1525A4a8cCc24</t>
  </si>
  <si>
    <t>make the world better and help another</t>
  </si>
  <si>
    <t>#1 Airdrop Closing Date Proposal: 22.09.17
#2 Airdrop Participant Hard Cap Proposal: 2000</t>
  </si>
  <si>
    <t>0xa9B96437Ae35e03B238907A68BEeEe3bfD97C4C1</t>
  </si>
  <si>
    <t>кто не играет тот не может выиграть</t>
  </si>
  <si>
    <t>#1 Airdrop Closing Date Proposal: 01.09.2017
#2 Airdrop Participant Hard Cap Proposal: 3000</t>
  </si>
  <si>
    <t>0xDd1598c2fc5e1128d925718aEDcC4b806C150896</t>
  </si>
  <si>
    <t>we drank the beer and found some more</t>
  </si>
  <si>
    <t>0x8aa8005df83Bc5ca56a37825b299077E27199B2A</t>
  </si>
  <si>
    <t>Taitaapi olla päikkereitten aika, poijaat!</t>
  </si>
  <si>
    <t xml:space="preserve">#1 Airdrop Closing Date Proposal: 10.10.17
#2 Airdrop Participant Hard Cap Proposal: 3000
</t>
  </si>
  <si>
    <t>0x73995429BeFac9512979f304895032A2713A59f0</t>
  </si>
  <si>
    <t>legal treasure yellow submarine yield satisfied liver grass change raft</t>
  </si>
  <si>
    <t xml:space="preserve">#1 Airdrop Closing Date Proposal: 9.08.17
#2 Airdrop Participant Hard Cap Proposal: 800 </t>
  </si>
  <si>
    <t>0x15630B7be464718162F3c713ED9D97fDac0698D0</t>
  </si>
  <si>
    <t>no one can say i love you</t>
  </si>
  <si>
    <t xml:space="preserve">#1 Airdrop Closing Date Proposal: 31.08.17
#2 Airdrop Participant Hard Cap Proposal: 3000
</t>
  </si>
  <si>
    <t>0x2cEBcd253Eb7A8a88617BFF7Cb791Ce986223AD0</t>
  </si>
  <si>
    <t>My names not down I'm not getting in?</t>
  </si>
  <si>
    <t>Sphere Name: Creative Designs for the DAO✓
Description: I want to join #324 freshb Creative designs for the DAO sphere as a Member and i will contribute by commenting on images, and providing images and suggestions for DAO.</t>
  </si>
  <si>
    <t>#1 Airdrop Closing Date Proposal: 14.08.17
#2 Airdrop Participant Hard Cap Proposal: 1000</t>
  </si>
  <si>
    <t>0x1d2dd3b422de559D084495AeF1b347851b351ac1</t>
  </si>
  <si>
    <t>You should watch The Adventures of Autogrizz</t>
  </si>
  <si>
    <t>0x26c66f18Bde464bE7f892aa01E22eD33C6C73b99</t>
  </si>
  <si>
    <t>Blockchain spirit, we are serious!</t>
  </si>
  <si>
    <t>0xa0Cf4cC8d167A13cd4e46B22D8C893e95D250ce2</t>
  </si>
  <si>
    <t>Passez une bonne semaine :)</t>
  </si>
  <si>
    <t>0x6770fB7dA1aE837f04acC51C3c61e60970a30f45</t>
  </si>
  <si>
    <t>Bitcoin at all time high</t>
  </si>
  <si>
    <t xml:space="preserve">0x653ed11d1f552765338dee0744212510dd078bf4 </t>
  </si>
  <si>
    <t>bitcoin waves ardor ignis nxt viacoin</t>
  </si>
  <si>
    <t>Sphere Name: Russian Community✓
Description: I want to join to Russian DAO Community. I can translate news and help newbies.</t>
  </si>
  <si>
    <t xml:space="preserve">#1 Airdrop Closing Date Proposal: 01.10.17
#2 Airdrop Participant Hard Cap Proposal: 3000
</t>
  </si>
  <si>
    <t>0x97F122dDc7df152395Bc4985777040682374E122</t>
  </si>
  <si>
    <t>There is a house in New Orleans</t>
  </si>
  <si>
    <t>0x00d5952ad384a36a46D2fc8CcAf8a4255c49BBAD</t>
  </si>
  <si>
    <t>This is surely only the beginning!</t>
  </si>
  <si>
    <t>Sphere Name: Space Exploration Sphere✓
Description: This sphere will be about the discussion and promotion of cutting edge space technology, space exploration projects and future plans and possibilities. It will also be involved in finding ways to use cryptocurrency to fund space program projects and explore how blockchain technology could be used in the space industry. I written news articles, press releases and white papers for the space industry and I am familiar and deeply interested in the technology and challenges, I believe I would be a perfect fit for a Space Exploration Ambassador. Thanks!</t>
  </si>
  <si>
    <t>#1 Airdrop Closing Date Proposal: 10.31.17
#2 Airdrop Participant Hard Cap Proposal: 3333</t>
  </si>
  <si>
    <t>0xc202f528fFAf50B9401Cf79cF4c03FFbb82829A8</t>
  </si>
  <si>
    <t>If you represent your site for start-ups - then you need to have a dozen projects for a successful start.</t>
  </si>
  <si>
    <t>0x34cb52c6d97521e9b51b05c2860c8a448ffcef5c</t>
  </si>
  <si>
    <t xml:space="preserve">уфф, уфф. успел на Титаник </t>
  </si>
  <si>
    <t>Sphere Name: programmer✓
Description: Making  own arbitrage crypto bot on GOLANG.</t>
  </si>
  <si>
    <t>0xE70360ba351F900a82ACaf7bd837A6E112c5c389</t>
  </si>
  <si>
    <t>I really love this airdrop</t>
  </si>
  <si>
    <t>1 Airdrop Closing Date Proposal: 24.08.17
2 Airdrop Participant Hard Cap Proposal: 2500</t>
  </si>
  <si>
    <t>0x931455aE7DaED2a745B4B83522EAFE7713ea452C</t>
  </si>
  <si>
    <t>The problem is not the fall, but the landing</t>
  </si>
  <si>
    <t>0xf4B58Ef4Eaca3936499379424287b3B8914a4D23</t>
  </si>
  <si>
    <t>spongebob patrick sandy mrcrab squidward</t>
  </si>
  <si>
    <t xml:space="preserve">#1 Airdrop Closing Date Proposal: 17.08.17
#2 Airdrop Participant Hard Cap Proposal: 2929
</t>
  </si>
  <si>
    <t>0xAdf714d7d6Ad6A5E0CcfA0000066B243cAD92d0D</t>
  </si>
  <si>
    <t xml:space="preserve">ah mbuh aku yo ngelu lek di kongkon gawe ngenekan, trus kudu piye aku </t>
  </si>
  <si>
    <t xml:space="preserve">0x66173246C0d049929D3e72e3CdB7c9Ff66DB16B7 </t>
  </si>
  <si>
    <t>poison lord shoot poor beard</t>
  </si>
  <si>
    <t>0x4cee23a86A414086bB3b76632A3b703C5c71a7E6</t>
  </si>
  <si>
    <t>equipped ones wooed your clearing</t>
  </si>
  <si>
    <t xml:space="preserve">Sphere Name: German Community✓
Description: I would like to become a DAO Movement translator and a ambassador for the German Community. My attention as a translator is located on the translation of the Bitcointalk ANN thread and the DAO website for german speaking people. Also as a ambassador i'd like to spread out the DAO movement to people in germany and help the community in their native language.
Comment: If you would like to build a team, pease contact #54 seele, #324 Antragos, #431 Grae,  #416 evergrow
</t>
  </si>
  <si>
    <t>#1 Airdrop Closing Date Proposal: 01.11.17
#2 Airdrop Participant Hard Cap Proposal: 1500</t>
  </si>
  <si>
    <t>0xa87e260320485FB8e4b35614728d92655ef40146</t>
  </si>
  <si>
    <t xml:space="preserve">Know Thyself, work hard, share your thoughts and be successful </t>
  </si>
  <si>
    <t>0x59827b08a0ed17ea7201c5d70455d6f4aff2e4f8</t>
  </si>
  <si>
    <t>J'aime beaucoup participer a de nouveaux projets! A DAO is the future. Projects like these one will be how to do things in the future as well. We need to connect each others to take the good decisions instead of keeping been acting like we do since centuries. We need to start thinking globally for the good of all. for the good of humanity.</t>
  </si>
  <si>
    <t>Sphere Name: French Community✓
Description: French community for The Movement DAO.</t>
  </si>
  <si>
    <t>#1 Airdrop Closing Date Proposal: 31.08.17
#2 Airdrop Participant Hard Cap Proposal: 1500</t>
  </si>
  <si>
    <t xml:space="preserve">0x35519d86Db0a203208c168D8F24B455150a4A15C </t>
  </si>
  <si>
    <t>The pen is blue not red???</t>
  </si>
  <si>
    <t>#1 Airdrop Closing Date Proposal: 31.10.17
#2 Airdrop Participant Hard Cap Proposal: 3000</t>
  </si>
  <si>
    <t>0x5398cf3995a103cd26889faa88C1ec796Ff820D0</t>
  </si>
  <si>
    <t xml:space="preserve">live like legends and support great projects </t>
  </si>
  <si>
    <t xml:space="preserve">0x0afbc0eda50cf43feb0a855e1e396ac830b7747b </t>
  </si>
  <si>
    <t>I like to move it</t>
  </si>
  <si>
    <t>Sphere Name: Wiki✓
Description: I can create a wiki for project like bitcoin.it if there is a need for it. | Comment: Yes, please. Thank you very much.</t>
  </si>
  <si>
    <t>#1 Airdrop Closing Date Proposal: 17.09.17
#2 Airdrop Participant Hard Cap Proposal: 5555</t>
  </si>
  <si>
    <t>0xbaA9f0D0D851Bf95A8A18bCEb3A15A85c8A0e727</t>
  </si>
  <si>
    <t>good luck with your project airdrop is super</t>
  </si>
  <si>
    <t>#1 Airdrop Closing Date Proposal: 31.8.17
#2 Airdrop Participant Hard Cap Proposal: 1500</t>
  </si>
  <si>
    <t>0xc9dd33e989f89d1bcedfd11f86dbc5d8d33a300c</t>
  </si>
  <si>
    <t>Good luck guys, hope you will succeed!</t>
  </si>
  <si>
    <t>#1 Airdrop Closing Date Proposal: 31.08.17
#2 Airdrop Participant Hard Cap Proposal: 2700</t>
  </si>
  <si>
    <t>0xBbcA5797dAf789bc215D59C1CB30eDceFF65eA5e</t>
  </si>
  <si>
    <t>London is a capital city of UK</t>
  </si>
  <si>
    <t>#1 Airdrop Closing Date Proposal: 08.08.17
#2 Airdrop Participant Hard Cap Proposal: 1500</t>
  </si>
  <si>
    <t>0x2caf0d45deead80da1e7d091c955d48b58a28a08</t>
  </si>
  <si>
    <t>Vox populi est suprema lex. Veris in Numeris.
Cryptocurrencies will change the way we look and see how the monetary system works. For decentralization!</t>
  </si>
  <si>
    <t>0xeBAd93dAe6356e9B728cf5B1800d8B84D32EA260</t>
  </si>
  <si>
    <t>I love money more than anything</t>
  </si>
  <si>
    <t>#1 Airdrop Closing Date Proposal: 10.08.17
#2 Airdrop Participant Hard Cap Proposal: 1500</t>
  </si>
  <si>
    <t>0x4505F01b8446cc97be86cC69F53a8E4f41fFeF45</t>
  </si>
  <si>
    <t>eu estou aqui mandando minha frase genial sacou mano valeu</t>
  </si>
  <si>
    <t>Users: slowgrowth; vinipoars
Spheres: Portuguese &amp; Brazil Sphere✓
Subject:  we have been in contact and since both spheres are for Portuguese speakers we would like to combine efforts in managing both in the same place. If this is not of your interest we can revert back to old model.
Discord channel updated: https://discord.gg/Q884p6e</t>
  </si>
  <si>
    <t xml:space="preserve">#1 Airdrop Closing Date Proposal: 31.12.17
#2 Airdrop Participant Hard Cap Proposal:5000 </t>
  </si>
  <si>
    <t>0x9A0D848BB5F81911E01781549ABe1d94c5336832</t>
  </si>
  <si>
    <t>I hope this wont be same like The DAO who is got hacked</t>
  </si>
  <si>
    <t>#1 Airdrop Closing Date Proposal: 10.08.17
#2 Airdrop Participant Hard Cap Proposal: 3000</t>
  </si>
  <si>
    <t xml:space="preserve">0xa3d536d622125806F46c73AA3C9FDce9D949940e </t>
  </si>
  <si>
    <t>You miss 100 percent of the shots you never take.</t>
  </si>
  <si>
    <t xml:space="preserve">#1 Airdrop Closing Date Proposal: 01.09.2017
#2 Airdrop Participant Hard Cap Proposal: invalid
</t>
  </si>
  <si>
    <t>0x80aD7165F29F97896a0B5758193879DE34Fd9712</t>
  </si>
  <si>
    <t>Посмотрим что выйдет из этой затеи</t>
  </si>
  <si>
    <t>#1 Airdrop Closing Date Proposal: 01.09.17
#2 Airdrop Participant Hard Cap Proposal: 2000</t>
  </si>
  <si>
    <t>0x90Ec66bdc186367142F44DFD3DFE06d37144d79a</t>
  </si>
  <si>
    <t>мы делаем деньги из воздуха, что бы пустить их на ветер</t>
  </si>
  <si>
    <t>0x8F691C6718f9CfB44021C5071367D4E91Ec3Cd3C</t>
  </si>
  <si>
    <t>Semoga ratenya bisa luar binasa tinggi dari yang gratisan</t>
  </si>
  <si>
    <t>#1 Airdrop Closing Date Proposal: 10.08.17
#2 Airdrop Participant Hard Cap Proposal: 3333</t>
  </si>
  <si>
    <t>0x5D912D66532534AFdf8cE3ab44810ADBAb6aC861</t>
  </si>
  <si>
    <t>money come up every year to be great</t>
  </si>
  <si>
    <t>0xC3fc1cC84B982CA2c7eeecD5CfEB023E887F5cAB</t>
  </si>
  <si>
    <t>Her havuzun dibi ayni Herr Hausen de Beine</t>
  </si>
  <si>
    <t>Sphere Name: German Community✓ Turkish Community Ambassador ✓</t>
  </si>
  <si>
    <t>0x744435AEA2552DFF5B59917443746941033726a4</t>
  </si>
  <si>
    <t>where are the horse</t>
  </si>
  <si>
    <t>0x0213a6d2a664F6DD92BF9dA3dD41bB45E69671e6</t>
  </si>
  <si>
    <t>Really happy to join this airdrop! Support you completely!</t>
  </si>
  <si>
    <t xml:space="preserve">#1 Airdrop Closing Date Proposal: 31.10.17
#2 Airdrop Participant Hard Cap Proposal: 1000
</t>
  </si>
  <si>
    <t>0x0C16bC745fDE16093D73b7544d5BF30A1341b796</t>
  </si>
  <si>
    <t>sent pm, but doesnt show in the excel sheet</t>
  </si>
  <si>
    <t>#1 Airdrop Closing Date Proposal: 30.10.17
#2 Airdrop Participant Hard Cap Proposal: 7000</t>
  </si>
  <si>
    <t>0x20b1919b304d83158C395790F6e9a53AEA6dfa97</t>
  </si>
  <si>
    <t>Will we get a good price for the starts ?</t>
  </si>
  <si>
    <t>#1 Airdrop Closing Date Proposal: 11.08.17
#2 Airdrop Participant Hard Cap Proposal: 3500</t>
  </si>
  <si>
    <t>0xb81CDedcc781290d3DCB327A07485CE35ce06c4F</t>
  </si>
  <si>
    <t>how much token we will get for this genesis ?</t>
  </si>
  <si>
    <t>#1 Airdrop Closing Date Proposal: 10.8.17
#2 Airdrop Participant Hard Cap Proposal: 2000</t>
  </si>
  <si>
    <t>0x8d0ba3de63beae78d035a18208b734c71000cbc7</t>
  </si>
  <si>
    <t>There can only be one DAO!</t>
  </si>
  <si>
    <t>#1 Airdrop Closing Date Proposal: 31.10.18
#2 Airdrop Participant Hard Cap Proposal: invalid</t>
  </si>
  <si>
    <t>0xa8e5b5bf8e50ee916af1b3e8a5f6202ebf5c8025</t>
  </si>
  <si>
    <t>Good luck for DAO project.  Tanks you vers much</t>
  </si>
  <si>
    <t>#1 Airdrop Closing Date Proposal: 15.08.17
#2 Airdrop Participant Hard Cap Proposal: 600</t>
  </si>
  <si>
    <t>0x171a8B0066d141aA089F7bAA944097eA733184E8</t>
  </si>
  <si>
    <t>fishing rod dreaming anchor dark wood</t>
  </si>
  <si>
    <t>0x7b1a29e582Aa041aFF93e2b5e5351594000c8591</t>
  </si>
  <si>
    <t>DAO Movement for the People</t>
  </si>
  <si>
    <t>0xA02E3F8F5959A7AAB7418612129b701CA1b80010</t>
  </si>
  <si>
    <t>Amicus Plato sed magis amica veritas</t>
  </si>
  <si>
    <t>Airdrop Closing Date Proposal: 17.08.17
Airdrop Participant Hard Cap Proposal: 7000</t>
  </si>
  <si>
    <t>0x96c0a020fe377fa4bb1607b02a9715063e2ffe60</t>
  </si>
  <si>
    <t>jalan andi tonro nomor tujuh belas</t>
  </si>
  <si>
    <t>#1 Airdrop Closing Date Proposal: 18.09.17
#2 Airdrop Participant Hard Cap Proposal: 2000</t>
  </si>
  <si>
    <t xml:space="preserve">0x0c0fbf20a677c0f5ff190b610a819e2f9bb3ac12 </t>
  </si>
  <si>
    <t>The Times 03/Jan/2009 Chancellor on brink of second bailout for banks</t>
  </si>
  <si>
    <t>Sphere Name: Crypto Hedge Fund✓
Description: This is for people who are looking to invest or share opinions on the best investment funds available and upcoming.</t>
  </si>
  <si>
    <t>#1 Airdrop Closing Date Proposal: 20.08.17
#2 Airdrop Participant Hard Cap Proposal: 10000</t>
  </si>
  <si>
    <t>0x9607b3fdC91d1D632C8eF08061F9334E0622FB3c</t>
  </si>
  <si>
    <t>拿得起，放得下，才是真英雄！</t>
  </si>
  <si>
    <t>0x99265fe65cb377dae444c5a9793d1e45787cbc43</t>
  </si>
  <si>
    <t>Ethereum is the best shave a man can get</t>
  </si>
  <si>
    <t>#1 Airdrop Closing Date Proposal: 15.08.17
#2 Airdrop Participant Hard Cap Proposal: 4000</t>
  </si>
  <si>
    <t>0x197DF24481453dD03b20cBc53AfdFe7E750031e6</t>
  </si>
  <si>
    <t>The whole is greater than the sum of its parts</t>
  </si>
  <si>
    <t>Sphere Name: German Community✓
Description: I want to join #56 SEELE^^01 German Community as a Member and i will follow and contribute my help and wisdom to everyone in need. Long lives the movement DAO!</t>
  </si>
  <si>
    <t>0x3ED5aB3DE43a93a8e444945C45F6d4fe322a6608</t>
  </si>
  <si>
    <t>album change detail rival feature fancy inject coin</t>
  </si>
  <si>
    <t xml:space="preserve">#1 Airdrop Closing Date Proposal: 06.09.17
#2 Airdrop Participant Hard Cap Proposal: 1000
</t>
  </si>
  <si>
    <t>0x2427BF25EA22598949755c95c3D28Fe772B87BDE</t>
  </si>
  <si>
    <t>Den Blick nach vorne, und niemals aufgeben ;-)</t>
  </si>
  <si>
    <t>0x478f56be8f37d5e73090506b7d5f6c9e9cd4e813</t>
  </si>
  <si>
    <t>Denk groot, word groot word BTC..</t>
  </si>
  <si>
    <t>Sphere Name:Balkan Only✓
Description:Bosna.Croatia,Srbia,Montenegro,Slovenia</t>
  </si>
  <si>
    <t>0xE465e43b52FC7F4479eFf2525207bd3872813705</t>
  </si>
  <si>
    <t>May the future hold only good things!</t>
  </si>
  <si>
    <t>#1 Airdrop Closing Date Proposal: 31.08.2017
#2 Airdrop Participant Hard Cap Proposal: 1000</t>
  </si>
  <si>
    <t>0x82c30288933810a6Fb0AEF610dCf6D6E26E42752</t>
  </si>
  <si>
    <t>Привет,удачи,спасибо,гуляй,футбол.</t>
  </si>
  <si>
    <t>#1 Airdrop Closing Date Proposal: 22.08.17
#2 Airdrop Participant Hard Cap Proposal: 1000</t>
  </si>
  <si>
    <t>0x0ea53abA7a8164ebbfEFe13a8B0EF11d8293c77c</t>
  </si>
  <si>
    <t>mangio il pane col salame</t>
  </si>
  <si>
    <t xml:space="preserve">#1 Airdrop Closing Date Proposal: 31.09.17
#2 Airdrop Participant Hard Cap Proposal: 3000
</t>
  </si>
  <si>
    <t>0xf5a5BDF579Cda45810b44Db0742b2Ff58dc05c75</t>
  </si>
  <si>
    <t>This is the new beginning of cryptocurrency. Genesis will rewrite the history!</t>
  </si>
  <si>
    <t>0xAD9D391db6cbc6f97cD7b4B98d0f679CC58451C7</t>
  </si>
  <si>
    <t>There is no love sincerer than the love of boobies.</t>
  </si>
  <si>
    <t>0xdc85bed6c8482e8927e6b261f1aa9dc1d65cec74</t>
  </si>
  <si>
    <t xml:space="preserve">let's really prove to the world that this is an unstoppable force. </t>
  </si>
  <si>
    <t>#1 Airdrop Closing Date Proposal: 01.09.17
#2 Airdrop Participant Hard Cap Proposal: 2250</t>
  </si>
  <si>
    <t>0x6d70c5bbc7701053b748ee37268d3130ff7c3f10</t>
  </si>
  <si>
    <t>The DAO movement to the moon and beyond.</t>
  </si>
  <si>
    <t>0x61554460574935156Aa64718046A40d0E3938961</t>
  </si>
  <si>
    <t>this train will be cool for hodlers</t>
  </si>
  <si>
    <t>#1 Airdrop Closing Date Proposal: 01.10.17
#2 Airdrop Participant Hard Cap Proposal: 1500</t>
  </si>
  <si>
    <t>0x80664CE072802486ba992C3256086082434062c3</t>
  </si>
  <si>
    <t>Break on Through to the Other Side</t>
  </si>
  <si>
    <t xml:space="preserve">#1 Airdrop Closing Date Proposal: 30.09.17
#2 Airdrop Participant Hard Cap Proposal: 5000 </t>
  </si>
  <si>
    <t>0x0bf45e921b0a12a6e975431ec9e4546e6a233e77</t>
  </si>
  <si>
    <t>This is my excellent genesis sentence</t>
  </si>
  <si>
    <t>#1 Airdrop Closing Date Proposal: 18.08.17
#2 Airdrop Participant Hard Cap Proposal: 1500</t>
  </si>
  <si>
    <t>0x9936f714e754601971cAFd0f3Fd7Ab2A9FD1c8f3</t>
  </si>
  <si>
    <t>The trick is to combine your waking rational abilities with the infinite possibilities of your dreams. Because if you can do that you can do anything.</t>
  </si>
  <si>
    <t>#1 Airdrop Closing Date Proposal: 30.09.17
#2 Airdrop Participant Hard Cap Proposal: 4000</t>
  </si>
  <si>
    <t>0xD9B82aE7417673a181e5b0b7698cd5D12DEd9E8F</t>
  </si>
  <si>
    <t>que pasa pues care chimba</t>
  </si>
  <si>
    <t>#1 Airdrop Closing Date Proposal: 12. 08.17
#2 Airdrop Participant Hard Cap Proposal: 850</t>
  </si>
  <si>
    <t>0x5dcBb1bFCF502A5a6563c8D582db50cDC1DdA1EB</t>
  </si>
  <si>
    <t>thank you for the opportunity</t>
  </si>
  <si>
    <t>#1 Airdrop Closing Date Proposal: 11.08.17
#2 Airdrop Participant Hard Cap Proposal: 1200</t>
  </si>
  <si>
    <t>0x4dF9d272b34077564ddF093A676D190dbf2F4a64</t>
  </si>
  <si>
    <t>What could possibly go wrong?</t>
  </si>
  <si>
    <t xml:space="preserve">#1 Airdrop Closing Date Proposal: 16.10.17
#2 Airdrop Participant Hard Cap Proposal: 1021
</t>
  </si>
  <si>
    <t>0x3B04eeCE9B08Db9b159A8206fEE8Ca7ed3e4fb79</t>
  </si>
  <si>
    <t>sabune kurang lunyu, good job</t>
  </si>
  <si>
    <t>0x7f0d099780a3AAEcCD7a6AeCcae365dFB8Cea6eF</t>
  </si>
  <si>
    <t>These were the last lights</t>
  </si>
  <si>
    <t>#1 Airdrop Closing Date Proposal: 31.12.2017
#2 Airdrop Participant Hard Cap Proposal: 5000</t>
  </si>
  <si>
    <t>0x8917Ed3007a56543a35d6ddAa80a0d176c9316bD</t>
  </si>
  <si>
    <t>This is just the beginning of something very special for humanity</t>
  </si>
  <si>
    <t>#1 Airdrop Closing Date Proposal: 16.08.17
#2 Airdrop Participant Hard Cap Proposal: 1000</t>
  </si>
  <si>
    <t>0x95D7dadBA22245f4fc8608c60236CbC888BAA032</t>
  </si>
  <si>
    <t>realize fully distance confuse collapse</t>
  </si>
  <si>
    <t>0xcFDFBb126314C0d0C9D4e4bEe24DD01ac972a7ee</t>
  </si>
  <si>
    <t>this project is really interesting</t>
  </si>
  <si>
    <t xml:space="preserve">#1 Airdrop Closing Date Proposal: 1.11.17
#2 Airdrop Participant Hard Cap Proposal: 2500
</t>
  </si>
  <si>
    <t>0x5F128173D8447F0b04f05CEa94b98a646bB58063</t>
  </si>
  <si>
    <t>Victime de ton amour ardent de l'humanité, tes yeux ne verront pas la rouge lueur des incendies, le hideux amas de cadavres que les balles coucheront sur le sol...</t>
  </si>
  <si>
    <t>#1 Airdrop Closing Date Proposal: 10.10.17
#2 Airdrop Participant Hard Cap Proposal: invalid</t>
  </si>
  <si>
    <t>0x710Bb0fB6823bDb9e4A955435a06160CdD1c12fa</t>
  </si>
  <si>
    <t>btс wings gbyte and gup my secrets of success</t>
  </si>
  <si>
    <t>#1 Airdrop Closing Date Proposal: 20.08.17
#2 Airdrop Participant Hard Cap Proposal: 950</t>
  </si>
  <si>
    <t>0xCfE90AdAc3c00Fd9b89fc7f68Ec2380366FdF65e</t>
  </si>
  <si>
    <t>Thinking DAO? Think Movement. It is more than just a single word.</t>
  </si>
  <si>
    <t>0xcD7bb1531cFEF168Fb5De2161a4a088503c14CbF</t>
  </si>
  <si>
    <t>No risk no fun und Spass muss sein</t>
  </si>
  <si>
    <t>Sphere Name: German Community✓
Description: I want to join #56 SEELE^^01 German Community as a Member and i will follow and contribute my help and wisdom to everyone in need. Long lives the movement DAO! 
Sphere Name: Creative Designs for the DAO
Description: I want to join #324 freshb Creative designs for the DAO sphere as a Member and i will contribute by commenting on images, and providing images and suggestions for DAO.</t>
  </si>
  <si>
    <t xml:space="preserve">#1 Airdrop Closing Date Proposal: 31.08.17
#2 Airdrop Participant Hard Cap Proposal: 2000 </t>
  </si>
  <si>
    <t>0x67238b534dE0724f027A1FBf0196a97EBBee918D</t>
  </si>
  <si>
    <t>Crypto is the new beginning, DAO is the start.</t>
  </si>
  <si>
    <t xml:space="preserve">Airdrop Closing Date Proposal: 18.11.17
Airdrop Participant Hard Cap Proposal: 2500
</t>
  </si>
  <si>
    <t>0xF88a52f3594dc2593Cfd26b9E2bAc59a3dCfff5E</t>
  </si>
  <si>
    <t>jantje klaasje pietje jootje beetje geertje flipje hansje aasje</t>
  </si>
  <si>
    <t>#1 Airdrop Closing Date Proposal: 01.09.17
#2 Airdrop Participant Hard Cap Proposal: 950</t>
  </si>
  <si>
    <t>0x386bcC85d22Dfc704324076aFc07ef0bC043E811</t>
  </si>
  <si>
    <t>love is in the air  :*</t>
  </si>
  <si>
    <t xml:space="preserve">#1 Airdrop Closing Date Proposal: 30.10.17
#2 Airdrop Participant Hard Cap Proposal: 5000 </t>
  </si>
  <si>
    <t>0x47B124823805c997Ca5D6Fd31e17569C1740490f</t>
  </si>
  <si>
    <t>I am taking a picture of my family in Hong Kong I like it This is our beautiful life Let's do this my friends</t>
  </si>
  <si>
    <t>#1 Airdrop Closing Date Proposal: 29.08.2017
#2 Airdrop Participant Hard Cap Proposal: 666</t>
  </si>
  <si>
    <t>0xa7A47325A41CE967F186a2f0065Fa5bb043cA359</t>
  </si>
  <si>
    <t>thank you very much for this</t>
  </si>
  <si>
    <t>0xE9dE461C02AC1894B33957F2dC2d998962415b20</t>
  </si>
  <si>
    <t>Didn`t understand anything, but it`s interesting</t>
  </si>
  <si>
    <t>Russian Whitepaper: https://drive.google.com/open?id=0Bya4hK-LD-SScmVvNEhJbjhxLVU ✓</t>
  </si>
  <si>
    <t>0x83af4Da8B04EE7A2940Ac80C309b6cAe3ac7c9e6</t>
  </si>
  <si>
    <t>hope useful participant gondor golum</t>
  </si>
  <si>
    <t>#1 Airdrop Closing Date Proposal: 01.01.18
#2 Airdrop Participant Hard Cap Proposal: 877</t>
  </si>
  <si>
    <t>0x599a9e85B93833cc52420E199C66C9005cC7459A</t>
  </si>
  <si>
    <t>project looks very decent for big community</t>
  </si>
  <si>
    <t>#1 Airdrop Closing Date Proposal: 30.08.17
#2 Airdrop Participant Hard Cap Proposal: 1200</t>
  </si>
  <si>
    <t>0x177bBbE1E5e86b4A18e12Ea9fc36888e349AC631</t>
  </si>
  <si>
    <t>crypto is the new beginning, dao is the start, I love airdrop</t>
  </si>
  <si>
    <t>Airdrop Closing Date Proposal: 15.08.17
Airdrop Participant Hard Cap Proposal: 2500</t>
  </si>
  <si>
    <t>0xBE29D8f41896e6D16B0ab0f82F17bfF7A7661411</t>
  </si>
  <si>
    <t>Women change their minds all the time</t>
  </si>
  <si>
    <t>Sphere Name: CRYPTOPIA EDUCATION✓
Description: Help Newbies settle in and learn all about crypto and the DAO, would like to make video and written tutorials and also let Newbies feel loved and welcomed. Smiley"</t>
  </si>
  <si>
    <t xml:space="preserve">#1 Airdrop Closing Date Proposal: 09.30.17
#2 Airdrop Participant Hard Cap Proposal: 2000 </t>
  </si>
  <si>
    <t>0x807A8f83Cc23E3b75E57C962a815BF9E4B423862</t>
  </si>
  <si>
    <t>this is a historic moment</t>
  </si>
  <si>
    <t>Airdrop Closing Date Proposal: 24/08/2017
Airdrop Participant Hard Cap Proposal: 2500</t>
  </si>
  <si>
    <t>0x5F3105576981a7a0FfdFCa4E56cDE394E42f02F8</t>
  </si>
  <si>
    <t>Hello there wish to know what is genesis sentence</t>
  </si>
  <si>
    <t>Sphere Name: Bounty Hunters✓
Description: For all who takes part in bounty</t>
  </si>
  <si>
    <t>#1 Airdrop Closing Date Proposal: 12.10.17
#2 Airdrop Participant Hard Cap Proposal: 3000</t>
  </si>
  <si>
    <t>0xC68b2ad58E04a7eF8C849b72506c936971Fa1A27</t>
  </si>
  <si>
    <t>this coin is super nice dude</t>
  </si>
  <si>
    <t xml:space="preserve">#1 Airdrop Closing Date Proposal: 17.08.17
#2 Airdrop Participant Hard Cap Proposal: 2000 </t>
  </si>
  <si>
    <t>0xe5e201D021A6669080a2a38138cC4b0fCb285A3c</t>
  </si>
  <si>
    <t>there is nothing can change me</t>
  </si>
  <si>
    <t>0x196A1d3DA3953A6623D943351f7e318B50870Db2</t>
  </si>
  <si>
    <t>keep calm and stay kamvret</t>
  </si>
  <si>
    <t>0x68794e36B8d3B3A218AFFbD461a2CE675BB433CB</t>
  </si>
  <si>
    <t>everyone dies but not everyone lives</t>
  </si>
  <si>
    <t>0xD876aA8BF1DA491747c5cF510bE3f0B99d73388a</t>
  </si>
  <si>
    <t>Things go bump in the night</t>
  </si>
  <si>
    <t>0x08c258cC25B8E145b5272579718209fDCC8D9BcB</t>
  </si>
  <si>
    <t>Пользуясь случаем, хочу передать привет!</t>
  </si>
  <si>
    <t>Sphere Name:ДВИЖУХА (The Movement Russia)✓
Description: Russian Movement team https://bitcointalk.org/index.php?topic=2093521.0</t>
  </si>
  <si>
    <t>0x1fd7805b86e8A182afbd32826846bCE4cA28487A</t>
  </si>
  <si>
    <t>we can make anime real</t>
  </si>
  <si>
    <t>0x662b99b959228b9a7F93B5470d870b5BbE298713</t>
  </si>
  <si>
    <t>frankly challenges are cheesy biscuits</t>
  </si>
  <si>
    <t>0x4c0827C253e0E83569c21d326822b30F901F42d1</t>
  </si>
  <si>
    <t>if you like pudding then buy crypto for more</t>
  </si>
  <si>
    <t>#1 Airdrop Closing Date Proposal: 20.08.17
#2 Airdrop Participant Hard Cap Proposal: 3000</t>
  </si>
  <si>
    <t>0x8adB372c9354Cad0F1B48A71d077Bab37fF66Dc6</t>
  </si>
  <si>
    <t>For those about to rock we salute you</t>
  </si>
  <si>
    <t>0xaaea9d798d42ebfb179814a0a14dfcc8688c9f8c</t>
  </si>
  <si>
    <t>DAO looks more promising project and I'm happy to participate in this airdrop</t>
  </si>
  <si>
    <t>0xECB710618e9F2546AF83d0014361e60aA5b954aB</t>
  </si>
  <si>
    <t>you are a good guy</t>
  </si>
  <si>
    <t>Sphere Name : Spanish Community✓
Description : A group where the DAO movement can be shared amongst people who speak Spanish whether they be from Latin America or Spain. Other topics of blockchain development can be talked here too.</t>
  </si>
  <si>
    <t>#1 Airdrop Closing Date Proposal: 13.8.17
#2 Airdrop Participant Hard Cap Proposal: 2000</t>
  </si>
  <si>
    <t>0x8BB5199798e48952b98AF41f3e8863e10ffcc3E4</t>
  </si>
  <si>
    <t xml:space="preserve">Snowball can go up and down, never down and up </t>
  </si>
  <si>
    <t xml:space="preserve">#1 Airdrop Closing Date Proposal: 08.25.17
#2 Airdrop Participant Hard Cap Proposal: 3500 </t>
  </si>
  <si>
    <t>0x79138d87A9265d2123178a4Db9D2f698f93d308B</t>
  </si>
  <si>
    <t>zapato caballo manzana coche juego</t>
  </si>
  <si>
    <t xml:space="preserve">#1 Airdrop Closing Date Proposal: 01.10.17
#2 Airdrop Participant Hard Cap Proposal: 2000 </t>
  </si>
  <si>
    <t>0x486ca2D5247a582a2DA074a449e2E6F521b0E7ce</t>
  </si>
  <si>
    <t>list army story what hotel</t>
  </si>
  <si>
    <t>0x9d8B1c160bc864170fc8a679Bf90F4F8287e7aFc</t>
  </si>
  <si>
    <t>The Sheep is a flying vehicle tiger</t>
  </si>
  <si>
    <t>#1 Airdrop Closing Date Proposal: 11.10.17
#2 Airdrop Participant Hard Cap Proposal: 3500</t>
  </si>
  <si>
    <t>0x398863eF2844fB52f99b2FfB64a633563F228b46</t>
  </si>
  <si>
    <t>im king in the north !</t>
  </si>
  <si>
    <t>0xBB5A3583d49b85E57cC062AcB361C8A7f2F3F724</t>
  </si>
  <si>
    <t>Je pense donc je suis</t>
  </si>
  <si>
    <t>0x41103Dd6015DfC98684A3E885A10aA467a4f3440</t>
  </si>
  <si>
    <t>let's do it forever and ever</t>
  </si>
  <si>
    <t>Sphere Name#1: Eastern Europe community manager (Ukraine, Belarus, Russia, Moldova, Georgia)✓
Description: Manager for communication, promotion of movement in EE
Sphere Name#2: Crypto Research✓
Description: Researching ico, other projects and cryptocurrecies</t>
  </si>
  <si>
    <t>0x1971e020a818101661dd5472af4de667c6831de0</t>
  </si>
  <si>
    <t>cloud grasp view vast begin</t>
  </si>
  <si>
    <t>0x299aaaC3dF36c1Ba15FA22c591BD9B82F7b33867</t>
  </si>
  <si>
    <t>It is a good day.</t>
  </si>
  <si>
    <t>0xCD0E45f9B79e7397DA4893E68b8DeAfc05Da753A</t>
  </si>
  <si>
    <t>saya juga ingin coin gratis dev</t>
  </si>
  <si>
    <t>0xBa147cE0662E8E388b626a3d5E3B56Db291330bB</t>
  </si>
  <si>
    <t>This will be a huge success</t>
  </si>
  <si>
    <t>0xe931cfd8d5b096bb65c4c1fe12c6f016b0db65fa</t>
  </si>
  <si>
    <t>Vivi e lascia vivere... live and let live</t>
  </si>
  <si>
    <t>Sphere Name: GPU Mining✓
Description: Sphere aiming to share knowledge of GPU mining hardware and mining software.</t>
  </si>
  <si>
    <t>0x6F60c1Fd0711399D0d281Ca42Df70A44761BB664</t>
  </si>
  <si>
    <t>You only live once, but if you do it right, once is enough</t>
  </si>
  <si>
    <t>0x5Ac1da2C24CEfa5D31eF334f97bBdCffA6dcc9dB</t>
  </si>
  <si>
    <t>ни что так не усиливает веру в людей как 100% предоплата</t>
  </si>
  <si>
    <t>0x6D17ffB1b3a369CF0Dc9203c90E019830A258A76</t>
  </si>
  <si>
    <t>bombolino is freedom of choice and consensus for the mass</t>
  </si>
  <si>
    <t>0xa5E620E030C927560810d3627fe3CE7C7e441ABA</t>
  </si>
  <si>
    <t>Truth is the invention of a liar</t>
  </si>
  <si>
    <t>0x81df114b711dcf8e5c539870100367c5bc98c29d</t>
  </si>
  <si>
    <t>Night Earth Vitebsk Doll Rain</t>
  </si>
  <si>
    <t>0x92938478236DAd7877b43379B64051801e85fb4a</t>
  </si>
  <si>
    <t>due pretty soldier draw nature sky</t>
  </si>
  <si>
    <t>0x2f7Fc648AF6f10B34DC88374951395DF39c085bc</t>
  </si>
  <si>
    <t>velo moto auto samo paro cross</t>
  </si>
  <si>
    <t>0x5bfd721C27c90834b0f761Cf224703380F413596</t>
  </si>
  <si>
    <t>бери все и не отдавай ничего</t>
  </si>
  <si>
    <t>0xfa20278Ed7c6327Fd380a931AbdE77deEcB1F578</t>
  </si>
  <si>
    <t>моя первоначальная фраза из пяти слов и более</t>
  </si>
  <si>
    <t>0x4F121e3dcE4b3E1F777D83dA955E03D7B23342b3</t>
  </si>
  <si>
    <t>bright sun on a blue sky</t>
  </si>
  <si>
    <t>0x27d17d17b9132f8eC235622f59CB084289A1E1e3</t>
  </si>
  <si>
    <t>hello world hello dao hello</t>
  </si>
  <si>
    <t xml:space="preserve">0x14f912b130F5eE96591CFb33f68173dA7c00F5EF </t>
  </si>
  <si>
    <t>Люблю свободу как рыба воду</t>
  </si>
  <si>
    <t>0x809C51e868c3977139e13CB99333EAa0e7915BDB</t>
  </si>
  <si>
    <t>Carpe diem, quam minimum credula postero</t>
  </si>
  <si>
    <t>0xC159f556b731A4e17e69aB326d7181899e5e20a7</t>
  </si>
  <si>
    <t xml:space="preserve">google golem goverla gosu gost </t>
  </si>
  <si>
    <t>0xe221311f5ea9a41f2416b6b51bacf6fd05f5c012</t>
  </si>
  <si>
    <t>десять тысяч обезьян в жопу сунули банан</t>
  </si>
  <si>
    <t>0x9481898b9BB13D523BA8296D90dECe7a955f92d1</t>
  </si>
  <si>
    <t>An idea can never die. The master has failed more times than the beginner has tried.</t>
  </si>
  <si>
    <t>0x8771635633793646339b3d4BCBBafFF72FFbC283</t>
  </si>
  <si>
    <t>Creeping death may be one of the best songs ever written</t>
  </si>
  <si>
    <t>0x5F543Ecf04120bE2B156773a09C3b5Bb2F9D711A</t>
  </si>
  <si>
    <t>This DAO token is the future</t>
  </si>
  <si>
    <t>"Sphere Name: GPU Mining (^BuTcH^)✓
Description: I want to join GPU Mining as a Member and i will follow and contribute my help and wisdom to everyone in need. Long lives the movement DAO!"
Sphere Name: Creative Designs for the DAO (FreshB)✓
Description: I want to join #324 freshb Creative designs for the DAO sphere as a Member and i will contribute by commenting on images, and providing images and suggestions for DAO.</t>
  </si>
  <si>
    <t>0x601982B49133e5223eD2653CfC384e9C9315b998</t>
  </si>
  <si>
    <t>HODL HODL HODL HODL HODL</t>
  </si>
  <si>
    <t>0x83cc1f5ed5f385817dfa73e8051d20501c940b7c</t>
  </si>
  <si>
    <t>Money often costs too much lool</t>
  </si>
  <si>
    <t>0x64F9706Fb189807c3e64F3e4228b36005eeAebCd</t>
  </si>
  <si>
    <t>Those who cannot change their minds cannot change anything</t>
  </si>
  <si>
    <t>0xCD04b143DB33d4dD52Dbab830b73b202F533710E</t>
  </si>
  <si>
    <t>i love this kind of airdrop my first time</t>
  </si>
  <si>
    <t>Sphere Name: Video/Blog✓
Description: I want to start blogging for the movement and create video to introduce the project</t>
  </si>
  <si>
    <t>0xD78Ac6FFc90E084F5fD563563Cc9fD33eE303f18</t>
  </si>
  <si>
    <t>the point is creating meaning</t>
  </si>
  <si>
    <t>0x5830f35b6901dE50B6A75B6E19b21A375C20853a</t>
  </si>
  <si>
    <t>i love crypto world and you</t>
  </si>
  <si>
    <t>0x805d90D33dcEDAd0f8eFC6510dbB067Fe4B36674</t>
  </si>
  <si>
    <t>let's rock with the movement of dao</t>
  </si>
  <si>
    <t>0xAD04c294Ee79CE685138396793d8b52b03162bF9</t>
  </si>
  <si>
    <t>We will build a new economic model!</t>
  </si>
  <si>
    <t>0x6eB6C79985045043458769FbfbD6790CB5eB4882</t>
  </si>
  <si>
    <t>blockchain is changing the landscape</t>
  </si>
  <si>
    <t>Airdrop Closing Date Proposal: 17/08/2017
Airdrop Participant Hard Cap Proposal: 777</t>
  </si>
  <si>
    <t>0x563B4a34E0f24c08da33642A5110f3DD4386861E</t>
  </si>
  <si>
    <t>Never use a big word when a little filthy one will do.</t>
  </si>
  <si>
    <t xml:space="preserve">Sphere Name: MicroMarketCap✓
Description: One stop Sphere for all members of The Movement to discover up and coming projects before mass adoption. </t>
  </si>
  <si>
    <t>0x7d334D22F5BcDED7aC7219ec537C7d5448Bd1E4C</t>
  </si>
  <si>
    <t>I am very priviledged to be part of this Genesis airdrop of movement DAO project</t>
  </si>
  <si>
    <t>Sphere Name: Social media, forums and groups promotion✓
Description: I will contribute to the enlightenment of people about that MovementDAO in social media like Twitter, Facebook, online groups and forums.</t>
  </si>
  <si>
    <t>0x9Af41c3f89FED7C6db78Fa2920A3EeB1617a3bb8</t>
  </si>
  <si>
    <t>Откуси кусочек сочного базальта сейчас</t>
  </si>
  <si>
    <t>0x008266F574417c8cC5D5C9A74EC6fdb0B98A767F</t>
  </si>
  <si>
    <t>when thing get a little rough</t>
  </si>
  <si>
    <t>0xfD40D1ab20AFBDd402C6C71e53A26d4fBE07Fd12</t>
  </si>
  <si>
    <t>道 Ce matin, j'ai vu des sherpas népalais rue de la Paix 道</t>
  </si>
  <si>
    <t>0x67501eff702C704Bfa175cFda7df3d2378858AB5</t>
  </si>
  <si>
    <t>tree money world bike bread nose robot tea</t>
  </si>
  <si>
    <t>0x0387FCDBA9B695926f21ae1B0701fADc85B28744</t>
  </si>
  <si>
    <t>dal letame nascono i fior dai diamanti non nasce niente</t>
  </si>
  <si>
    <t>0xaf3557C2014894F3C10fB3fAD9F8019067D0a11A</t>
  </si>
  <si>
    <t>world is the fine place</t>
  </si>
  <si>
    <t>0x27ed907b8DF48b7C90a16D9050915Ee3Fa2dd1E8</t>
  </si>
  <si>
    <t>aing mapay irung dina macan</t>
  </si>
  <si>
    <t>0xD3cb4dCFeA868d62b310712DED6E4e435913c3dc</t>
  </si>
  <si>
    <t>In Bitcoin and Ethereum I Trust</t>
  </si>
  <si>
    <t>0xC2c2dE8f2977EBA75ad2F2Ae516A2Cf7C985552E</t>
  </si>
  <si>
    <t>washington lucy sharon sherwin sherlyn sheela</t>
  </si>
  <si>
    <t>0x8A654566EDd646283C920e3225873fCa5370f489</t>
  </si>
  <si>
    <t>abracadabra la DAO est la</t>
  </si>
  <si>
    <t>0x04EAEFb4d883Ba3967F09445e4b9d2014Ad6D30d</t>
  </si>
  <si>
    <t>Hello Sile How Kian Do</t>
  </si>
  <si>
    <t>0x4fB12CeB742d5Ecc78F417A19898F27eaB87DAd9</t>
  </si>
  <si>
    <t>I think this project is good for the future</t>
  </si>
  <si>
    <t>0x8E97d63b75d0E9E6A3b5e44054d1fc28b134B2C4</t>
  </si>
  <si>
    <t>analyse dusty ancient snobbish true violet</t>
  </si>
  <si>
    <t>0xF1ad946Ae30a285D96ea396acd3fd22c5Aa75eF8</t>
  </si>
  <si>
    <t>train panicky functional succinct hypnotic judicious apathetic knee</t>
  </si>
  <si>
    <t>0x1CD26Ed114E0201DF444CE7D74020E7b0DDD4Edc</t>
  </si>
  <si>
    <t>destruction cabecera thrones forget borrado</t>
  </si>
  <si>
    <t>Sphere Name: Spanish Sphere✓
Description: An sphere for the Spanish community on The Movement. Translations, discussions and support in Spanish.</t>
  </si>
  <si>
    <t>0x2066d4bB02B6E17ffe8b4795c3029fC9572dFa76</t>
  </si>
  <si>
    <t>At first chains were created, and then came autonomy.</t>
  </si>
  <si>
    <t>0x6122a451766EaF7DEF2E113Ac2b44c0675F28d10</t>
  </si>
  <si>
    <t>In a truly free world, there are no limits.</t>
  </si>
  <si>
    <t>0xCE3fcf5924753d948be0b184A2916c9199F781C2</t>
  </si>
  <si>
    <t>lets make world more open place</t>
  </si>
  <si>
    <t>Sphere Name: India✓
Description: Group for people from Indian community, 
Sphere Name: Creative Designs for the DAO
Description: I want to join #324 freshb Creative designs for the DAO sphere as a Member and i will contribute by commenting on images, and providing images and suggestions for DAO.
Sphere Name: Startup Incubator✓
Description: Coworking space for startups, providing investment help and growing the startup.</t>
  </si>
  <si>
    <t>0x00ada5bf8ef794fdd916bdc06e032ac1613dffa3</t>
  </si>
  <si>
    <t>Watcher of the Blue Skies</t>
  </si>
  <si>
    <t>Sphere Name: Associates✓
Description: members of a team of workers who collaborate to ensure that community needs are being met.</t>
  </si>
  <si>
    <t>0xe8cee5B65211c5bB5141d7e34658df361fE7F8Ac</t>
  </si>
  <si>
    <t>DAO will be the new movement</t>
  </si>
  <si>
    <t>0x44f31e562159cB461F7Df68afB08081a44e30397</t>
  </si>
  <si>
    <t>i like the idea behind this movement</t>
  </si>
  <si>
    <t>0x00C99a2Bb150909d19ce9Ea4e6393A408E35EC82</t>
  </si>
  <si>
    <t>dragon mind flying green cities automobile</t>
  </si>
  <si>
    <t>Sphere Name: German Community✓
Description: I want to join Sphere German Community in order to support the Movement with my skills in GPU and Asic Mining.</t>
  </si>
  <si>
    <t>0x3674f023B945c11Da1C2D2579eE59E528429EB48</t>
  </si>
  <si>
    <t>lets make this coins in the top 30 coinmarketcap</t>
  </si>
  <si>
    <t>0xb248f89deb262a81666D11d9e5C48963204D0DF3</t>
  </si>
  <si>
    <t>i am hotwired007 from bitcointalk and rank hero</t>
  </si>
  <si>
    <t>0x2eD8cd2969bD794eAcAe5E37834dF34eB96268dd</t>
  </si>
  <si>
    <t xml:space="preserve">lets make the price more than the last DAO </t>
  </si>
  <si>
    <t>0xfa8eda5139Ec1EB480e5cc67e99920C70A8361C6</t>
  </si>
  <si>
    <t>Correct horse battery staple - this is not a full sentence.</t>
  </si>
  <si>
    <t>0x3824B84A2d621662a1d057141148882F2d97d3Ff</t>
  </si>
  <si>
    <t xml:space="preserve">will there a bounty for translation </t>
  </si>
  <si>
    <t>0x1e9F34D7d69F6f397882d6716955cC2D0fcF1DF4</t>
  </si>
  <si>
    <t>This Bitcoin DAO IS very disrupting thing VERY interesting</t>
  </si>
  <si>
    <t>repeat and move to grow in future</t>
  </si>
  <si>
    <t>0xd848b8d40F2C7921BFaaD20db473F1bC0501DB19</t>
  </si>
  <si>
    <t>Let's look at new Projects and new experiences</t>
  </si>
  <si>
    <t>0x23B5EAedB07A4bF4F1dD38AaaF9309fA2d3FD7a7</t>
  </si>
  <si>
    <t>bitcoin moon hodl lambo rollercoaster</t>
  </si>
  <si>
    <t>Sphere Name: tweettweet✓
Description: Tweet about the Movement news for my crypto only twitter account.</t>
  </si>
  <si>
    <t>0x80d1c0B8eA4999A750239123B5B198CecADf1fA7</t>
  </si>
  <si>
    <t>one maximum genesis application person       :D</t>
  </si>
  <si>
    <t>0x2D32E965094bD0E786bbaEF27099309DA83fe25d</t>
  </si>
  <si>
    <t>спасибо за раздачу будем ждать вознагрождения</t>
  </si>
  <si>
    <t>0x6064D7B7Fe02F80442c80BaD0a5f83Cf84e5b198</t>
  </si>
  <si>
    <t>Tanto va la gatta al lardo</t>
  </si>
  <si>
    <t>0x5574A6E02B4c5DB872603cbbB9c24B951E12a9F9</t>
  </si>
  <si>
    <t>Crypto is like sex even better</t>
  </si>
  <si>
    <t>0x58128B2bDA86e6d754919fE4574d3D2645a2Af2f</t>
  </si>
  <si>
    <t>The dev and the team is very good. This will be a very good project</t>
  </si>
  <si>
    <t>0xf3b9700203e14d79392bea3ff187367099c3fca9</t>
  </si>
  <si>
    <t>bitcoin and ethereum best crypto</t>
  </si>
  <si>
    <t>0xe354A30CcFDDA55148eA472Ad4A0835c08ca3E8C</t>
  </si>
  <si>
    <t>sid pool match google cat</t>
  </si>
  <si>
    <t>0xE6aA2c1d7E6539AB8FdE911C2b968AEE718c4Ad8</t>
  </si>
  <si>
    <t>lets make this airdrop to be a Legendary Airdrop</t>
  </si>
  <si>
    <t>0x660E067602dC965F10928B933F21bA6dCb2ece9C</t>
  </si>
  <si>
    <t>winner winner how about chicken for dinner</t>
  </si>
  <si>
    <t>0xDD85687F51217c698F4F79E4a0Ad441a48e3d8C8</t>
  </si>
  <si>
    <t>the fruit of human kindness</t>
  </si>
  <si>
    <t>0xc0248563aBBC69E3ED7d7A81c5893Bd90B21cbf7</t>
  </si>
  <si>
    <t>Can't wait to be part of the Movement !</t>
  </si>
  <si>
    <t>0x6c2e4Cd0deb91bcCCa154F4f702503a49895F592</t>
  </si>
  <si>
    <t>Small Torn Rock Meow Cute</t>
  </si>
  <si>
    <t>0x45F625d1B4eaED944Ab2af1D95D5fF1601a8199F</t>
  </si>
  <si>
    <t>movement DAO will get more people to build bigger community</t>
  </si>
  <si>
    <t>0xfFEc529b9D6DBd017B6D3812f8CABd9bBDeF5333</t>
  </si>
  <si>
    <t>Боты не пройдут движуха интересно</t>
  </si>
  <si>
    <t>0xa971d370e653261b38830522429054c49ea892A6</t>
  </si>
  <si>
    <t>DAO Genesis growing potatoes on Mars.</t>
  </si>
  <si>
    <t>Sphere Name: Chinese Community✓
Description: I would like to become translator for the Chinese Community in order to spread the movement in China. build QQ group where the DAO movement enthusiast in China can talk there. Build Chinese website to post the DAO movement information.
Comment: If you would like to build a team, please contact #386 Qiman. We have established the Chinese QQ group（QQ group ID：361049202）, 300 CryptoCurrency enthusiasts inside，【Chinese Community build】</t>
  </si>
  <si>
    <t>0x1e2304d9Dc070E94C8Ae799fD6b6F8d5F53B84c1</t>
  </si>
  <si>
    <t>The DAO movement is unstoppable</t>
  </si>
  <si>
    <t>0xEA2b65BeDFAA0803f01A05A45cb34f4123bec69e</t>
  </si>
  <si>
    <t>Why is it that there are more ethereum tokens now on bitcointalk? Should we rename this to ethereumtalk?</t>
  </si>
  <si>
    <t>#1 Airdrop Closing Date Proposal: 31.9.17 
#2 Airdrop Participant Hard Cap Proposal: 2500</t>
  </si>
  <si>
    <t>0x9B050514C232e206d55D07823Dac494d8aE359FC</t>
  </si>
  <si>
    <t>Pain Drain Main Stain Cobain</t>
  </si>
  <si>
    <t xml:space="preserve">0xD47a3110627DB2bC8398d94d9C178405aE8bd2B3 </t>
  </si>
  <si>
    <t>want to part of unstoppable organisation would like to contribute on project growth in future</t>
  </si>
  <si>
    <t>0x32F79F9C3AAe56ADAAc54EA68d60b58CcE3dc8De</t>
  </si>
  <si>
    <t>cazzo culo merda fica tette</t>
  </si>
  <si>
    <t>Sphere Name: BitcoinGarden✓
Description: Promotion of the project on bitcoingarden.org (newssite, forum, socials)</t>
  </si>
  <si>
    <t>#1 Airdrop Closing Date Proposal: 10.10.17
#2 Airdrop Participant Hard Cap Proposal: 2500</t>
  </si>
  <si>
    <t>0xe6c4fE426D3F8147471067793b42470E5b4af1e1</t>
  </si>
  <si>
    <t>Lumpy lumped lumpy lump lump</t>
  </si>
  <si>
    <t>Sphere Name: Pokersphere✓
Description:
A group of experienced online poker players actively searching for, promoting, and developing fair alternative currency poker platforms.  Community networks include cryptocurrency forums, poker forums, and popular poker sites.</t>
  </si>
  <si>
    <t>#1 Airdrop Closing Date Proposal: 1.11.17
#2 Airdrop Participant Hard Cap Proposal: 1000</t>
  </si>
  <si>
    <t>0xEEbf466138FF8AAf956326479Bcef58e161E1F63</t>
  </si>
  <si>
    <t>May the movement with you</t>
  </si>
  <si>
    <t>0x182dd1be34cbfb5d4b5b263a2b6b8c1b661e77cf</t>
  </si>
  <si>
    <t>In the beginning God created</t>
  </si>
  <si>
    <t>0xc12E8288171b1721f217FF0D50d3fAB0034F2552</t>
  </si>
  <si>
    <t>Толстолобики - это не только рыбы</t>
  </si>
  <si>
    <t>0x2574ec620b790e9F2483386aD5A09cF4B0b84115</t>
  </si>
  <si>
    <t>stan dan apple peach bitcoin</t>
  </si>
  <si>
    <t>0x51103CEe5d0D74475788Dda82aF7fd6d9622B801</t>
  </si>
  <si>
    <t>All venerate the Immortal Emperor</t>
  </si>
  <si>
    <t>0x41b30824b09e385299357168cFb58cEe1074Af8d</t>
  </si>
  <si>
    <t>Create your Genesis Sentence 5 words min</t>
  </si>
  <si>
    <t>Sphere Name: retweets✓
Description: Retweets from my Twitter account</t>
  </si>
  <si>
    <t>0x1343ebB4D2ABD16DB3Fc0D8eb7461532346d17C9</t>
  </si>
  <si>
    <t>Data Access Objects in Windows Development</t>
  </si>
  <si>
    <t>0x1CC5e28EB316e446AF3007bA573f0B8Fa6bC1D1E</t>
  </si>
  <si>
    <t>your top headline is 1 prizefighter beginning with M</t>
  </si>
  <si>
    <t>0xc8dBeE8C42D735559C39240bAA7fAB0D64145cef</t>
  </si>
  <si>
    <t>simple forum find members name1 name2 donate profile logout stable version</t>
  </si>
  <si>
    <t>0xc88f806afe08c72100b2f756dbd1f607829d0947</t>
  </si>
  <si>
    <t xml:space="preserve">Can You Think Of What I am Thinking I Guess Not </t>
  </si>
  <si>
    <t>0x2F3C7A797cd7A66C3734375941baB14F1cbCF357</t>
  </si>
  <si>
    <t>exceedingly amortisation aviary audibility expenditure</t>
  </si>
  <si>
    <t>0x510f6264f3819A76E125f5fAf10d4575d420437C</t>
  </si>
  <si>
    <t>pain-apeak-gloom-unbeaten-inhale-hearing-paprika</t>
  </si>
  <si>
    <t>0x24802cF659A5974B00989575b23532Ab696f2df8</t>
  </si>
  <si>
    <t>yeah music clutch frost lust ghost change couple scene taste invite fate</t>
  </si>
  <si>
    <t>0x9c82F46aCE73D44557407362Ba263df7c1fb97E6</t>
  </si>
  <si>
    <t>Hope DAO will turn out to be a success in the future.</t>
  </si>
  <si>
    <t>0x36c8f7C03EfA71767b30c25cD0441f8b300D5950</t>
  </si>
  <si>
    <t>bumper bumps into another computer</t>
  </si>
  <si>
    <t>0x612Cd9591AA0abfE5fB02B02FbF21CD25A9f8787</t>
  </si>
  <si>
    <t>python mermaid apologize smile search sea confidence blow begin grey mark nebula</t>
  </si>
  <si>
    <t>0x9B93d8d1CBf882ab2871fa9010D5572d9f67C8B5</t>
  </si>
  <si>
    <t>Forging crypto products for everyone</t>
  </si>
  <si>
    <t>0x6204593E74aAaE121a0af0FB31bdeF6FD8a3b0c9</t>
  </si>
  <si>
    <t>A bird in the hand is worth two in the bush.</t>
  </si>
  <si>
    <t>0x2A24492631508D5ddA1aB6B9F4b854f7E158A05D</t>
  </si>
  <si>
    <t>I wish this project will successful, thanks</t>
  </si>
  <si>
    <t>0xba5940750e625Fc862FA99C88943ea1C6183cf2a</t>
  </si>
  <si>
    <t>This is a good concept of giving you good</t>
  </si>
  <si>
    <t>0x2Da4508F12cF70c92beB4D517aDa86d24461EdAc</t>
  </si>
  <si>
    <t>I'll be King of the Samurais</t>
  </si>
  <si>
    <t>0x6B820cc28b453634a9868Cb2A0a18EE1Ad8aa3eA</t>
  </si>
  <si>
    <t>Bad trolls live under bridges</t>
  </si>
  <si>
    <t>0x436C7Eb6C82b1686ec75105E4d60f8E386cdCce4</t>
  </si>
  <si>
    <t>Do not miss your chance, start right now.</t>
  </si>
  <si>
    <t>0x28390dB58DF83Ecc4487da371F6a13d216B86B9E</t>
  </si>
  <si>
    <t>Aloha from the crypto side</t>
  </si>
  <si>
    <t>Sphere Name:German Community✓
Description: Crypto ethusiast, TA, charting, investment advice</t>
  </si>
  <si>
    <t>0x9eb429cB38AD55553A6E83CcACD178C7fd27A26A</t>
  </si>
  <si>
    <t>The whole world rests when it works.</t>
  </si>
  <si>
    <t>0x27FE8F2B6465708A0232B53B8df7f70Af4552E42</t>
  </si>
  <si>
    <t>Looks like a good project. Good luck and thank you.</t>
  </si>
  <si>
    <t>0xcF385E9b7A6080a7CC768F5B0E2D5dcE593e1Eb0</t>
  </si>
  <si>
    <t>After success The Movement will be a normal thing for them</t>
  </si>
  <si>
    <t>0xED28d42F729001f8Df3DFF141cdcdB9042bf6790</t>
  </si>
  <si>
    <t>Internet citizens unite in one in cryptosphere! Let's create the future together!</t>
  </si>
  <si>
    <t>0xaA4dD782693A72d4Ff7Dc472E06c369F6520D672</t>
  </si>
  <si>
    <t>Join the unstoppable organization vibe and create your Genesis movement!</t>
  </si>
  <si>
    <t>0xd038c7D97f4be623f5c035b4Cc1f950567b2931e</t>
  </si>
  <si>
    <t>retern lega magic kukuruza tapar</t>
  </si>
  <si>
    <t>0x56EB4d25984265A416Fa895Ce72b900786FcF1A0</t>
  </si>
  <si>
    <t>The Future of Monetary Policy is Blockchain</t>
  </si>
  <si>
    <t>0xDf28a05a49199Dcf8b9129309e5be2081DF4718C</t>
  </si>
  <si>
    <t>i love crypto space and all the exciting blockchain projects</t>
  </si>
  <si>
    <t>0x8a95a1EfC14E0b0fe89cec3A88c3820955c13608</t>
  </si>
  <si>
    <t>Genesis got to get Sega Genesis</t>
  </si>
  <si>
    <t>0xF74e106D9a4921E5C34b1f0cF5ffaa46202C2416</t>
  </si>
  <si>
    <t>Do you want the Movement? Connect and Create your Genesis Sphere!</t>
  </si>
  <si>
    <t>0xc8cEe31A8120354Ea51F89245Ee6166B4729Ea49</t>
  </si>
  <si>
    <t>Please get me Richer than Rich</t>
  </si>
  <si>
    <t>0x4f837C94f23d4fe7e8046D9BfBD498fD29E70DFe</t>
  </si>
  <si>
    <t>Let's hope DAO will be a big player</t>
  </si>
  <si>
    <t>0x68476977382d9cb85d11775B79252ee7d2859738</t>
  </si>
  <si>
    <t>I love at what I do</t>
  </si>
  <si>
    <t>Sphere Name: Twitter Marketing✓
Description: Once the coins have been distributed, I want to keep aside a portion of my coins for a twitter contest for marketing. Kind of a bounty thread.</t>
  </si>
  <si>
    <t>0x92329B8671f10c7BBBeAf64Cc54f785dd43ebc09</t>
  </si>
  <si>
    <t>DAO will make the altcoin space a better place</t>
  </si>
  <si>
    <t>0xe6F0aC50124EfC25155f6406aD717cE24E3ff314</t>
  </si>
  <si>
    <t xml:space="preserve">I realy love the movement dao
</t>
  </si>
  <si>
    <t>0xb6c29571bd06717a9418a83a6728b41f1d5d5c31</t>
  </si>
  <si>
    <t>Welcome to the party, guys!</t>
  </si>
  <si>
    <t>0x45883f42CA077b835187D6D1F42765801802ba53</t>
  </si>
  <si>
    <t xml:space="preserve">Love to see nice project like this. DAO is next revolution </t>
  </si>
  <si>
    <t>0xD1ccEE2b4c8Af8bB69A1D47B8de22a2C73c04F7A</t>
  </si>
  <si>
    <t>Best time to invest was a few years ago, second best is now.</t>
  </si>
  <si>
    <t>0x068F460D175CC3d95fB54a2bc6Bd340EA6dDde0a</t>
  </si>
  <si>
    <t>I seem to be right on time</t>
  </si>
  <si>
    <t>0x59cb48D5CC9D86E587071885454D84eB357c5A5c</t>
  </si>
  <si>
    <t>Im happy to join this project.</t>
  </si>
  <si>
    <t>0xD2C80D65E63f6363C1cA282C30511f58228398C4</t>
  </si>
  <si>
    <t>Make it happen with the movement</t>
  </si>
  <si>
    <t>0x5AcD13F28CC8c19b9D05AAa0D5116ecFb6FB237a</t>
  </si>
  <si>
    <t>When you bow deeply to the universe, it bows back</t>
  </si>
  <si>
    <t>0x2a1B1ACf9aFb40764B5286f2b6134B82379E7624</t>
  </si>
  <si>
    <t>Run as fast as you can</t>
  </si>
  <si>
    <t>0x3d1714Ef50992330524DFCE0F8808e653fa768D6</t>
  </si>
  <si>
    <t>Warmly inviting humanity, befriend and create. I'm Decentralix drinking coffee with Merlin, 24. October 2017 Love for everyone</t>
  </si>
  <si>
    <t>0x0D8C08FfB9214DC01e851E09AF865E09EeD0a7f1</t>
  </si>
  <si>
    <t>banks crazy apple chair seen</t>
  </si>
  <si>
    <t>0x3016304b56266cc5fBD22D5d4CEdEbC19Ad43dC7</t>
  </si>
  <si>
    <t>Together we can make the difference</t>
  </si>
  <si>
    <t>0x36CFC3A5051D4027cf99656EF926e6E49C636aC3</t>
  </si>
  <si>
    <t>where have all the flowers gone</t>
  </si>
  <si>
    <r>
      <t>Sphere Name: DAO Crowdfunding</t>
    </r>
    <r>
      <rPr>
        <b/>
      </rPr>
      <t>✓</t>
    </r>
    <r>
      <t xml:space="preserve">
Description: Community organized crowdfunding campaigns for stuff like exchange listings or similar.</t>
    </r>
  </si>
  <si>
    <t>0xcEA8F93b03D55E34D41655d3fbe173A9944956D6</t>
  </si>
  <si>
    <t>revolutionize the crypto space with human power</t>
  </si>
  <si>
    <t>0x1b75384E334Cb900EDa3A48422058fdbd4a431fF</t>
  </si>
  <si>
    <t>Life is like riding a bicycle. To keep your balance you must keep moving.</t>
  </si>
  <si>
    <t>0xDb75940dD22Cb6e38713b789Ee4Af1c2cc682e59</t>
  </si>
  <si>
    <t>I would like to be sleeping instead of working for Fermin</t>
  </si>
  <si>
    <t>0x8a23A97E4f7C3776E7222aD8C541Dc6572aD5971</t>
  </si>
  <si>
    <t>trade my shitcoin for bitcoin</t>
  </si>
  <si>
    <t>0x057Eb070a14F30199A08BE0F6Fc0a8F0b39c588e</t>
  </si>
  <si>
    <t>A doctor can bury mistakes, an architect can only advise their clients to plant vines.</t>
  </si>
  <si>
    <t>0xc0912605d37e9b9d7e7368e507b19b0c40f232b0</t>
  </si>
  <si>
    <t>I asked for this Revolution. Cyberpunk is now.</t>
  </si>
  <si>
    <t>0xa4bE2a03FA6Fc1F4008302dB6bFd2e65643e70Cf</t>
  </si>
  <si>
    <t>we are all born mad</t>
  </si>
  <si>
    <t>0x5aEa0B817a2D70B980d90947cb29e9ffE8f6d66d</t>
  </si>
  <si>
    <t>dao- the synergistic effect on a group of people when their combined talents have greater effect on the whole than they could ever have had if their talents had been used individually!</t>
  </si>
  <si>
    <t>0x1F85d2744370148ef2811D8F7e0aA72910660750</t>
  </si>
  <si>
    <t>the harder you try the harder it gets</t>
  </si>
  <si>
    <t>0x68b4683475747e28a83596e94b58187d452099cf</t>
  </si>
  <si>
    <t>life is short stay awake for it</t>
  </si>
  <si>
    <t>0x63e1f12A095235644fc393366ae03fAFB33503f0</t>
  </si>
  <si>
    <t>Unstoppable organization, do not even try to stop it.</t>
  </si>
  <si>
    <t>0x6989F3f5E70bAC194f2fdC9D607f92083292C624</t>
  </si>
  <si>
    <t>Show Me What You Got!</t>
  </si>
  <si>
    <r>
      <t>Sphere Name: Разработка игр [GameDev]</t>
    </r>
    <r>
      <rPr>
        <b/>
      </rPr>
      <t>✓</t>
    </r>
    <r>
      <t xml:space="preserve">
Description:Ресурс предназначен как для профессионалов игровой индустрии, так и для новичков, которые делают свои первые шаги в этой отрасли. Сфера "GameDev" является отличной площадкой для размещения любой информации, касающейся разработки игр и игровой индустрии с использованием инновационных технологий. Здесь каждый может не только получить или поделиться знаниями и ценным опытом, но и заявить о себе, о своей команде, о своём проекте.
Основная цель проекта "GameDev" — развитие технологии Blockchain и оказании помощи по ее внедрению разработчикам игр. Любой может участвовать в развитии сферы.</t>
    </r>
  </si>
  <si>
    <t>0x01252EE01660372Bde8E3c1856637b5fE1a0Ca88</t>
  </si>
  <si>
    <t>What a long strange trip it's going to be</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</si>
</sst>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color rgb="FFFFFFFF"/>
      <name val="Roboto"/>
    </font>
    <font>
      <sz val="8.0"/>
      <color rgb="FF000000"/>
      <name val="Roboto"/>
    </font>
    <font>
      <sz val="12.0"/>
      <color rgb="FF000000"/>
      <name val="Roboto"/>
    </font>
    <font>
      <sz val="8.0"/>
      <name val="Roboto"/>
    </font>
    <font>
      <b/>
      <u/>
      <sz val="10.0"/>
      <color rgb="FFFFFFFF"/>
      <name val="Open Sans"/>
    </font>
    <font>
      <b/>
      <sz val="6.0"/>
      <color rgb="FFFFFFFF"/>
      <name val="Open Sans"/>
    </font>
    <font>
      <sz val="11.0"/>
      <color rgb="FF000000"/>
      <name val="Open Sans"/>
    </font>
    <font>
      <sz val="14.0"/>
      <color rgb="FF6AA84F"/>
      <name val="Roboto"/>
    </font>
    <font>
      <name val="Open Sans"/>
    </font>
    <font>
      <name val="Arial"/>
    </font>
    <font>
      <sz val="9.0"/>
      <name val="Open Sans"/>
    </font>
    <font>
      <b/>
      <sz val="14.0"/>
      <color rgb="FF38761D"/>
      <name val="Open Sans"/>
    </font>
    <font>
      <sz val="11.0"/>
      <name val="Open Sans"/>
    </font>
    <font>
      <b/>
      <sz val="14.0"/>
      <color rgb="FF0000FF"/>
      <name val="Open Sans"/>
    </font>
    <font>
      <color rgb="FF1155CC"/>
      <name val="Open Sans"/>
    </font>
    <font>
      <sz val="9.0"/>
      <color rgb="FFD9D9D9"/>
      <name val="Open Sans"/>
    </font>
    <font>
      <b/>
      <sz val="6.0"/>
      <color rgb="FFFFFFFF"/>
      <name val="Roboto"/>
    </font>
    <font>
      <b/>
      <u/>
      <sz val="10.0"/>
      <color rgb="FFF3F3F3"/>
      <name val="Open Sans"/>
    </font>
    <font>
      <color rgb="FFD9D9D9"/>
      <name val="Open Sans"/>
    </font>
    <font>
      <sz val="9.0"/>
      <name val="Roboto"/>
    </font>
    <font>
      <color rgb="FFD9D9D9"/>
      <name val="Arial"/>
    </font>
    <font>
      <sz val="11.0"/>
      <color rgb="FF20124D"/>
      <name val="Open Sans"/>
    </font>
    <font>
      <color rgb="FF000000"/>
      <name val="Open Sans"/>
    </font>
    <font>
      <b/>
      <u/>
      <sz val="10.0"/>
      <color rgb="FFFFFFFF"/>
      <name val="Open Sans"/>
    </font>
  </fonts>
  <fills count="7">
    <fill>
      <patternFill patternType="none"/>
    </fill>
    <fill>
      <patternFill patternType="lightGray"/>
    </fill>
    <fill>
      <patternFill patternType="solid">
        <fgColor rgb="FF1C4587"/>
        <bgColor rgb="FF1C4587"/>
      </patternFill>
    </fill>
    <fill>
      <patternFill patternType="solid">
        <fgColor rgb="FFF3F3F3"/>
        <bgColor rgb="FFF3F3F3"/>
      </patternFill>
    </fill>
    <fill>
      <patternFill patternType="solid">
        <fgColor rgb="FF3C78D8"/>
        <bgColor rgb="FF3C78D8"/>
      </patternFill>
    </fill>
    <fill>
      <patternFill patternType="solid">
        <fgColor rgb="FF6AA84F"/>
        <bgColor rgb="FF6AA84F"/>
      </patternFill>
    </fill>
    <fill>
      <patternFill patternType="solid">
        <fgColor rgb="FFFFFFFF"/>
        <bgColor rgb="FFFFFFFF"/>
      </patternFill>
    </fill>
  </fills>
  <borders count="2">
    <border/>
    <border>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3" fontId="2" numFmtId="0" xfId="0" applyAlignment="1" applyFill="1" applyFont="1">
      <alignment shrinkToFit="0" vertical="bottom" wrapText="1"/>
    </xf>
    <xf borderId="0" fillId="3" fontId="3" numFmtId="0" xfId="0" applyAlignment="1" applyFont="1">
      <alignment readingOrder="0" vertical="bottom"/>
    </xf>
    <xf borderId="0" fillId="3" fontId="4" numFmtId="0" xfId="0" applyAlignment="1" applyFont="1">
      <alignment shrinkToFit="0" vertical="bottom" wrapText="1"/>
    </xf>
    <xf borderId="0" fillId="3" fontId="4" numFmtId="0" xfId="0" applyAlignment="1" applyFont="1">
      <alignment vertical="bottom"/>
    </xf>
    <xf borderId="0" fillId="4" fontId="5" numFmtId="0" xfId="0" applyAlignment="1" applyFill="1" applyFont="1">
      <alignment shrinkToFit="0" vertical="center" wrapText="1"/>
    </xf>
    <xf borderId="0" fillId="5" fontId="6" numFmtId="0" xfId="0" applyAlignment="1" applyFill="1" applyFont="1">
      <alignment vertical="bottom"/>
    </xf>
    <xf borderId="0" fillId="6" fontId="7" numFmtId="0" xfId="0" applyAlignment="1" applyFill="1" applyFont="1">
      <alignment shrinkToFit="0" vertical="bottom" wrapText="1"/>
    </xf>
    <xf borderId="0" fillId="0" fontId="8" numFmtId="0" xfId="0" applyAlignment="1" applyFont="1">
      <alignment horizontal="center" vertical="bottom"/>
    </xf>
    <xf borderId="0" fillId="0" fontId="9" numFmtId="0" xfId="0" applyAlignment="1" applyFont="1">
      <alignment horizontal="left"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shrinkToFit="0" vertical="bottom" wrapText="1"/>
    </xf>
    <xf borderId="0" fillId="0" fontId="10" numFmtId="0" xfId="0" applyAlignment="1" applyFont="1">
      <alignment vertical="bottom"/>
    </xf>
    <xf borderId="0" fillId="0" fontId="12" numFmtId="0" xfId="0" applyAlignment="1" applyFont="1">
      <alignment horizontal="center" vertical="bottom"/>
    </xf>
    <xf borderId="0" fillId="6" fontId="12" numFmtId="0" xfId="0" applyAlignment="1" applyFont="1">
      <alignment horizontal="center" vertical="bottom"/>
    </xf>
    <xf borderId="0" fillId="6" fontId="9" numFmtId="0" xfId="0" applyAlignment="1" applyFont="1">
      <alignment horizontal="left" vertical="bottom"/>
    </xf>
    <xf borderId="0" fillId="0" fontId="12" numFmtId="0" xfId="0" applyAlignment="1" applyFont="1">
      <alignment horizontal="center" vertical="bottom"/>
    </xf>
    <xf borderId="0" fillId="0" fontId="11" numFmtId="0" xfId="0" applyAlignment="1" applyFont="1">
      <alignment shrinkToFit="0" vertical="bottom" wrapText="1"/>
    </xf>
    <xf borderId="0" fillId="0" fontId="13" numFmtId="0" xfId="0" applyAlignment="1" applyFont="1">
      <alignment shrinkToFit="0" vertical="bottom" wrapText="1"/>
    </xf>
    <xf borderId="0" fillId="0" fontId="14" numFmtId="0" xfId="0" applyAlignment="1" applyFont="1">
      <alignment horizontal="center" vertical="bottom"/>
    </xf>
    <xf borderId="0" fillId="6" fontId="12" numFmtId="0" xfId="0" applyAlignment="1" applyFont="1">
      <alignment horizontal="center" vertical="bottom"/>
    </xf>
    <xf borderId="0" fillId="0" fontId="9" numFmtId="0" xfId="0" applyAlignment="1" applyFont="1">
      <alignment horizontal="left" readingOrder="0" vertical="bottom"/>
    </xf>
    <xf borderId="0" fillId="0" fontId="8" numFmtId="0" xfId="0" applyAlignment="1" applyFont="1">
      <alignment horizontal="center" readingOrder="0" vertical="bottom"/>
    </xf>
    <xf borderId="0" fillId="6" fontId="14" numFmtId="0" xfId="0" applyAlignment="1" applyFont="1">
      <alignment horizontal="center" vertical="bottom"/>
    </xf>
    <xf borderId="0" fillId="0" fontId="15" numFmtId="0" xfId="0" applyAlignment="1" applyFont="1">
      <alignment vertical="bottom"/>
    </xf>
    <xf borderId="0" fillId="0" fontId="16" numFmtId="0" xfId="0" applyAlignment="1" applyFont="1">
      <alignment shrinkToFit="0" vertical="bottom" wrapText="1"/>
    </xf>
    <xf borderId="0" fillId="0" fontId="16" numFmtId="0" xfId="0" applyAlignment="1" applyFont="1">
      <alignment shrinkToFit="0" vertical="bottom" wrapText="1"/>
    </xf>
    <xf borderId="0" fillId="6" fontId="14" numFmtId="0" xfId="0" applyAlignment="1" applyFont="1">
      <alignment horizontal="center" vertical="bottom"/>
    </xf>
    <xf borderId="0" fillId="0" fontId="13" numFmtId="0" xfId="0" applyAlignment="1" applyFont="1">
      <alignment readingOrder="0" shrinkToFit="0" vertical="bottom" wrapText="1"/>
    </xf>
    <xf borderId="0" fillId="0" fontId="14" numFmtId="0" xfId="0" applyAlignment="1" applyFont="1">
      <alignment horizontal="center" vertical="bottom"/>
    </xf>
    <xf borderId="0" fillId="5" fontId="17" numFmtId="0" xfId="0" applyAlignment="1" applyFont="1">
      <alignment vertical="bottom"/>
    </xf>
    <xf borderId="0" fillId="0" fontId="13" numFmtId="0" xfId="0" applyAlignment="1" applyFont="1">
      <alignment horizontal="right" shrinkToFit="0" vertical="bottom" wrapText="1"/>
    </xf>
    <xf borderId="0" fillId="6" fontId="8" numFmtId="0" xfId="0" applyAlignment="1" applyFont="1">
      <alignment horizontal="center" readingOrder="0"/>
    </xf>
    <xf borderId="0" fillId="4" fontId="18" numFmtId="0" xfId="0" applyAlignment="1" applyFont="1">
      <alignment shrinkToFit="0" vertical="center" wrapText="1"/>
    </xf>
    <xf borderId="0" fillId="0" fontId="7"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shrinkToFit="0" vertical="bottom" wrapText="1"/>
    </xf>
    <xf borderId="0" fillId="6" fontId="10" numFmtId="0" xfId="0" applyAlignment="1" applyFont="1">
      <alignment vertical="bottom"/>
    </xf>
    <xf borderId="0" fillId="0" fontId="19" numFmtId="0" xfId="0" applyAlignment="1" applyFont="1">
      <alignment shrinkToFit="0" vertical="bottom" wrapText="1"/>
    </xf>
    <xf borderId="1" fillId="0" fontId="10" numFmtId="0" xfId="0" applyAlignment="1" applyBorder="1" applyFont="1">
      <alignment shrinkToFit="0" vertical="bottom" wrapText="1"/>
    </xf>
    <xf borderId="1" fillId="0" fontId="10" numFmtId="0" xfId="0" applyAlignment="1" applyBorder="1" applyFont="1">
      <alignment vertical="bottom"/>
    </xf>
    <xf borderId="0" fillId="0" fontId="12" numFmtId="0" xfId="0" applyAlignment="1" applyFont="1">
      <alignment horizontal="center" shrinkToFit="0" vertical="bottom" wrapText="1"/>
    </xf>
    <xf borderId="0" fillId="0" fontId="13" numFmtId="0" xfId="0" applyAlignment="1" applyFont="1">
      <alignment vertical="bottom"/>
    </xf>
    <xf borderId="0" fillId="6" fontId="9" numFmtId="0" xfId="0" applyAlignment="1" applyFont="1">
      <alignment horizontal="left" readingOrder="0" vertical="bottom"/>
    </xf>
    <xf borderId="0" fillId="0" fontId="20" numFmtId="0" xfId="0" applyAlignment="1" applyFont="1">
      <alignment shrinkToFit="0" vertical="bottom" wrapText="1"/>
    </xf>
    <xf borderId="0" fillId="0" fontId="21" numFmtId="0" xfId="0" applyAlignment="1" applyFont="1">
      <alignment readingOrder="0" vertical="bottom"/>
    </xf>
    <xf borderId="0" fillId="0" fontId="19" numFmtId="0" xfId="0" applyAlignment="1" applyFont="1">
      <alignment horizontal="right" shrinkToFit="0" vertical="bottom" wrapText="1"/>
    </xf>
    <xf borderId="0" fillId="6" fontId="19" numFmtId="0" xfId="0" applyAlignment="1" applyFont="1">
      <alignment shrinkToFit="0" vertical="bottom" wrapText="1"/>
    </xf>
    <xf borderId="0" fillId="5" fontId="6" numFmtId="0" xfId="0" applyAlignment="1" applyFont="1">
      <alignment vertical="bottom"/>
    </xf>
    <xf borderId="0" fillId="0" fontId="13" numFmtId="0" xfId="0" applyAlignment="1" applyFont="1">
      <alignment shrinkToFit="0" vertical="bottom" wrapText="1"/>
    </xf>
    <xf borderId="0" fillId="0" fontId="14" numFmtId="0" xfId="0" applyAlignment="1" applyFont="1">
      <alignment horizontal="center" shrinkToFit="0" vertical="bottom" wrapText="1"/>
    </xf>
    <xf borderId="0" fillId="6" fontId="10" numFmtId="0" xfId="0" applyAlignment="1" applyFont="1">
      <alignment vertical="bottom"/>
    </xf>
    <xf borderId="0" fillId="5" fontId="6" numFmtId="0" xfId="0" applyAlignment="1" applyFont="1">
      <alignment shrinkToFit="0" vertical="bottom" wrapText="1"/>
    </xf>
    <xf borderId="0" fillId="6" fontId="22" numFmtId="0" xfId="0" applyAlignment="1" applyFont="1">
      <alignment shrinkToFit="0" vertical="bottom" wrapText="1"/>
    </xf>
    <xf borderId="0" fillId="6" fontId="9" numFmtId="0" xfId="0" applyAlignment="1" applyFont="1">
      <alignment vertical="bottom"/>
    </xf>
    <xf borderId="0" fillId="6" fontId="13" numFmtId="0" xfId="0" applyAlignment="1" applyFont="1">
      <alignment vertical="bottom"/>
    </xf>
    <xf borderId="0" fillId="6" fontId="23" numFmtId="0" xfId="0" applyAlignment="1" applyFont="1">
      <alignment vertical="bottom"/>
    </xf>
    <xf borderId="0" fillId="6" fontId="9" numFmtId="0" xfId="0" applyAlignment="1" applyFont="1">
      <alignment readingOrder="0" shrinkToFit="0" vertical="bottom" wrapText="1"/>
    </xf>
    <xf borderId="0" fillId="4" fontId="24" numFmtId="0" xfId="0" applyAlignment="1" applyFont="1">
      <alignment readingOrder="0" shrinkToFit="0" vertical="center" wrapText="1"/>
    </xf>
    <xf borderId="0" fillId="5" fontId="6" numFmtId="0" xfId="0" applyAlignment="1" applyFont="1">
      <alignment readingOrder="0" vertical="bottom"/>
    </xf>
    <xf borderId="0" fillId="6" fontId="13" numFmtId="0" xfId="0" applyAlignment="1" applyFont="1">
      <alignment readingOrder="0" vertical="bottom"/>
    </xf>
    <xf borderId="0" fillId="6" fontId="13" numFmtId="0" xfId="0" applyAlignment="1" applyFont="1">
      <alignment shrinkToFit="0" vertical="bottom" wrapText="1"/>
    </xf>
    <xf borderId="0" fillId="6" fontId="7" numFmtId="0" xfId="0" applyAlignment="1" applyFont="1">
      <alignment readingOrder="0" vertical="bottom"/>
    </xf>
    <xf borderId="0" fillId="0" fontId="8" numFmtId="0" xfId="0" applyAlignment="1" applyFont="1">
      <alignment horizontal="center" vertical="bottom"/>
    </xf>
    <xf borderId="0" fillId="6" fontId="10"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29"/>
    <col customWidth="1" min="2" max="2" width="29.57"/>
    <col customWidth="1" min="3" max="3" width="54.71"/>
    <col customWidth="1" min="4" max="4" width="38.86"/>
    <col customWidth="1" min="5" max="5" width="17.43"/>
    <col customWidth="1" min="6" max="6" width="24.43"/>
    <col customWidth="1" min="7" max="7" width="41.14"/>
    <col customWidth="1" min="8" max="8" width="40.43"/>
    <col customWidth="1" min="9" max="9" width="19.14"/>
    <col customWidth="1" min="10" max="10" width="12.29"/>
    <col customWidth="1" min="11" max="11" width="10.0"/>
    <col customWidth="1" min="12" max="12" width="12.71"/>
  </cols>
  <sheetData>
    <row r="1">
      <c r="A1" s="1" t="s">
        <v>0</v>
      </c>
      <c r="B1" s="1" t="s">
        <v>1</v>
      </c>
      <c r="C1" s="1" t="s">
        <v>2</v>
      </c>
      <c r="D1" s="2" t="s">
        <v>3</v>
      </c>
      <c r="E1" s="2" t="s">
        <v>4</v>
      </c>
      <c r="F1" s="1" t="s">
        <v>5</v>
      </c>
      <c r="G1" s="1" t="s">
        <v>6</v>
      </c>
      <c r="H1" s="1" t="s">
        <v>7</v>
      </c>
      <c r="I1" s="1" t="s">
        <v>8</v>
      </c>
      <c r="J1" s="1" t="s">
        <v>9</v>
      </c>
      <c r="K1" s="1" t="s">
        <v>10</v>
      </c>
      <c r="L1" s="1" t="s">
        <v>11</v>
      </c>
    </row>
    <row r="2" ht="31.5" customHeight="1">
      <c r="A2" s="3" t="s">
        <v>12</v>
      </c>
      <c r="B2" s="4" t="s">
        <v>13</v>
      </c>
      <c r="C2" s="3" t="s">
        <v>14</v>
      </c>
      <c r="D2" s="5" t="s">
        <v>15</v>
      </c>
      <c r="E2" s="5" t="s">
        <v>16</v>
      </c>
      <c r="F2" s="5" t="s">
        <v>17</v>
      </c>
      <c r="G2" s="6" t="s">
        <v>18</v>
      </c>
      <c r="H2" s="6" t="s">
        <v>19</v>
      </c>
      <c r="I2" s="5" t="s">
        <v>20</v>
      </c>
      <c r="J2" s="5" t="s">
        <v>21</v>
      </c>
      <c r="K2" s="5" t="s">
        <v>22</v>
      </c>
      <c r="L2" s="5" t="s">
        <v>23</v>
      </c>
    </row>
    <row r="3">
      <c r="A3" s="7" t="str">
        <f>HYPERLINK("https://bitcointalk.org/index.php?action=profile;u=206580","levelten")</f>
        <v>levelten</v>
      </c>
      <c r="B3" s="8" t="s">
        <v>24</v>
      </c>
      <c r="C3" s="9" t="s">
        <v>25</v>
      </c>
      <c r="D3" s="10">
        <v>8348.0</v>
      </c>
      <c r="E3" s="11">
        <v>1.0</v>
      </c>
      <c r="F3" s="12" t="s">
        <v>26</v>
      </c>
      <c r="G3" s="13"/>
      <c r="H3" s="14" t="s">
        <v>27</v>
      </c>
      <c r="I3" s="15"/>
      <c r="J3" s="13"/>
      <c r="K3" s="13"/>
      <c r="L3" s="13"/>
    </row>
    <row r="4">
      <c r="A4" s="7" t="str">
        <f>HYPERLINK("https://bitcointalk.org/index.php?action=profile;u=843166","Lipe490")</f>
        <v>Lipe490</v>
      </c>
      <c r="B4" s="8" t="s">
        <v>28</v>
      </c>
      <c r="C4" s="9" t="s">
        <v>29</v>
      </c>
      <c r="D4" s="10">
        <v>1392.0</v>
      </c>
      <c r="E4" s="11" t="s">
        <v>30</v>
      </c>
      <c r="F4" s="12" t="s">
        <v>31</v>
      </c>
      <c r="G4" s="13"/>
      <c r="H4" s="14"/>
      <c r="I4" s="13"/>
      <c r="J4" s="13"/>
      <c r="K4" s="13"/>
      <c r="L4" s="13"/>
    </row>
    <row r="5">
      <c r="A5" s="7" t="str">
        <f>HYPERLINK("https://bitcointalk.org/index.php?action=profile;u=533071","TimeTeller")</f>
        <v>TimeTeller</v>
      </c>
      <c r="B5" s="8" t="s">
        <v>32</v>
      </c>
      <c r="C5" s="9" t="s">
        <v>33</v>
      </c>
      <c r="D5" s="10">
        <v>9275.0</v>
      </c>
      <c r="E5" s="11">
        <v>1.0</v>
      </c>
      <c r="F5" s="12" t="s">
        <v>31</v>
      </c>
      <c r="G5" s="13"/>
      <c r="H5" s="14" t="s">
        <v>34</v>
      </c>
      <c r="I5" s="15"/>
      <c r="J5" s="13"/>
      <c r="K5" s="13"/>
      <c r="L5" s="13"/>
    </row>
    <row r="6">
      <c r="A6" s="7" t="str">
        <f>HYPERLINK("https://bitcointalk.org/index.php?action=profile;u=916784","sein")</f>
        <v>sein</v>
      </c>
      <c r="B6" s="8" t="s">
        <v>35</v>
      </c>
      <c r="C6" s="9" t="s">
        <v>36</v>
      </c>
      <c r="D6" s="10">
        <v>1252.0</v>
      </c>
      <c r="E6" s="11" t="s">
        <v>30</v>
      </c>
      <c r="F6" s="12" t="s">
        <v>26</v>
      </c>
      <c r="G6" s="13"/>
      <c r="H6" s="13"/>
      <c r="I6" s="13"/>
      <c r="J6" s="13"/>
      <c r="K6" s="13"/>
      <c r="L6" s="13"/>
    </row>
    <row r="7">
      <c r="A7" s="7" t="str">
        <f>HYPERLINK("https://bitcointalk.org/index.php?action=profile;u=529754","AmoreJaz")</f>
        <v>AmoreJaz</v>
      </c>
      <c r="B7" s="8" t="s">
        <v>37</v>
      </c>
      <c r="C7" s="9" t="s">
        <v>38</v>
      </c>
      <c r="D7" s="10">
        <v>10957.0</v>
      </c>
      <c r="E7" s="11">
        <v>1.0</v>
      </c>
      <c r="F7" s="12" t="s">
        <v>39</v>
      </c>
      <c r="G7" s="13"/>
      <c r="H7" s="14" t="s">
        <v>40</v>
      </c>
      <c r="I7" s="16" t="s">
        <v>41</v>
      </c>
      <c r="J7" s="15"/>
      <c r="K7" s="13"/>
      <c r="L7" s="13"/>
    </row>
    <row r="8">
      <c r="A8" s="7" t="str">
        <f>HYPERLINK("https://bitcointalk.org/index.php?action=profile;u=939041","tippytoes")</f>
        <v>tippytoes</v>
      </c>
      <c r="B8" s="8" t="s">
        <v>42</v>
      </c>
      <c r="C8" s="9" t="s">
        <v>43</v>
      </c>
      <c r="D8" s="10">
        <v>8765.0</v>
      </c>
      <c r="E8" s="11">
        <v>1.0</v>
      </c>
      <c r="F8" s="12" t="s">
        <v>26</v>
      </c>
      <c r="G8" s="14" t="s">
        <v>44</v>
      </c>
      <c r="H8" s="14" t="s">
        <v>45</v>
      </c>
      <c r="I8" s="17" t="s">
        <v>41</v>
      </c>
      <c r="J8" s="15"/>
      <c r="K8" s="13"/>
      <c r="L8" s="13"/>
    </row>
    <row r="9">
      <c r="A9" s="7" t="str">
        <f>HYPERLINK("https://bitcointalk.org/index.php?action=profile;u=771836","zauna35")</f>
        <v>zauna35</v>
      </c>
      <c r="B9" s="8" t="s">
        <v>46</v>
      </c>
      <c r="C9" s="9" t="s">
        <v>47</v>
      </c>
      <c r="D9" s="10">
        <v>4638.0</v>
      </c>
      <c r="E9" s="11">
        <v>0.5</v>
      </c>
      <c r="F9" s="12" t="s">
        <v>31</v>
      </c>
      <c r="G9" s="13"/>
      <c r="H9" s="14" t="s">
        <v>45</v>
      </c>
      <c r="I9" s="15"/>
      <c r="J9" s="13"/>
      <c r="K9" s="13"/>
      <c r="L9" s="13"/>
    </row>
    <row r="10">
      <c r="A10" s="7" t="str">
        <f>HYPERLINK("https://bitcointalk.org/index.php?action=profile;u=989453","ucliktea")</f>
        <v>ucliktea</v>
      </c>
      <c r="B10" s="8" t="s">
        <v>48</v>
      </c>
      <c r="C10" s="9" t="s">
        <v>49</v>
      </c>
      <c r="D10" s="10">
        <v>4174.0</v>
      </c>
      <c r="E10" s="11">
        <v>0.5</v>
      </c>
      <c r="F10" s="12" t="s">
        <v>26</v>
      </c>
      <c r="G10" s="13"/>
      <c r="H10" s="14" t="s">
        <v>50</v>
      </c>
      <c r="I10" s="13"/>
      <c r="J10" s="13"/>
      <c r="K10" s="13"/>
      <c r="L10" s="13"/>
    </row>
    <row r="11">
      <c r="A11" s="7" t="str">
        <f>HYPERLINK("https://bitcointalk.org/index.php?action=profile;u=751841","skyline_king")</f>
        <v>skyline_king</v>
      </c>
      <c r="B11" s="8" t="s">
        <v>51</v>
      </c>
      <c r="C11" s="9" t="s">
        <v>52</v>
      </c>
      <c r="D11" s="10">
        <v>1392.0</v>
      </c>
      <c r="E11" s="11" t="s">
        <v>30</v>
      </c>
      <c r="F11" s="12" t="s">
        <v>31</v>
      </c>
      <c r="G11" s="13"/>
      <c r="H11" s="13"/>
      <c r="I11" s="13"/>
      <c r="J11" s="13"/>
      <c r="K11" s="13"/>
      <c r="L11" s="13"/>
    </row>
    <row r="12">
      <c r="A12" s="7" t="str">
        <f>HYPERLINK("https://bitcointalk.org/index.php?action=profile;u=48981","AndrewBUD")</f>
        <v>AndrewBUD</v>
      </c>
      <c r="B12" s="8" t="s">
        <v>53</v>
      </c>
      <c r="C12" s="9" t="s">
        <v>54</v>
      </c>
      <c r="D12" s="10">
        <v>1566.0</v>
      </c>
      <c r="E12" s="11" t="s">
        <v>30</v>
      </c>
      <c r="F12" s="12" t="s">
        <v>39</v>
      </c>
      <c r="G12" s="13"/>
      <c r="H12" s="13"/>
      <c r="I12" s="13"/>
      <c r="J12" s="13"/>
      <c r="K12" s="13"/>
      <c r="L12" s="13"/>
    </row>
    <row r="13">
      <c r="A13" s="7" t="str">
        <f>HYPERLINK("https://bitcointalk.org/index.php?action=profile;u=889849","gold969")</f>
        <v>gold969</v>
      </c>
      <c r="B13" s="8" t="s">
        <v>55</v>
      </c>
      <c r="C13" s="9" t="s">
        <v>56</v>
      </c>
      <c r="D13" s="10">
        <v>1392.0</v>
      </c>
      <c r="E13" s="11" t="s">
        <v>30</v>
      </c>
      <c r="F13" s="12" t="s">
        <v>31</v>
      </c>
      <c r="G13" s="13"/>
      <c r="H13" s="13"/>
      <c r="I13" s="13"/>
      <c r="J13" s="13"/>
      <c r="K13" s="13"/>
      <c r="L13" s="13"/>
    </row>
    <row r="14">
      <c r="A14" s="7" t="str">
        <f>HYPERLINK("https://bitcointalk.org/index.php?action=profile;u=388412","Bloodxtz")</f>
        <v>Bloodxtz</v>
      </c>
      <c r="B14" s="8" t="s">
        <v>57</v>
      </c>
      <c r="C14" s="9" t="s">
        <v>58</v>
      </c>
      <c r="D14" s="10">
        <v>4638.0</v>
      </c>
      <c r="E14" s="11">
        <v>0.5</v>
      </c>
      <c r="F14" s="12" t="s">
        <v>31</v>
      </c>
      <c r="G14" s="13"/>
      <c r="H14" s="14" t="s">
        <v>59</v>
      </c>
      <c r="I14" s="15"/>
      <c r="J14" s="13"/>
      <c r="K14" s="13"/>
      <c r="L14" s="13"/>
    </row>
    <row r="15">
      <c r="A15" s="7" t="str">
        <f>HYPERLINK("https://bitcointalk.org/index.php?action=profile;u=903711","Caztiel")</f>
        <v>Caztiel</v>
      </c>
      <c r="B15" s="8" t="s">
        <v>60</v>
      </c>
      <c r="C15" s="9" t="s">
        <v>61</v>
      </c>
      <c r="D15" s="10">
        <v>4383.0</v>
      </c>
      <c r="E15" s="18">
        <v>0.5</v>
      </c>
      <c r="F15" s="12" t="s">
        <v>26</v>
      </c>
      <c r="G15" s="13"/>
      <c r="H15" s="14" t="s">
        <v>62</v>
      </c>
      <c r="I15" s="19" t="s">
        <v>41</v>
      </c>
      <c r="J15" s="15"/>
      <c r="K15" s="13"/>
      <c r="L15" s="13"/>
    </row>
    <row r="16">
      <c r="A16" s="7" t="str">
        <f>HYPERLINK("https://bitcointalk.org/index.php?action=profile;u=128959","nagatraju")</f>
        <v>nagatraju</v>
      </c>
      <c r="B16" s="8" t="s">
        <v>63</v>
      </c>
      <c r="C16" s="9" t="s">
        <v>64</v>
      </c>
      <c r="D16" s="10">
        <v>5217.0</v>
      </c>
      <c r="E16" s="18">
        <v>0.5</v>
      </c>
      <c r="F16" s="12" t="s">
        <v>39</v>
      </c>
      <c r="G16" s="13"/>
      <c r="H16" s="14" t="s">
        <v>65</v>
      </c>
      <c r="I16" s="13"/>
      <c r="J16" s="13"/>
      <c r="K16" s="13"/>
      <c r="L16" s="13"/>
    </row>
    <row r="17">
      <c r="A17" s="7" t="str">
        <f>HYPERLINK("https://bitcointalk.org/index.php?action=profile;u=658410","tnrmedia")</f>
        <v>tnrmedia</v>
      </c>
      <c r="B17" s="8" t="s">
        <v>66</v>
      </c>
      <c r="C17" s="9" t="s">
        <v>67</v>
      </c>
      <c r="D17" s="10">
        <v>4174.0</v>
      </c>
      <c r="E17" s="18">
        <v>0.5</v>
      </c>
      <c r="F17" s="12" t="s">
        <v>26</v>
      </c>
      <c r="G17" s="13"/>
      <c r="H17" s="14" t="s">
        <v>68</v>
      </c>
      <c r="I17" s="13"/>
      <c r="J17" s="13"/>
      <c r="K17" s="13"/>
      <c r="L17" s="13"/>
    </row>
    <row r="18">
      <c r="A18" s="7" t="str">
        <f>HYPERLINK("https://bitcointalk.org/index.php?action=profile;u=964547","wnfmzm74")</f>
        <v>wnfmzm74</v>
      </c>
      <c r="B18" s="8" t="s">
        <v>69</v>
      </c>
      <c r="C18" s="9" t="s">
        <v>70</v>
      </c>
      <c r="D18" s="10">
        <v>1252.0</v>
      </c>
      <c r="E18" s="18" t="s">
        <v>30</v>
      </c>
      <c r="F18" s="12" t="s">
        <v>26</v>
      </c>
      <c r="G18" s="13"/>
      <c r="H18" s="13"/>
      <c r="I18" s="13"/>
      <c r="J18" s="13"/>
      <c r="K18" s="13"/>
      <c r="L18" s="13"/>
    </row>
    <row r="19">
      <c r="A19" s="7" t="str">
        <f>HYPERLINK("https://bitcointalk.org/index.php?action=profile;u=883221","termion")</f>
        <v>termion</v>
      </c>
      <c r="B19" s="8" t="s">
        <v>71</v>
      </c>
      <c r="C19" s="9" t="s">
        <v>72</v>
      </c>
      <c r="D19" s="10">
        <v>1392.0</v>
      </c>
      <c r="E19" s="18" t="s">
        <v>30</v>
      </c>
      <c r="F19" s="12" t="s">
        <v>31</v>
      </c>
      <c r="G19" s="13"/>
      <c r="H19" s="13"/>
      <c r="I19" s="13"/>
      <c r="J19" s="13"/>
      <c r="K19" s="13"/>
      <c r="L19" s="13"/>
    </row>
    <row r="20">
      <c r="A20" s="7" t="str">
        <f>HYPERLINK("https://bitcointalk.org/index.php?action=profile;u=945721","Dlugina23")</f>
        <v>Dlugina23</v>
      </c>
      <c r="B20" s="8" t="s">
        <v>73</v>
      </c>
      <c r="C20" s="9" t="s">
        <v>74</v>
      </c>
      <c r="D20" s="10">
        <v>4638.0</v>
      </c>
      <c r="E20" s="11">
        <v>0.5</v>
      </c>
      <c r="F20" s="12" t="s">
        <v>31</v>
      </c>
      <c r="G20" s="13"/>
      <c r="H20" s="14" t="s">
        <v>75</v>
      </c>
      <c r="I20" s="13"/>
      <c r="J20" s="13"/>
      <c r="K20" s="13"/>
      <c r="L20" s="13"/>
    </row>
    <row r="21">
      <c r="A21" s="7" t="str">
        <f>HYPERLINK("https://bitcointalk.org/index.php?action=profile;u=988415","koang")</f>
        <v>koang</v>
      </c>
      <c r="B21" s="8" t="s">
        <v>76</v>
      </c>
      <c r="C21" s="9" t="s">
        <v>77</v>
      </c>
      <c r="D21" s="10">
        <v>4174.0</v>
      </c>
      <c r="E21" s="11">
        <v>0.5</v>
      </c>
      <c r="F21" s="12" t="s">
        <v>26</v>
      </c>
      <c r="G21" s="13"/>
      <c r="H21" s="20" t="s">
        <v>78</v>
      </c>
      <c r="I21" s="13"/>
      <c r="J21" s="13"/>
      <c r="K21" s="13"/>
      <c r="L21" s="13"/>
    </row>
    <row r="22">
      <c r="A22" s="7" t="str">
        <f>HYPERLINK("https://bitcointalk.org/index.php?action=profile;u=388305","kusumadewi")</f>
        <v>kusumadewi</v>
      </c>
      <c r="B22" s="8" t="s">
        <v>79</v>
      </c>
      <c r="C22" s="9" t="s">
        <v>80</v>
      </c>
      <c r="D22" s="10">
        <v>1392.0</v>
      </c>
      <c r="E22" s="18" t="s">
        <v>30</v>
      </c>
      <c r="F22" s="12" t="s">
        <v>31</v>
      </c>
      <c r="G22" s="13"/>
      <c r="H22" s="15"/>
      <c r="I22" s="13"/>
      <c r="J22" s="13"/>
      <c r="K22" s="13"/>
      <c r="L22" s="13"/>
    </row>
    <row r="23">
      <c r="A23" s="7" t="str">
        <f>HYPERLINK("https://bitcointalk.org/index.php?action=profile;u=117580","rudystyle")</f>
        <v>rudystyle</v>
      </c>
      <c r="B23" s="8" t="s">
        <v>81</v>
      </c>
      <c r="C23" s="9" t="s">
        <v>82</v>
      </c>
      <c r="D23" s="10">
        <v>9275.0</v>
      </c>
      <c r="E23" s="11">
        <v>1.0</v>
      </c>
      <c r="F23" s="12" t="s">
        <v>31</v>
      </c>
      <c r="G23" s="20" t="s">
        <v>83</v>
      </c>
      <c r="H23" s="14" t="s">
        <v>84</v>
      </c>
      <c r="I23" s="15"/>
      <c r="J23" s="13"/>
      <c r="K23" s="13"/>
      <c r="L23" s="13"/>
    </row>
    <row r="24">
      <c r="A24" s="7" t="str">
        <f>HYPERLINK("https://bitcointalk.org/index.php?action=profile;u=990566","G.Butrik")</f>
        <v>G.Butrik</v>
      </c>
      <c r="B24" s="8" t="s">
        <v>85</v>
      </c>
      <c r="C24" s="9" t="s">
        <v>86</v>
      </c>
      <c r="D24" s="10">
        <v>4174.0</v>
      </c>
      <c r="E24" s="18">
        <v>0.5</v>
      </c>
      <c r="F24" s="12" t="s">
        <v>26</v>
      </c>
      <c r="G24" s="13"/>
      <c r="H24" s="13"/>
      <c r="I24" s="13"/>
      <c r="J24" s="13"/>
      <c r="K24" s="13"/>
      <c r="L24" s="13"/>
    </row>
    <row r="25">
      <c r="A25" s="7" t="str">
        <f>HYPERLINK("https://bitcointalk.org/index.php?action=profile;u=85601","iTradeChips")</f>
        <v>iTradeChips</v>
      </c>
      <c r="B25" s="8" t="s">
        <v>87</v>
      </c>
      <c r="C25" s="21" t="s">
        <v>88</v>
      </c>
      <c r="D25" s="10">
        <v>10957.0</v>
      </c>
      <c r="E25" s="18">
        <v>1.0</v>
      </c>
      <c r="F25" s="12" t="s">
        <v>39</v>
      </c>
      <c r="G25" s="15"/>
      <c r="H25" s="15"/>
      <c r="I25" s="19" t="s">
        <v>41</v>
      </c>
      <c r="J25" s="13"/>
      <c r="K25" s="13"/>
      <c r="L25" s="13"/>
    </row>
    <row r="26">
      <c r="A26" s="7" t="str">
        <f>HYPERLINK("https://bitcointalk.org/index.php?action=profile;u=853083","kamiyama")</f>
        <v>kamiyama</v>
      </c>
      <c r="B26" s="8" t="s">
        <v>89</v>
      </c>
      <c r="C26" s="21" t="s">
        <v>90</v>
      </c>
      <c r="D26" s="10">
        <v>9275.0</v>
      </c>
      <c r="E26" s="11">
        <v>1.0</v>
      </c>
      <c r="F26" s="12" t="s">
        <v>31</v>
      </c>
      <c r="G26" s="20" t="s">
        <v>91</v>
      </c>
      <c r="H26" s="20" t="s">
        <v>92</v>
      </c>
      <c r="I26" s="13"/>
      <c r="J26" s="13"/>
      <c r="K26" s="13"/>
      <c r="L26" s="13"/>
    </row>
    <row r="27">
      <c r="A27" s="7" t="str">
        <f>HYPERLINK("https://bitcointalk.org/index.php?action=profile;u=883296","mightybohemoth")</f>
        <v>mightybohemoth</v>
      </c>
      <c r="B27" s="8" t="s">
        <v>93</v>
      </c>
      <c r="C27" s="21" t="s">
        <v>94</v>
      </c>
      <c r="D27" s="10">
        <v>22156.0</v>
      </c>
      <c r="E27" s="11">
        <v>1.75</v>
      </c>
      <c r="F27" s="12" t="s">
        <v>31</v>
      </c>
      <c r="G27" s="13"/>
      <c r="H27" s="20" t="s">
        <v>95</v>
      </c>
      <c r="I27" s="13"/>
      <c r="J27" s="22" t="s">
        <v>41</v>
      </c>
      <c r="K27" s="19" t="s">
        <v>41</v>
      </c>
      <c r="L27" s="13"/>
    </row>
    <row r="28">
      <c r="A28" s="7" t="str">
        <f>HYPERLINK("https://bitcointalk.org/index.php?action=profile;u=375037","akai")</f>
        <v>akai</v>
      </c>
      <c r="B28" s="8" t="s">
        <v>96</v>
      </c>
      <c r="C28" s="21" t="s">
        <v>97</v>
      </c>
      <c r="D28" s="10">
        <v>9275.0</v>
      </c>
      <c r="E28" s="11">
        <v>1.0</v>
      </c>
      <c r="F28" s="12" t="s">
        <v>31</v>
      </c>
      <c r="G28" s="15"/>
      <c r="H28" s="14" t="s">
        <v>98</v>
      </c>
      <c r="I28" s="15"/>
      <c r="J28" s="13"/>
      <c r="K28" s="13"/>
      <c r="L28" s="13"/>
    </row>
    <row r="29">
      <c r="A29" s="7" t="str">
        <f>HYPERLINK("https://bitcointalk.org/index.php?action=profile;u=956398","abakr")</f>
        <v>abakr</v>
      </c>
      <c r="B29" s="8" t="s">
        <v>99</v>
      </c>
      <c r="C29" s="21" t="s">
        <v>100</v>
      </c>
      <c r="D29" s="10">
        <v>1252.0</v>
      </c>
      <c r="E29" s="18" t="s">
        <v>30</v>
      </c>
      <c r="F29" s="12" t="s">
        <v>26</v>
      </c>
      <c r="G29" s="13"/>
      <c r="H29" s="15"/>
      <c r="I29" s="15"/>
      <c r="J29" s="13"/>
      <c r="K29" s="15"/>
      <c r="L29" s="13"/>
    </row>
    <row r="30">
      <c r="A30" s="7" t="str">
        <f>HYPERLINK("https://bitcointalk.org/index.php?action=profile;u=989347","HopeCrypto")</f>
        <v>HopeCrypto</v>
      </c>
      <c r="B30" s="8" t="s">
        <v>101</v>
      </c>
      <c r="C30" s="21" t="s">
        <v>102</v>
      </c>
      <c r="D30" s="10">
        <v>1252.0</v>
      </c>
      <c r="E30" s="18" t="s">
        <v>30</v>
      </c>
      <c r="F30" s="12" t="s">
        <v>26</v>
      </c>
      <c r="G30" s="13"/>
      <c r="H30" s="15"/>
      <c r="I30" s="15"/>
      <c r="J30" s="13"/>
      <c r="K30" s="13"/>
      <c r="L30" s="13"/>
    </row>
    <row r="31">
      <c r="A31" s="7" t="str">
        <f>HYPERLINK("https://bitcointalk.org/index.php?action=profile;u=668579","bitwonder")</f>
        <v>bitwonder</v>
      </c>
      <c r="B31" s="8" t="s">
        <v>103</v>
      </c>
      <c r="C31" s="21" t="s">
        <v>104</v>
      </c>
      <c r="D31" s="10">
        <v>4870.0</v>
      </c>
      <c r="E31" s="11">
        <v>0.5</v>
      </c>
      <c r="F31" s="12" t="s">
        <v>31</v>
      </c>
      <c r="G31" s="13"/>
      <c r="H31" s="20" t="s">
        <v>105</v>
      </c>
      <c r="I31" s="23" t="s">
        <v>41</v>
      </c>
      <c r="J31" s="13"/>
      <c r="K31" s="13"/>
      <c r="L31" s="13"/>
    </row>
    <row r="32">
      <c r="A32" s="7" t="str">
        <f>HYPERLINK("https://bitcointalk.org/index.php?action=profile;u=964558","jritz2344973")</f>
        <v>jritz2344973</v>
      </c>
      <c r="B32" s="8" t="s">
        <v>106</v>
      </c>
      <c r="C32" s="21" t="s">
        <v>107</v>
      </c>
      <c r="D32" s="10">
        <v>1252.0</v>
      </c>
      <c r="E32" s="18" t="s">
        <v>30</v>
      </c>
      <c r="F32" s="12" t="s">
        <v>26</v>
      </c>
      <c r="G32" s="13"/>
      <c r="H32" s="13"/>
      <c r="I32" s="13"/>
      <c r="J32" s="13"/>
      <c r="K32" s="13"/>
      <c r="L32" s="13"/>
    </row>
    <row r="33">
      <c r="A33" s="7" t="str">
        <f>HYPERLINK("https://bitcointalk.org/index.php?action=profile;u=54917","Varyg")</f>
        <v>Varyg</v>
      </c>
      <c r="B33" s="8" t="s">
        <v>108</v>
      </c>
      <c r="C33" s="21" t="s">
        <v>109</v>
      </c>
      <c r="D33" s="10">
        <v>1392.0</v>
      </c>
      <c r="E33" s="18" t="s">
        <v>30</v>
      </c>
      <c r="F33" s="12" t="s">
        <v>31</v>
      </c>
      <c r="G33" s="13"/>
      <c r="H33" s="15"/>
      <c r="I33" s="13"/>
      <c r="J33" s="15"/>
      <c r="K33" s="13"/>
      <c r="L33" s="13"/>
    </row>
    <row r="34">
      <c r="A34" s="7" t="str">
        <f>HYPERLINK("https://bitcointalk.org/index.php?action=profile;u=1099463","nndep3m")</f>
        <v>nndep3m</v>
      </c>
      <c r="B34" s="8" t="s">
        <v>110</v>
      </c>
      <c r="C34" s="21" t="s">
        <v>111</v>
      </c>
      <c r="D34" s="10">
        <v>626.0</v>
      </c>
      <c r="E34" s="18" t="s">
        <v>30</v>
      </c>
      <c r="F34" s="12" t="s">
        <v>112</v>
      </c>
      <c r="G34" s="13"/>
      <c r="H34" s="13"/>
      <c r="I34" s="13"/>
      <c r="J34" s="13"/>
      <c r="K34" s="13"/>
      <c r="L34" s="13"/>
    </row>
    <row r="35">
      <c r="A35" s="7" t="str">
        <f>HYPERLINK("https://bitcointalk.org/index.php?action=profile;u=990778","Nev.Eternal")</f>
        <v>Nev.Eternal</v>
      </c>
      <c r="B35" s="8" t="s">
        <v>113</v>
      </c>
      <c r="C35" s="21" t="s">
        <v>114</v>
      </c>
      <c r="D35" s="10">
        <v>835.0</v>
      </c>
      <c r="E35" s="18" t="s">
        <v>30</v>
      </c>
      <c r="F35" s="12" t="s">
        <v>115</v>
      </c>
      <c r="G35" s="13"/>
      <c r="H35" s="13"/>
      <c r="I35" s="13"/>
      <c r="J35" s="13"/>
      <c r="K35" s="13"/>
      <c r="L35" s="13"/>
    </row>
    <row r="36">
      <c r="A36" s="7" t="str">
        <f>HYPERLINK("https://bitcointalk.org/index.php?action=profile;u=809963","Wowcoin")</f>
        <v>Wowcoin</v>
      </c>
      <c r="B36" s="8" t="s">
        <v>116</v>
      </c>
      <c r="C36" s="21" t="s">
        <v>117</v>
      </c>
      <c r="D36" s="10">
        <v>1566.0</v>
      </c>
      <c r="E36" s="18" t="s">
        <v>30</v>
      </c>
      <c r="F36" s="12" t="s">
        <v>39</v>
      </c>
      <c r="G36" s="13"/>
      <c r="H36" s="13"/>
      <c r="I36" s="13"/>
      <c r="J36" s="13"/>
      <c r="K36" s="13"/>
      <c r="L36" s="13"/>
    </row>
    <row r="37">
      <c r="A37" s="7" t="str">
        <f>HYPERLINK("https://bitcointalk.org/index.php?action=profile;u=971175","tehMoonwalker")</f>
        <v>tehMoonwalker</v>
      </c>
      <c r="B37" s="8" t="s">
        <v>118</v>
      </c>
      <c r="C37" s="21" t="s">
        <v>119</v>
      </c>
      <c r="D37" s="10">
        <v>4174.0</v>
      </c>
      <c r="E37" s="11">
        <v>0.5</v>
      </c>
      <c r="F37" s="12" t="s">
        <v>26</v>
      </c>
      <c r="G37" s="13"/>
      <c r="H37" s="20" t="s">
        <v>120</v>
      </c>
      <c r="I37" s="13"/>
      <c r="J37" s="13"/>
      <c r="K37" s="13"/>
      <c r="L37" s="13"/>
    </row>
    <row r="38">
      <c r="A38" s="7" t="str">
        <f>HYPERLINK("https://bitcointalk.org/index.php?action=profile;u=323486","ken thung")</f>
        <v>ken thung</v>
      </c>
      <c r="B38" s="8" t="s">
        <v>121</v>
      </c>
      <c r="C38" s="21" t="s">
        <v>122</v>
      </c>
      <c r="D38" s="10">
        <v>4174.0</v>
      </c>
      <c r="E38" s="11">
        <v>0.5</v>
      </c>
      <c r="F38" s="12" t="s">
        <v>26</v>
      </c>
      <c r="G38" s="13"/>
      <c r="H38" s="20" t="s">
        <v>123</v>
      </c>
      <c r="I38" s="13"/>
      <c r="J38" s="13"/>
      <c r="K38" s="13"/>
      <c r="L38" s="13"/>
    </row>
    <row r="39">
      <c r="A39" s="7" t="str">
        <f>HYPERLINK("https://bitcointalk.org/index.php?action=profile;u=947776","whitefish")</f>
        <v>whitefish</v>
      </c>
      <c r="B39" s="8" t="s">
        <v>124</v>
      </c>
      <c r="C39" s="21" t="s">
        <v>125</v>
      </c>
      <c r="D39" s="10">
        <v>1252.0</v>
      </c>
      <c r="E39" s="18" t="s">
        <v>30</v>
      </c>
      <c r="F39" s="12" t="s">
        <v>26</v>
      </c>
      <c r="G39" s="13"/>
      <c r="H39" s="15"/>
      <c r="I39" s="13"/>
      <c r="J39" s="13"/>
      <c r="K39" s="13"/>
      <c r="L39" s="13"/>
    </row>
    <row r="40">
      <c r="A40" s="7" t="str">
        <f>HYPERLINK("https://bitcointalk.org/index.php?action=profile;u=217276","jioy")</f>
        <v>jioy</v>
      </c>
      <c r="B40" s="8" t="s">
        <v>126</v>
      </c>
      <c r="C40" s="21" t="s">
        <v>127</v>
      </c>
      <c r="D40" s="10">
        <v>1566.0</v>
      </c>
      <c r="E40" s="11" t="s">
        <v>30</v>
      </c>
      <c r="F40" s="12" t="s">
        <v>39</v>
      </c>
      <c r="G40" s="13"/>
      <c r="H40" s="15"/>
      <c r="I40" s="15"/>
      <c r="J40" s="13"/>
      <c r="K40" s="13"/>
      <c r="L40" s="13"/>
    </row>
    <row r="41">
      <c r="A41" s="7" t="str">
        <f>HYPERLINK("https://bitcointalk.org/index.php?action=profile;u=321554","onnz423")</f>
        <v>onnz423</v>
      </c>
      <c r="B41" s="8" t="s">
        <v>128</v>
      </c>
      <c r="C41" s="21" t="s">
        <v>129</v>
      </c>
      <c r="D41" s="10">
        <v>10957.0</v>
      </c>
      <c r="E41" s="24">
        <v>1.0</v>
      </c>
      <c r="F41" s="12" t="s">
        <v>39</v>
      </c>
      <c r="G41" s="13"/>
      <c r="H41" s="14" t="s">
        <v>130</v>
      </c>
      <c r="I41" s="13"/>
      <c r="J41" s="15"/>
      <c r="K41" s="13"/>
      <c r="L41" s="13"/>
    </row>
    <row r="42">
      <c r="A42" s="7" t="str">
        <f>HYPERLINK("https://bitcointalk.org/index.php?action=profile;u=823631","gloupsy")</f>
        <v>gloupsy</v>
      </c>
      <c r="B42" s="8" t="s">
        <v>131</v>
      </c>
      <c r="C42" s="21" t="s">
        <v>132</v>
      </c>
      <c r="D42" s="10">
        <v>4174.0</v>
      </c>
      <c r="E42" s="11">
        <v>0.5</v>
      </c>
      <c r="F42" s="12" t="s">
        <v>26</v>
      </c>
      <c r="G42" s="13"/>
      <c r="H42" s="20" t="s">
        <v>133</v>
      </c>
      <c r="I42" s="13"/>
      <c r="J42" s="13"/>
      <c r="K42" s="13"/>
      <c r="L42" s="13"/>
    </row>
    <row r="43">
      <c r="A43" s="7" t="str">
        <f>HYPERLINK("https://bitcointalk.org/index.php?action=profile;u=755235","arwin100")</f>
        <v>arwin100</v>
      </c>
      <c r="B43" s="8" t="s">
        <v>134</v>
      </c>
      <c r="C43" s="21" t="s">
        <v>135</v>
      </c>
      <c r="D43" s="10">
        <v>1566.0</v>
      </c>
      <c r="E43" s="18" t="s">
        <v>30</v>
      </c>
      <c r="F43" s="12" t="s">
        <v>39</v>
      </c>
      <c r="G43" s="13"/>
      <c r="H43" s="13"/>
      <c r="I43" s="13"/>
      <c r="J43" s="13"/>
      <c r="K43" s="13"/>
      <c r="L43" s="13"/>
    </row>
    <row r="44">
      <c r="A44" s="7" t="str">
        <f>HYPERLINK("https://bitcointalk.org/index.php?action=profile;u=245653","Dimid")</f>
        <v>Dimid</v>
      </c>
      <c r="B44" s="8" t="s">
        <v>136</v>
      </c>
      <c r="C44" s="21" t="s">
        <v>137</v>
      </c>
      <c r="D44" s="10">
        <v>4174.0</v>
      </c>
      <c r="E44" s="11">
        <v>0.5</v>
      </c>
      <c r="F44" s="12" t="s">
        <v>26</v>
      </c>
      <c r="G44" s="13"/>
      <c r="H44" s="14" t="s">
        <v>138</v>
      </c>
      <c r="I44" s="13"/>
      <c r="J44" s="13"/>
      <c r="K44" s="13"/>
      <c r="L44" s="13"/>
    </row>
    <row r="45">
      <c r="A45" s="7" t="str">
        <f>HYPERLINK("https://bitcointalk.org/index.php?action=profile;u=881009","szachta")</f>
        <v>szachta</v>
      </c>
      <c r="B45" s="8" t="s">
        <v>139</v>
      </c>
      <c r="C45" s="21" t="s">
        <v>140</v>
      </c>
      <c r="D45" s="10">
        <v>4638.0</v>
      </c>
      <c r="E45" s="11">
        <v>0.5</v>
      </c>
      <c r="F45" s="12" t="s">
        <v>31</v>
      </c>
      <c r="G45" s="13"/>
      <c r="H45" s="14" t="s">
        <v>141</v>
      </c>
      <c r="I45" s="15"/>
      <c r="J45" s="13"/>
      <c r="K45" s="13"/>
      <c r="L45" s="13"/>
    </row>
    <row r="46">
      <c r="A46" s="7" t="str">
        <f>HYPERLINK("https://bitcointalk.org/index.php?action=profile;u=308011","anderson705")</f>
        <v>anderson705</v>
      </c>
      <c r="B46" s="8" t="s">
        <v>142</v>
      </c>
      <c r="C46" s="21" t="s">
        <v>143</v>
      </c>
      <c r="D46" s="25">
        <v>1252.0</v>
      </c>
      <c r="E46" s="18" t="s">
        <v>30</v>
      </c>
      <c r="F46" s="12" t="s">
        <v>26</v>
      </c>
      <c r="G46" s="13"/>
      <c r="H46" s="20"/>
      <c r="I46" s="23"/>
      <c r="J46" s="13"/>
      <c r="K46" s="13"/>
      <c r="L46" s="13"/>
    </row>
    <row r="47">
      <c r="A47" s="7" t="str">
        <f>HYPERLINK("https://bitcointalk.org/index.php?action=profile;u=891464","CryptoGirl.y")</f>
        <v>CryptoGirl.y</v>
      </c>
      <c r="B47" s="8" t="s">
        <v>144</v>
      </c>
      <c r="C47" s="21" t="s">
        <v>145</v>
      </c>
      <c r="D47" s="10">
        <v>835.0</v>
      </c>
      <c r="E47" s="11">
        <v>0.5</v>
      </c>
      <c r="F47" s="12" t="s">
        <v>115</v>
      </c>
      <c r="G47" s="13"/>
      <c r="H47" s="14" t="s">
        <v>146</v>
      </c>
      <c r="I47" s="15"/>
      <c r="J47" s="13"/>
      <c r="K47" s="13"/>
      <c r="L47" s="13"/>
    </row>
    <row r="48">
      <c r="A48" s="7" t="str">
        <f>HYPERLINK("https://bitcointalk.org/index.php?action=profile;u=816788","Gandame")</f>
        <v>Gandame</v>
      </c>
      <c r="B48" s="8" t="s">
        <v>147</v>
      </c>
      <c r="C48" s="21" t="s">
        <v>148</v>
      </c>
      <c r="D48" s="10">
        <v>1566.0</v>
      </c>
      <c r="E48" s="18" t="s">
        <v>30</v>
      </c>
      <c r="F48" s="12" t="s">
        <v>39</v>
      </c>
      <c r="G48" s="13"/>
      <c r="H48" s="15"/>
      <c r="I48" s="13"/>
      <c r="J48" s="13"/>
      <c r="K48" s="13"/>
      <c r="L48" s="13"/>
    </row>
    <row r="49">
      <c r="A49" s="7" t="str">
        <f>HYPERLINK("https://bitcointalk.org/index.php?action=profile;u=209282","SEELE^^01")</f>
        <v>SEELE^^01</v>
      </c>
      <c r="B49" s="8" t="s">
        <v>149</v>
      </c>
      <c r="C49" s="21" t="s">
        <v>150</v>
      </c>
      <c r="D49" s="10">
        <v>31222.0</v>
      </c>
      <c r="E49" s="11">
        <v>2.0</v>
      </c>
      <c r="F49" s="12" t="s">
        <v>26</v>
      </c>
      <c r="G49" s="20" t="s">
        <v>151</v>
      </c>
      <c r="H49" s="14" t="s">
        <v>152</v>
      </c>
      <c r="I49" s="23" t="s">
        <v>41</v>
      </c>
      <c r="J49" s="26" t="s">
        <v>41</v>
      </c>
      <c r="K49" s="23"/>
      <c r="L49" s="23" t="s">
        <v>41</v>
      </c>
    </row>
    <row r="50">
      <c r="A50" s="7" t="str">
        <f>HYPERLINK("https://bitcointalk.org/index.php?action=profile;u=883010","GiovanniDiCosimo")</f>
        <v>GiovanniDiCosimo</v>
      </c>
      <c r="B50" s="8" t="s">
        <v>153</v>
      </c>
      <c r="C50" s="21" t="s">
        <v>154</v>
      </c>
      <c r="D50" s="10">
        <v>4638.0</v>
      </c>
      <c r="E50" s="11">
        <v>0.5</v>
      </c>
      <c r="F50" s="12" t="s">
        <v>31</v>
      </c>
      <c r="G50" s="13"/>
      <c r="H50" s="14" t="s">
        <v>155</v>
      </c>
      <c r="I50" s="13"/>
      <c r="J50" s="13"/>
      <c r="K50" s="13"/>
      <c r="L50" s="13"/>
    </row>
    <row r="51">
      <c r="A51" s="7" t="str">
        <f>HYPERLINK("https://bitcointalk.org/index.php?action=profile;u=208580","pol5")</f>
        <v>pol5</v>
      </c>
      <c r="B51" s="8" t="s">
        <v>156</v>
      </c>
      <c r="C51" s="21" t="s">
        <v>157</v>
      </c>
      <c r="D51" s="10">
        <v>5963.0</v>
      </c>
      <c r="E51" s="18">
        <v>0.5</v>
      </c>
      <c r="F51" s="27" t="s">
        <v>158</v>
      </c>
      <c r="G51" s="13"/>
      <c r="H51" s="20" t="s">
        <v>159</v>
      </c>
      <c r="I51" s="13"/>
      <c r="J51" s="13"/>
      <c r="K51" s="13"/>
      <c r="L51" s="13"/>
    </row>
    <row r="52">
      <c r="A52" s="7" t="str">
        <f>HYPERLINK("https://bitcointalk.org/index.php?action=profile;u=882756","minerbro")</f>
        <v>minerbro</v>
      </c>
      <c r="B52" s="8" t="s">
        <v>160</v>
      </c>
      <c r="C52" s="21" t="s">
        <v>161</v>
      </c>
      <c r="D52" s="10">
        <v>1392.0</v>
      </c>
      <c r="E52" s="18" t="s">
        <v>30</v>
      </c>
      <c r="F52" s="12" t="s">
        <v>31</v>
      </c>
      <c r="G52" s="15"/>
      <c r="H52" s="15"/>
      <c r="I52" s="15"/>
      <c r="J52" s="15"/>
      <c r="K52" s="15"/>
      <c r="L52" s="15"/>
    </row>
    <row r="53">
      <c r="A53" s="7" t="str">
        <f>HYPERLINK("https://bitcointalk.org/index.php?action=profile;u=974828","sergsen")</f>
        <v>sergsen</v>
      </c>
      <c r="B53" s="8" t="s">
        <v>162</v>
      </c>
      <c r="C53" s="21" t="s">
        <v>163</v>
      </c>
      <c r="D53" s="10">
        <v>4174.0</v>
      </c>
      <c r="E53" s="11">
        <v>0.5</v>
      </c>
      <c r="F53" s="12" t="s">
        <v>26</v>
      </c>
      <c r="G53" s="13"/>
      <c r="H53" s="14" t="s">
        <v>164</v>
      </c>
      <c r="I53" s="15"/>
      <c r="J53" s="13"/>
      <c r="K53" s="13"/>
      <c r="L53" s="13"/>
    </row>
    <row r="54">
      <c r="A54" s="7" t="str">
        <f>HYPERLINK("https://bitcointalk.org/index.php?action=profile;u=964618","xugzr272186")</f>
        <v>xugzr272186</v>
      </c>
      <c r="B54" s="8" t="s">
        <v>165</v>
      </c>
      <c r="C54" s="21" t="s">
        <v>166</v>
      </c>
      <c r="D54" s="10">
        <v>1252.0</v>
      </c>
      <c r="E54" s="18" t="s">
        <v>30</v>
      </c>
      <c r="F54" s="12" t="s">
        <v>26</v>
      </c>
      <c r="G54" s="13"/>
      <c r="H54" s="15"/>
      <c r="I54" s="13"/>
      <c r="J54" s="13"/>
      <c r="K54" s="13"/>
      <c r="L54" s="13"/>
    </row>
    <row r="55">
      <c r="A55" s="7" t="str">
        <f>HYPERLINK("https://bitcointalk.org/index.php?action=profile;u=639435","ultrloa")</f>
        <v>ultrloa</v>
      </c>
      <c r="B55" s="8" t="s">
        <v>167</v>
      </c>
      <c r="C55" s="21" t="s">
        <v>168</v>
      </c>
      <c r="D55" s="10">
        <v>1566.0</v>
      </c>
      <c r="E55" s="18" t="s">
        <v>30</v>
      </c>
      <c r="F55" s="12" t="s">
        <v>39</v>
      </c>
      <c r="G55" s="13"/>
      <c r="H55" s="15"/>
      <c r="I55" s="15"/>
      <c r="J55" s="13"/>
      <c r="K55" s="13"/>
      <c r="L55" s="13"/>
    </row>
    <row r="56">
      <c r="A56" s="7" t="str">
        <f>HYPERLINK("https://bitcointalk.org/index.php?action=profile;u=513803","MetalEngine")</f>
        <v>MetalEngine</v>
      </c>
      <c r="B56" s="8" t="s">
        <v>169</v>
      </c>
      <c r="C56" s="21" t="s">
        <v>170</v>
      </c>
      <c r="D56" s="10">
        <v>1566.0</v>
      </c>
      <c r="E56" s="18" t="s">
        <v>30</v>
      </c>
      <c r="F56" s="12" t="s">
        <v>39</v>
      </c>
      <c r="G56" s="13"/>
      <c r="H56" s="13"/>
      <c r="I56" s="13"/>
      <c r="J56" s="13"/>
      <c r="K56" s="13"/>
      <c r="L56" s="13"/>
    </row>
    <row r="57">
      <c r="A57" s="7" t="str">
        <f>HYPERLINK("https://bitcointalk.org/index.php?action=profile;u=819793","NetFreak199")</f>
        <v>NetFreak199</v>
      </c>
      <c r="B57" s="8" t="s">
        <v>171</v>
      </c>
      <c r="C57" s="21" t="s">
        <v>172</v>
      </c>
      <c r="D57" s="10">
        <v>1566.0</v>
      </c>
      <c r="E57" s="18" t="s">
        <v>30</v>
      </c>
      <c r="F57" s="12" t="s">
        <v>39</v>
      </c>
      <c r="G57" s="13"/>
      <c r="H57" s="15"/>
      <c r="I57" s="13"/>
      <c r="J57" s="13"/>
      <c r="K57" s="13"/>
      <c r="L57" s="13"/>
    </row>
    <row r="58">
      <c r="A58" s="7" t="str">
        <f>HYPERLINK("https://bitcointalk.org/index.php?action=profile;u=316291","esprit577")</f>
        <v>esprit577</v>
      </c>
      <c r="B58" s="8" t="s">
        <v>173</v>
      </c>
      <c r="C58" s="21" t="s">
        <v>174</v>
      </c>
      <c r="D58" s="10">
        <v>4638.0</v>
      </c>
      <c r="E58" s="11">
        <v>0.5</v>
      </c>
      <c r="F58" s="12" t="s">
        <v>31</v>
      </c>
      <c r="G58" s="13"/>
      <c r="H58" s="20" t="s">
        <v>175</v>
      </c>
      <c r="I58" s="13"/>
      <c r="J58" s="13"/>
      <c r="K58" s="13"/>
      <c r="L58" s="13"/>
    </row>
    <row r="59">
      <c r="A59" s="7" t="str">
        <f>HYPERLINK("https://bitcointalk.org/index.php?action=profile;u=129969","vingaard")</f>
        <v>vingaard</v>
      </c>
      <c r="B59" s="8" t="s">
        <v>176</v>
      </c>
      <c r="C59" s="21" t="s">
        <v>177</v>
      </c>
      <c r="D59" s="10">
        <v>5963.0</v>
      </c>
      <c r="E59" s="11">
        <v>0.5</v>
      </c>
      <c r="F59" s="27" t="s">
        <v>158</v>
      </c>
      <c r="G59" s="13"/>
      <c r="H59" s="20" t="s">
        <v>178</v>
      </c>
      <c r="I59" s="13"/>
      <c r="J59" s="13"/>
      <c r="K59" s="13"/>
      <c r="L59" s="13"/>
    </row>
    <row r="60">
      <c r="A60" s="7" t="str">
        <f>HYPERLINK("https://bitcointalk.org/index.php?action=profile;u=552842","passivebesiege")</f>
        <v>passivebesiege</v>
      </c>
      <c r="B60" s="8" t="s">
        <v>179</v>
      </c>
      <c r="C60" s="21" t="s">
        <v>180</v>
      </c>
      <c r="D60" s="10">
        <v>1566.0</v>
      </c>
      <c r="E60" s="18" t="s">
        <v>30</v>
      </c>
      <c r="F60" s="12" t="s">
        <v>39</v>
      </c>
      <c r="G60" s="13"/>
      <c r="H60" s="13"/>
      <c r="I60" s="13"/>
      <c r="J60" s="13"/>
      <c r="K60" s="13"/>
      <c r="L60" s="13"/>
    </row>
    <row r="61">
      <c r="A61" s="7" t="str">
        <f>HYPERLINK("https://bitcointalk.org/index.php?action=profile;u=785777","Weawant")</f>
        <v>Weawant</v>
      </c>
      <c r="B61" s="8" t="s">
        <v>181</v>
      </c>
      <c r="C61" s="21" t="s">
        <v>182</v>
      </c>
      <c r="D61" s="10">
        <v>1392.0</v>
      </c>
      <c r="E61" s="11" t="s">
        <v>30</v>
      </c>
      <c r="F61" s="12" t="s">
        <v>31</v>
      </c>
      <c r="G61" s="13"/>
      <c r="H61" s="13"/>
      <c r="I61" s="13"/>
      <c r="J61" s="13"/>
      <c r="K61" s="13"/>
      <c r="L61" s="13"/>
    </row>
    <row r="62">
      <c r="A62" s="7" t="str">
        <f>HYPERLINK("https://bitcointalk.org/index.php?action=profile;u=956744","seddik")</f>
        <v>seddik</v>
      </c>
      <c r="B62" s="8" t="s">
        <v>183</v>
      </c>
      <c r="C62" s="21" t="s">
        <v>184</v>
      </c>
      <c r="D62" s="10">
        <v>8765.0</v>
      </c>
      <c r="E62" s="18">
        <v>1.0</v>
      </c>
      <c r="F62" s="12" t="s">
        <v>26</v>
      </c>
      <c r="G62" s="20" t="s">
        <v>185</v>
      </c>
      <c r="H62" s="20" t="s">
        <v>186</v>
      </c>
      <c r="I62" s="23" t="s">
        <v>41</v>
      </c>
      <c r="J62" s="13"/>
      <c r="K62" s="13"/>
      <c r="L62" s="13"/>
    </row>
    <row r="63">
      <c r="A63" s="7" t="str">
        <f>HYPERLINK("https://bitcointalk.org/index.php?action=profile;u=544466","mikelove2015")</f>
        <v>mikelove2015</v>
      </c>
      <c r="B63" s="8" t="s">
        <v>187</v>
      </c>
      <c r="C63" s="21" t="s">
        <v>188</v>
      </c>
      <c r="D63" s="10">
        <v>4638.0</v>
      </c>
      <c r="E63" s="11">
        <v>0.5</v>
      </c>
      <c r="F63" s="12" t="s">
        <v>31</v>
      </c>
      <c r="G63" s="13"/>
      <c r="H63" s="14" t="s">
        <v>189</v>
      </c>
      <c r="I63" s="15"/>
      <c r="J63" s="13"/>
      <c r="K63" s="13"/>
      <c r="L63" s="13"/>
    </row>
    <row r="64">
      <c r="A64" s="7" t="str">
        <f>HYPERLINK("https://bitcointalk.org/index.php?action=profile;u=863277","Rodeo02")</f>
        <v>Rodeo02</v>
      </c>
      <c r="B64" s="8" t="s">
        <v>190</v>
      </c>
      <c r="C64" s="21" t="s">
        <v>191</v>
      </c>
      <c r="D64" s="10">
        <v>4638.0</v>
      </c>
      <c r="E64" s="11">
        <v>0.5</v>
      </c>
      <c r="F64" s="12" t="s">
        <v>31</v>
      </c>
      <c r="G64" s="13"/>
      <c r="H64" s="14" t="s">
        <v>192</v>
      </c>
      <c r="I64" s="15"/>
      <c r="J64" s="13"/>
      <c r="K64" s="13"/>
      <c r="L64" s="13"/>
    </row>
    <row r="65">
      <c r="A65" s="7" t="str">
        <f>HYPERLINK("https://bitcointalk.org/index.php?action=profile;u=882117","Lecam")</f>
        <v>Lecam</v>
      </c>
      <c r="B65" s="8" t="s">
        <v>193</v>
      </c>
      <c r="C65" s="21" t="s">
        <v>194</v>
      </c>
      <c r="D65" s="10">
        <v>1392.0</v>
      </c>
      <c r="E65" s="18" t="s">
        <v>30</v>
      </c>
      <c r="F65" s="12" t="s">
        <v>31</v>
      </c>
      <c r="G65" s="13"/>
      <c r="H65" s="13"/>
      <c r="I65" s="13"/>
      <c r="J65" s="13"/>
      <c r="K65" s="13"/>
      <c r="L65" s="13"/>
    </row>
    <row r="66">
      <c r="A66" s="7" t="str">
        <f>HYPERLINK("https://bitcointalk.org/index.php?action=profile;u=897123","Nevsky")</f>
        <v>Nevsky</v>
      </c>
      <c r="B66" s="8" t="s">
        <v>195</v>
      </c>
      <c r="C66" s="21" t="s">
        <v>196</v>
      </c>
      <c r="D66" s="10">
        <v>4638.0</v>
      </c>
      <c r="E66" s="11">
        <v>0.5</v>
      </c>
      <c r="F66" s="12" t="s">
        <v>31</v>
      </c>
      <c r="G66" s="13"/>
      <c r="H66" s="14" t="s">
        <v>197</v>
      </c>
      <c r="I66" s="15"/>
      <c r="J66" s="13"/>
      <c r="K66" s="13"/>
      <c r="L66" s="13"/>
    </row>
    <row r="67">
      <c r="A67" s="7" t="str">
        <f>HYPERLINK("https://bitcointalk.org/index.php?action=profile;u=178376","Coindgr")</f>
        <v>Coindgr</v>
      </c>
      <c r="B67" s="8" t="s">
        <v>198</v>
      </c>
      <c r="C67" s="21" t="s">
        <v>199</v>
      </c>
      <c r="D67" s="10">
        <v>10957.0</v>
      </c>
      <c r="E67" s="11">
        <v>1.0</v>
      </c>
      <c r="F67" s="12" t="s">
        <v>39</v>
      </c>
      <c r="G67" s="13"/>
      <c r="H67" s="14" t="s">
        <v>200</v>
      </c>
      <c r="I67" s="17" t="s">
        <v>41</v>
      </c>
      <c r="J67" s="13"/>
      <c r="K67" s="13"/>
      <c r="L67" s="13"/>
    </row>
    <row r="68">
      <c r="A68" s="7" t="str">
        <f>HYPERLINK("https://bitcointalk.org/index.php?action=profile;u=557546","TGD")</f>
        <v>TGD</v>
      </c>
      <c r="B68" s="8" t="s">
        <v>201</v>
      </c>
      <c r="C68" s="21" t="s">
        <v>202</v>
      </c>
      <c r="D68" s="10">
        <v>5217.0</v>
      </c>
      <c r="E68" s="11">
        <v>0.5</v>
      </c>
      <c r="F68" s="12" t="s">
        <v>39</v>
      </c>
      <c r="G68" s="13"/>
      <c r="H68" s="20" t="s">
        <v>203</v>
      </c>
      <c r="I68" s="13"/>
      <c r="J68" s="13"/>
      <c r="K68" s="13"/>
      <c r="L68" s="13"/>
    </row>
    <row r="69">
      <c r="A69" s="7" t="str">
        <f>HYPERLINK("https://bitcointalk.org/index.php?action=profile;u=925409","m_nief")</f>
        <v>m_nief</v>
      </c>
      <c r="B69" s="8" t="s">
        <v>204</v>
      </c>
      <c r="C69" s="21" t="s">
        <v>205</v>
      </c>
      <c r="D69" s="10">
        <v>1252.0</v>
      </c>
      <c r="E69" s="11" t="s">
        <v>30</v>
      </c>
      <c r="F69" s="12" t="s">
        <v>26</v>
      </c>
      <c r="G69" s="13"/>
      <c r="H69" s="13"/>
      <c r="I69" s="13"/>
      <c r="J69" s="13"/>
      <c r="K69" s="13"/>
      <c r="L69" s="13"/>
    </row>
    <row r="70">
      <c r="A70" s="7" t="str">
        <f>HYPERLINK("https://bitcointalk.org/index.php?action=profile;u=225371","dimb")</f>
        <v>dimb</v>
      </c>
      <c r="B70" s="8" t="s">
        <v>206</v>
      </c>
      <c r="C70" s="21" t="s">
        <v>207</v>
      </c>
      <c r="D70" s="10">
        <v>4638.0</v>
      </c>
      <c r="E70" s="11">
        <v>0.5</v>
      </c>
      <c r="F70" s="12" t="s">
        <v>31</v>
      </c>
      <c r="G70" s="13"/>
      <c r="H70" s="14" t="s">
        <v>208</v>
      </c>
      <c r="I70" s="15"/>
      <c r="J70" s="13"/>
      <c r="K70" s="13"/>
      <c r="L70" s="13"/>
    </row>
    <row r="71">
      <c r="A71" s="7" t="str">
        <f>HYPERLINK("https://bitcointalk.org/index.php?action=profile;u=991374","Porfirii")</f>
        <v>Porfirii</v>
      </c>
      <c r="B71" s="8" t="s">
        <v>209</v>
      </c>
      <c r="C71" s="21" t="s">
        <v>210</v>
      </c>
      <c r="D71" s="10">
        <v>4174.0</v>
      </c>
      <c r="E71" s="11">
        <v>0.5</v>
      </c>
      <c r="F71" s="12" t="s">
        <v>26</v>
      </c>
      <c r="G71" s="13"/>
      <c r="H71" s="14" t="s">
        <v>45</v>
      </c>
      <c r="I71" s="15"/>
      <c r="J71" s="13"/>
      <c r="K71" s="13"/>
      <c r="L71" s="13"/>
    </row>
    <row r="72">
      <c r="A72" s="7" t="str">
        <f>HYPERLINK("https://bitcointalk.org/index.php?action=profile;u=202760","atchoum6760")</f>
        <v>atchoum6760</v>
      </c>
      <c r="B72" s="8" t="s">
        <v>211</v>
      </c>
      <c r="C72" s="21" t="s">
        <v>212</v>
      </c>
      <c r="D72" s="10">
        <v>11926.0</v>
      </c>
      <c r="E72" s="11">
        <v>1.0</v>
      </c>
      <c r="F72" s="27" t="s">
        <v>158</v>
      </c>
      <c r="G72" s="20" t="s">
        <v>213</v>
      </c>
      <c r="H72" s="14" t="s">
        <v>214</v>
      </c>
      <c r="I72" s="16"/>
      <c r="J72" s="15"/>
      <c r="K72" s="13"/>
      <c r="L72" s="13"/>
    </row>
    <row r="73">
      <c r="A73" s="7" t="str">
        <f>HYPERLINK("https://bitcointalk.org/index.php?action=profile;u=864332","Hassan02  ")</f>
        <v>Hassan02  </v>
      </c>
      <c r="B73" s="8" t="s">
        <v>215</v>
      </c>
      <c r="C73" s="21" t="s">
        <v>216</v>
      </c>
      <c r="D73" s="10">
        <v>4638.0</v>
      </c>
      <c r="E73" s="11">
        <v>0.5</v>
      </c>
      <c r="F73" s="12" t="s">
        <v>31</v>
      </c>
      <c r="G73" s="13"/>
      <c r="H73" s="14" t="s">
        <v>217</v>
      </c>
      <c r="I73" s="17" t="s">
        <v>41</v>
      </c>
      <c r="J73" s="13"/>
      <c r="K73" s="13"/>
      <c r="L73" s="13"/>
    </row>
    <row r="74">
      <c r="A74" s="7" t="str">
        <f>HYPERLINK("https://bitcointalk.org/index.php?action=profile;u=531743","AlexSimion")</f>
        <v>AlexSimion</v>
      </c>
      <c r="B74" s="8" t="s">
        <v>218</v>
      </c>
      <c r="C74" s="21" t="s">
        <v>219</v>
      </c>
      <c r="D74" s="10">
        <v>8765.0</v>
      </c>
      <c r="E74" s="11">
        <v>1.0</v>
      </c>
      <c r="F74" s="12" t="s">
        <v>26</v>
      </c>
      <c r="G74" s="13"/>
      <c r="H74" s="20" t="s">
        <v>220</v>
      </c>
      <c r="I74" s="23" t="s">
        <v>41</v>
      </c>
      <c r="J74" s="13"/>
      <c r="K74" s="13"/>
      <c r="L74" s="13"/>
    </row>
    <row r="75">
      <c r="A75" s="7" t="str">
        <f>HYPERLINK("https://bitcointalk.org/index.php?action=profile;u=28473","mikeo")</f>
        <v>mikeo</v>
      </c>
      <c r="B75" s="8" t="s">
        <v>221</v>
      </c>
      <c r="C75" s="21" t="s">
        <v>222</v>
      </c>
      <c r="D75" s="10">
        <v>4174.0</v>
      </c>
      <c r="E75" s="11">
        <v>0.5</v>
      </c>
      <c r="F75" s="12" t="s">
        <v>26</v>
      </c>
      <c r="G75" s="13"/>
      <c r="H75" s="14" t="s">
        <v>223</v>
      </c>
      <c r="I75" s="13"/>
      <c r="J75" s="13"/>
      <c r="K75" s="13"/>
      <c r="L75" s="13"/>
    </row>
    <row r="76">
      <c r="A76" s="7" t="str">
        <f>HYPERLINK("https://bitcointalk.org/index.php?action=profile;u=779690","mace15")</f>
        <v>mace15</v>
      </c>
      <c r="B76" s="8" t="s">
        <v>224</v>
      </c>
      <c r="C76" s="21" t="s">
        <v>225</v>
      </c>
      <c r="D76" s="10">
        <v>4638.0</v>
      </c>
      <c r="E76" s="18">
        <v>0.5</v>
      </c>
      <c r="F76" s="12" t="s">
        <v>31</v>
      </c>
      <c r="G76" s="13"/>
      <c r="H76" s="15"/>
      <c r="I76" s="13"/>
      <c r="J76" s="13"/>
      <c r="K76" s="13"/>
      <c r="L76" s="13"/>
    </row>
    <row r="77">
      <c r="A77" s="7" t="str">
        <f>HYPERLINK("https://bitcointalk.org/index.php?action=profile;u=883040","Sindbad")</f>
        <v>Sindbad</v>
      </c>
      <c r="B77" s="8" t="s">
        <v>226</v>
      </c>
      <c r="C77" s="21" t="s">
        <v>227</v>
      </c>
      <c r="D77" s="10">
        <v>2922.0</v>
      </c>
      <c r="E77" s="24">
        <v>0.5</v>
      </c>
      <c r="F77" s="12" t="s">
        <v>115</v>
      </c>
      <c r="G77" s="14" t="s">
        <v>228</v>
      </c>
      <c r="H77" s="14" t="s">
        <v>229</v>
      </c>
      <c r="I77" s="15"/>
      <c r="J77" s="15"/>
      <c r="K77" s="13"/>
      <c r="L77" s="13"/>
    </row>
    <row r="78">
      <c r="A78" s="7" t="str">
        <f>HYPERLINK("https://bitcointalk.org/index.php?action=profile;u=810385","Darwin02")</f>
        <v>Darwin02</v>
      </c>
      <c r="B78" s="8" t="s">
        <v>230</v>
      </c>
      <c r="C78" s="21" t="s">
        <v>231</v>
      </c>
      <c r="D78" s="10">
        <v>5217.0</v>
      </c>
      <c r="E78" s="11">
        <v>0.5</v>
      </c>
      <c r="F78" s="12" t="s">
        <v>39</v>
      </c>
      <c r="G78" s="13"/>
      <c r="H78" s="14" t="s">
        <v>232</v>
      </c>
      <c r="I78" s="15"/>
      <c r="J78" s="15"/>
      <c r="K78" s="13"/>
      <c r="L78" s="13"/>
    </row>
    <row r="79">
      <c r="A79" s="7" t="str">
        <f>HYPERLINK("https://bitcointalk.org/index.php?action=profile;u=864585","bassbity")</f>
        <v>bassbity</v>
      </c>
      <c r="B79" s="8" t="s">
        <v>233</v>
      </c>
      <c r="C79" s="21" t="s">
        <v>234</v>
      </c>
      <c r="D79" s="10">
        <v>4638.0</v>
      </c>
      <c r="E79" s="18">
        <v>0.5</v>
      </c>
      <c r="F79" s="12" t="s">
        <v>31</v>
      </c>
      <c r="G79" s="13"/>
      <c r="H79" s="28" t="s">
        <v>235</v>
      </c>
      <c r="I79" s="15"/>
      <c r="J79" s="15"/>
      <c r="K79" s="13"/>
      <c r="L79" s="13"/>
    </row>
    <row r="80">
      <c r="A80" s="7" t="str">
        <f>HYPERLINK("https://bitcointalk.org/index.php?action=profile;u=671028","Xenophoto")</f>
        <v>Xenophoto</v>
      </c>
      <c r="B80" s="8" t="s">
        <v>236</v>
      </c>
      <c r="C80" s="21" t="s">
        <v>237</v>
      </c>
      <c r="D80" s="10">
        <v>5217.0</v>
      </c>
      <c r="E80" s="11">
        <v>0.5</v>
      </c>
      <c r="F80" s="12" t="s">
        <v>39</v>
      </c>
      <c r="G80" s="13"/>
      <c r="H80" s="14" t="s">
        <v>238</v>
      </c>
      <c r="I80" s="13"/>
      <c r="J80" s="13"/>
      <c r="K80" s="13"/>
      <c r="L80" s="13"/>
    </row>
    <row r="81">
      <c r="A81" s="7" t="str">
        <f>HYPERLINK("https://bitcointalk.org/index.php?action=profile;u=555597","veves1")</f>
        <v>veves1</v>
      </c>
      <c r="B81" s="8" t="s">
        <v>239</v>
      </c>
      <c r="C81" s="21" t="s">
        <v>240</v>
      </c>
      <c r="D81" s="10">
        <v>5217.0</v>
      </c>
      <c r="E81" s="11">
        <v>0.5</v>
      </c>
      <c r="F81" s="12" t="s">
        <v>39</v>
      </c>
      <c r="G81" s="13"/>
      <c r="H81" s="20" t="s">
        <v>241</v>
      </c>
      <c r="I81" s="13"/>
      <c r="J81" s="13"/>
      <c r="K81" s="13"/>
      <c r="L81" s="13"/>
    </row>
    <row r="82">
      <c r="A82" s="7" t="str">
        <f>HYPERLINK("https://bitcointalk.org/index.php?action=profile;u=27300","99percent")</f>
        <v>99percent</v>
      </c>
      <c r="B82" s="8" t="s">
        <v>242</v>
      </c>
      <c r="C82" s="21" t="s">
        <v>243</v>
      </c>
      <c r="D82" s="10">
        <v>4174.0</v>
      </c>
      <c r="E82" s="11">
        <v>0.5</v>
      </c>
      <c r="F82" s="12" t="s">
        <v>26</v>
      </c>
      <c r="G82" s="15"/>
      <c r="H82" s="14" t="s">
        <v>244</v>
      </c>
      <c r="I82" s="15"/>
      <c r="J82" s="13"/>
      <c r="K82" s="13"/>
      <c r="L82" s="13"/>
    </row>
    <row r="83">
      <c r="A83" s="7" t="str">
        <f>HYPERLINK("https://bitcointalk.org/index.php?action=profile;u=980109","sidik7")</f>
        <v>sidik7</v>
      </c>
      <c r="B83" s="8" t="s">
        <v>245</v>
      </c>
      <c r="C83" s="21" t="s">
        <v>246</v>
      </c>
      <c r="D83" s="10">
        <v>1252.0</v>
      </c>
      <c r="E83" s="18" t="s">
        <v>30</v>
      </c>
      <c r="F83" s="12" t="s">
        <v>26</v>
      </c>
      <c r="G83" s="13"/>
      <c r="H83" s="15"/>
      <c r="I83" s="13"/>
      <c r="J83" s="13"/>
      <c r="K83" s="13"/>
      <c r="L83" s="13"/>
    </row>
    <row r="84">
      <c r="A84" s="7" t="str">
        <f>HYPERLINK("https://bitcointalk.org/index.php?action=profile;u=363080","hackis")</f>
        <v>hackis</v>
      </c>
      <c r="B84" s="8" t="s">
        <v>247</v>
      </c>
      <c r="C84" s="21" t="s">
        <v>248</v>
      </c>
      <c r="D84" s="10">
        <v>23213.0</v>
      </c>
      <c r="E84" s="11">
        <v>1.75</v>
      </c>
      <c r="F84" s="12" t="s">
        <v>31</v>
      </c>
      <c r="G84" s="13" t="s">
        <v>249</v>
      </c>
      <c r="H84" s="15" t="s">
        <v>250</v>
      </c>
      <c r="I84" s="17" t="s">
        <v>41</v>
      </c>
      <c r="J84" s="23"/>
      <c r="K84" s="19" t="s">
        <v>41</v>
      </c>
      <c r="L84" s="13"/>
    </row>
    <row r="85">
      <c r="A85" s="7" t="str">
        <f>HYPERLINK("https://bitcointalk.org/index.php?action=profile;u=1061656","TimereumDev")</f>
        <v>TimereumDev</v>
      </c>
      <c r="B85" s="8" t="s">
        <v>251</v>
      </c>
      <c r="C85" s="21" t="s">
        <v>252</v>
      </c>
      <c r="D85" s="10">
        <v>5566.0</v>
      </c>
      <c r="E85" s="11">
        <v>1.0</v>
      </c>
      <c r="F85" s="12" t="s">
        <v>115</v>
      </c>
      <c r="G85" s="13"/>
      <c r="H85" s="15"/>
      <c r="I85" s="13"/>
      <c r="J85" s="13"/>
      <c r="K85" s="13"/>
      <c r="L85" s="13"/>
    </row>
    <row r="86">
      <c r="A86" s="7" t="str">
        <f>HYPERLINK("https://bitcointalk.org/index.php?action=profile;u=30124","tool_462")</f>
        <v>tool_462</v>
      </c>
      <c r="B86" s="8" t="s">
        <v>253</v>
      </c>
      <c r="C86" s="21" t="s">
        <v>254</v>
      </c>
      <c r="D86" s="10">
        <v>4638.0</v>
      </c>
      <c r="E86" s="24">
        <v>0.5</v>
      </c>
      <c r="F86" s="12" t="s">
        <v>31</v>
      </c>
      <c r="G86" s="13"/>
      <c r="H86" s="14" t="s">
        <v>255</v>
      </c>
      <c r="I86" s="15"/>
      <c r="J86" s="13"/>
      <c r="K86" s="13"/>
      <c r="L86" s="13"/>
    </row>
    <row r="87">
      <c r="A87" s="7" t="str">
        <f>HYPERLINK("https://bitcointalk.org/index.php?action=profile;u=890221","TaShoKi")</f>
        <v>TaShoKi</v>
      </c>
      <c r="B87" s="8" t="s">
        <v>256</v>
      </c>
      <c r="C87" s="21" t="s">
        <v>257</v>
      </c>
      <c r="D87" s="10">
        <v>9739.0</v>
      </c>
      <c r="E87" s="11">
        <v>1.0</v>
      </c>
      <c r="F87" s="12" t="s">
        <v>31</v>
      </c>
      <c r="G87" s="13"/>
      <c r="H87" s="14" t="s">
        <v>258</v>
      </c>
      <c r="I87" s="23" t="s">
        <v>41</v>
      </c>
      <c r="J87" s="13"/>
      <c r="K87" s="13"/>
      <c r="L87" s="13"/>
    </row>
    <row r="88">
      <c r="A88" s="7" t="str">
        <f>HYPERLINK("https://bitcointalk.org/index.php?action=profile;u=877336","taki183")</f>
        <v>taki183</v>
      </c>
      <c r="B88" s="8" t="s">
        <v>259</v>
      </c>
      <c r="C88" s="21" t="s">
        <v>260</v>
      </c>
      <c r="D88" s="10">
        <v>4174.0</v>
      </c>
      <c r="E88" s="18">
        <v>0.5</v>
      </c>
      <c r="F88" s="12" t="s">
        <v>26</v>
      </c>
      <c r="G88" s="13"/>
      <c r="H88" s="29" t="s">
        <v>261</v>
      </c>
      <c r="I88" s="13"/>
      <c r="J88" s="13"/>
      <c r="K88" s="13"/>
      <c r="L88" s="13"/>
    </row>
    <row r="89">
      <c r="A89" s="7" t="str">
        <f>HYPERLINK("https://bitcointalk.org/index.php?action=profile;u=549451","btcdee")</f>
        <v>btcdee</v>
      </c>
      <c r="B89" s="8" t="s">
        <v>262</v>
      </c>
      <c r="C89" s="21" t="s">
        <v>263</v>
      </c>
      <c r="D89" s="10">
        <v>1392.0</v>
      </c>
      <c r="E89" s="18" t="s">
        <v>30</v>
      </c>
      <c r="F89" s="12" t="s">
        <v>31</v>
      </c>
      <c r="G89" s="13"/>
      <c r="H89" s="13"/>
      <c r="I89" s="13"/>
      <c r="J89" s="13"/>
      <c r="K89" s="13"/>
      <c r="L89" s="15"/>
    </row>
    <row r="90">
      <c r="A90" s="7" t="str">
        <f>HYPERLINK("https://bitcointalk.org/index.php?action=profile;u=174460","ludbega")</f>
        <v>ludbega</v>
      </c>
      <c r="B90" s="8" t="s">
        <v>264</v>
      </c>
      <c r="C90" s="21" t="s">
        <v>265</v>
      </c>
      <c r="D90" s="10">
        <v>4638.0</v>
      </c>
      <c r="E90" s="11">
        <v>0.5</v>
      </c>
      <c r="F90" s="12" t="s">
        <v>31</v>
      </c>
      <c r="G90" s="13"/>
      <c r="H90" s="20" t="s">
        <v>45</v>
      </c>
      <c r="I90" s="13"/>
      <c r="J90" s="13"/>
      <c r="K90" s="13"/>
      <c r="L90" s="13"/>
    </row>
    <row r="91">
      <c r="A91" s="7" t="str">
        <f>HYPERLINK("https://bitcointalk.org/index.php?action=profile;u=921865","Burmik123")</f>
        <v>Burmik123</v>
      </c>
      <c r="B91" s="8" t="s">
        <v>266</v>
      </c>
      <c r="C91" s="21" t="s">
        <v>267</v>
      </c>
      <c r="D91" s="10">
        <v>4638.0</v>
      </c>
      <c r="E91" s="18">
        <v>0.5</v>
      </c>
      <c r="F91" s="12" t="s">
        <v>31</v>
      </c>
      <c r="G91" s="13"/>
      <c r="H91" s="14" t="s">
        <v>268</v>
      </c>
      <c r="I91" s="13"/>
      <c r="J91" s="13"/>
      <c r="K91" s="13"/>
      <c r="L91" s="13"/>
    </row>
    <row r="92">
      <c r="A92" s="7" t="str">
        <f>HYPERLINK("https://bitcointalk.org/index.php?action=profile;u=333949","o48o")</f>
        <v>o48o</v>
      </c>
      <c r="B92" s="8" t="s">
        <v>269</v>
      </c>
      <c r="C92" s="21" t="s">
        <v>270</v>
      </c>
      <c r="D92" s="10">
        <v>1789.0</v>
      </c>
      <c r="E92" s="18" t="s">
        <v>30</v>
      </c>
      <c r="F92" s="27" t="s">
        <v>158</v>
      </c>
      <c r="G92" s="13"/>
      <c r="H92" s="15"/>
      <c r="I92" s="15"/>
      <c r="J92" s="15"/>
      <c r="K92" s="13"/>
      <c r="L92" s="13"/>
    </row>
    <row r="93">
      <c r="A93" s="7" t="str">
        <f>HYPERLINK("https://bitcointalk.org/index.php?action=profile;u=921903","cleverhope")</f>
        <v>cleverhope</v>
      </c>
      <c r="B93" s="8" t="s">
        <v>271</v>
      </c>
      <c r="C93" s="21" t="s">
        <v>272</v>
      </c>
      <c r="D93" s="10">
        <v>4638.0</v>
      </c>
      <c r="E93" s="18">
        <v>0.5</v>
      </c>
      <c r="F93" s="12" t="s">
        <v>31</v>
      </c>
      <c r="G93" s="13"/>
      <c r="H93" s="14" t="s">
        <v>273</v>
      </c>
      <c r="I93" s="13"/>
      <c r="J93" s="13"/>
      <c r="K93" s="13"/>
      <c r="L93" s="13"/>
    </row>
    <row r="94">
      <c r="A94" s="7" t="str">
        <f>HYPERLINK("https://bitcointalk.org/index.php?action=profile;u=989029","richpress")</f>
        <v>richpress</v>
      </c>
      <c r="B94" s="8" t="s">
        <v>274</v>
      </c>
      <c r="C94" s="21" t="s">
        <v>275</v>
      </c>
      <c r="D94" s="10">
        <v>8348.0</v>
      </c>
      <c r="E94" s="11">
        <v>1.0</v>
      </c>
      <c r="F94" s="12" t="s">
        <v>26</v>
      </c>
      <c r="G94" s="13"/>
      <c r="H94" s="20" t="s">
        <v>276</v>
      </c>
      <c r="I94" s="13"/>
      <c r="J94" s="13"/>
      <c r="K94" s="13"/>
      <c r="L94" s="13"/>
    </row>
    <row r="95">
      <c r="A95" s="7" t="str">
        <f>HYPERLINK("https://bitcointalk.org/index.php?action=profile;u=894795","AicecreaME")</f>
        <v>AicecreaME</v>
      </c>
      <c r="B95" s="8" t="s">
        <v>277</v>
      </c>
      <c r="C95" s="21" t="s">
        <v>278</v>
      </c>
      <c r="D95" s="10">
        <v>4638.0</v>
      </c>
      <c r="E95" s="18">
        <v>0.5</v>
      </c>
      <c r="F95" s="12" t="s">
        <v>31</v>
      </c>
      <c r="G95" s="13"/>
      <c r="H95" s="15"/>
      <c r="I95" s="15"/>
      <c r="J95" s="13"/>
      <c r="K95" s="13"/>
      <c r="L95" s="13"/>
    </row>
    <row r="96">
      <c r="A96" s="7" t="str">
        <f>HYPERLINK("https://bitcointalk.org/index.php?action=profile;u=161390","Cloudpost")</f>
        <v>Cloudpost</v>
      </c>
      <c r="B96" s="8" t="s">
        <v>279</v>
      </c>
      <c r="C96" s="21" t="s">
        <v>280</v>
      </c>
      <c r="D96" s="10">
        <v>4638.0</v>
      </c>
      <c r="E96" s="11">
        <v>0.5</v>
      </c>
      <c r="F96" s="12" t="s">
        <v>31</v>
      </c>
      <c r="G96" s="13"/>
      <c r="H96" s="14" t="s">
        <v>281</v>
      </c>
      <c r="I96" s="15"/>
      <c r="J96" s="13"/>
      <c r="K96" s="13"/>
      <c r="L96" s="13"/>
    </row>
    <row r="97">
      <c r="A97" s="7" t="str">
        <f>HYPERLINK("https://bitcointalk.org/index.php?action=profile;u=809433","doomistake")</f>
        <v>doomistake</v>
      </c>
      <c r="B97" s="8" t="s">
        <v>282</v>
      </c>
      <c r="C97" s="21" t="s">
        <v>283</v>
      </c>
      <c r="D97" s="10">
        <v>1566.0</v>
      </c>
      <c r="E97" s="18" t="s">
        <v>30</v>
      </c>
      <c r="F97" s="12" t="s">
        <v>39</v>
      </c>
      <c r="G97" s="13"/>
      <c r="H97" s="13"/>
      <c r="I97" s="13"/>
      <c r="J97" s="13"/>
      <c r="K97" s="13"/>
      <c r="L97" s="13"/>
    </row>
    <row r="98">
      <c r="A98" s="7" t="str">
        <f>HYPERLINK("https://bitcointalk.org/index.php?action=profile;u=830235","markus124")</f>
        <v>markus124</v>
      </c>
      <c r="B98" s="8" t="s">
        <v>284</v>
      </c>
      <c r="C98" s="21" t="s">
        <v>285</v>
      </c>
      <c r="D98" s="10">
        <v>5217.0</v>
      </c>
      <c r="E98" s="18">
        <v>0.5</v>
      </c>
      <c r="F98" s="12" t="s">
        <v>39</v>
      </c>
      <c r="G98" s="13"/>
      <c r="H98" s="14" t="s">
        <v>286</v>
      </c>
      <c r="I98" s="15"/>
      <c r="J98" s="13"/>
      <c r="K98" s="13"/>
      <c r="L98" s="13"/>
    </row>
    <row r="99">
      <c r="A99" s="7" t="str">
        <f>HYPERLINK("https://bitcointalk.org/index.php?action=profile;u=958449","viljy")</f>
        <v>viljy</v>
      </c>
      <c r="B99" s="8" t="s">
        <v>287</v>
      </c>
      <c r="C99" s="21" t="s">
        <v>288</v>
      </c>
      <c r="D99" s="10">
        <v>8348.0</v>
      </c>
      <c r="E99" s="11">
        <v>1.0</v>
      </c>
      <c r="F99" s="12" t="s">
        <v>26</v>
      </c>
      <c r="G99" s="20" t="s">
        <v>289</v>
      </c>
      <c r="H99" s="14" t="s">
        <v>290</v>
      </c>
      <c r="I99" s="13"/>
      <c r="J99" s="13"/>
      <c r="K99" s="13"/>
      <c r="L99" s="13"/>
    </row>
    <row r="100">
      <c r="A100" s="7" t="str">
        <f>HYPERLINK("https://bitcointalk.org/index.php?action=profile;u=885730","ihnattm")</f>
        <v>ihnattm</v>
      </c>
      <c r="B100" s="8" t="s">
        <v>291</v>
      </c>
      <c r="C100" s="21" t="s">
        <v>292</v>
      </c>
      <c r="D100" s="10">
        <v>4638.0</v>
      </c>
      <c r="E100" s="18">
        <v>0.5</v>
      </c>
      <c r="F100" s="12" t="s">
        <v>31</v>
      </c>
      <c r="G100" s="13"/>
      <c r="H100" s="20" t="s">
        <v>293</v>
      </c>
      <c r="I100" s="13"/>
      <c r="J100" s="13"/>
      <c r="K100" s="13"/>
      <c r="L100" s="13"/>
    </row>
    <row r="101">
      <c r="A101" s="7" t="str">
        <f>HYPERLINK("https://bitcointalk.org/index.php?action=profile;u=1107711","onlytemporary (miningteam23)")</f>
        <v>onlytemporary (miningteam23)</v>
      </c>
      <c r="B101" s="8" t="s">
        <v>294</v>
      </c>
      <c r="C101" s="21" t="s">
        <v>295</v>
      </c>
      <c r="D101" s="10">
        <v>8765.0</v>
      </c>
      <c r="E101" s="11">
        <v>1.0</v>
      </c>
      <c r="F101" s="12" t="s">
        <v>26</v>
      </c>
      <c r="G101" s="13"/>
      <c r="H101" s="14" t="s">
        <v>296</v>
      </c>
      <c r="I101" s="17" t="s">
        <v>41</v>
      </c>
      <c r="J101" s="13"/>
      <c r="K101" s="13"/>
      <c r="L101" s="13"/>
    </row>
    <row r="102">
      <c r="A102" s="7" t="str">
        <f>HYPERLINK("https://bitcointalk.org/index.php?action=profile;u=103262","mike0182")</f>
        <v>mike0182</v>
      </c>
      <c r="B102" s="8" t="s">
        <v>297</v>
      </c>
      <c r="C102" s="21" t="s">
        <v>298</v>
      </c>
      <c r="D102" s="10">
        <v>4174.0</v>
      </c>
      <c r="E102" s="11">
        <v>0.5</v>
      </c>
      <c r="F102" s="12" t="s">
        <v>26</v>
      </c>
      <c r="G102" s="13"/>
      <c r="H102" s="20" t="s">
        <v>299</v>
      </c>
      <c r="I102" s="13"/>
      <c r="J102" s="13"/>
      <c r="K102" s="13"/>
      <c r="L102" s="13"/>
    </row>
    <row r="103">
      <c r="A103" s="7" t="str">
        <f>HYPERLINK("https://bitcointalk.org/index.php?action=profile;u=817592","IeSua")</f>
        <v>IeSua</v>
      </c>
      <c r="B103" s="8" t="s">
        <v>300</v>
      </c>
      <c r="C103" s="21" t="s">
        <v>301</v>
      </c>
      <c r="D103" s="10">
        <v>4638.0</v>
      </c>
      <c r="E103" s="11">
        <v>0.5</v>
      </c>
      <c r="F103" s="12" t="s">
        <v>31</v>
      </c>
      <c r="G103" s="13"/>
      <c r="H103" s="14" t="s">
        <v>302</v>
      </c>
      <c r="I103" s="15"/>
      <c r="J103" s="13"/>
      <c r="K103" s="13"/>
      <c r="L103" s="13"/>
    </row>
    <row r="104">
      <c r="A104" s="7" t="str">
        <f>HYPERLINK("https://bitcointalk.org/index.php?action=profile;u=220998","ivan1975")</f>
        <v>ivan1975</v>
      </c>
      <c r="B104" s="8" t="s">
        <v>303</v>
      </c>
      <c r="C104" s="21" t="s">
        <v>304</v>
      </c>
      <c r="D104" s="10">
        <v>5963.0</v>
      </c>
      <c r="E104" s="11">
        <v>0.5</v>
      </c>
      <c r="F104" s="27" t="s">
        <v>158</v>
      </c>
      <c r="G104" s="14" t="s">
        <v>305</v>
      </c>
      <c r="H104" s="14" t="s">
        <v>306</v>
      </c>
      <c r="I104" s="15"/>
      <c r="J104" s="13"/>
      <c r="K104" s="13"/>
      <c r="L104" s="13"/>
    </row>
    <row r="105">
      <c r="A105" s="7" t="str">
        <f>HYPERLINK("https://bitcointalk.org/index.php?action=profile;u=879136","fred1992")</f>
        <v>fred1992</v>
      </c>
      <c r="B105" s="8" t="s">
        <v>307</v>
      </c>
      <c r="C105" s="21" t="s">
        <v>308</v>
      </c>
      <c r="D105" s="10">
        <v>4174.0</v>
      </c>
      <c r="E105" s="11">
        <v>0.5</v>
      </c>
      <c r="F105" s="12" t="s">
        <v>26</v>
      </c>
      <c r="G105" s="20" t="s">
        <v>309</v>
      </c>
      <c r="H105" s="14" t="s">
        <v>310</v>
      </c>
      <c r="I105" s="15"/>
      <c r="J105" s="30" t="s">
        <v>41</v>
      </c>
      <c r="K105" s="13"/>
      <c r="L105" s="13"/>
    </row>
    <row r="106">
      <c r="A106" s="7" t="str">
        <f>HYPERLINK("https://bitcointalk.org/index.php?action=profile;u=896735","Jaroslav2007x")</f>
        <v>Jaroslav2007x</v>
      </c>
      <c r="B106" s="8" t="s">
        <v>311</v>
      </c>
      <c r="C106" s="21" t="s">
        <v>312</v>
      </c>
      <c r="D106" s="10">
        <v>9275.0</v>
      </c>
      <c r="E106" s="11">
        <v>1.0</v>
      </c>
      <c r="F106" s="12" t="s">
        <v>31</v>
      </c>
      <c r="G106" s="13"/>
      <c r="H106" s="14" t="s">
        <v>313</v>
      </c>
      <c r="I106" s="13"/>
      <c r="J106" s="15"/>
      <c r="K106" s="13"/>
      <c r="L106" s="13"/>
    </row>
    <row r="107">
      <c r="A107" s="7" t="str">
        <f>HYPERLINK("https://bitcointalk.org/index.php?action=profile;u=813715","thisappointed")</f>
        <v>thisappointed</v>
      </c>
      <c r="B107" s="8" t="s">
        <v>314</v>
      </c>
      <c r="C107" s="21" t="s">
        <v>315</v>
      </c>
      <c r="D107" s="10">
        <v>1392.0</v>
      </c>
      <c r="E107" s="18" t="s">
        <v>30</v>
      </c>
      <c r="F107" s="12" t="s">
        <v>31</v>
      </c>
      <c r="G107" s="13"/>
      <c r="H107" s="15"/>
      <c r="I107" s="15"/>
      <c r="J107" s="13"/>
      <c r="K107" s="13"/>
      <c r="L107" s="13"/>
    </row>
    <row r="108">
      <c r="A108" s="7" t="str">
        <f>HYPERLINK("https://bitcointalk.org/index.php?action=profile;u=306407","TimeHacker")</f>
        <v>TimeHacker</v>
      </c>
      <c r="B108" s="8" t="s">
        <v>316</v>
      </c>
      <c r="C108" s="21" t="s">
        <v>317</v>
      </c>
      <c r="D108" s="10">
        <v>1252.0</v>
      </c>
      <c r="E108" s="18" t="s">
        <v>30</v>
      </c>
      <c r="F108" s="12" t="s">
        <v>26</v>
      </c>
      <c r="G108" s="13"/>
      <c r="H108" s="15"/>
      <c r="I108" s="15"/>
      <c r="J108" s="13"/>
      <c r="K108" s="13"/>
      <c r="L108" s="13"/>
    </row>
    <row r="109">
      <c r="A109" s="7" t="str">
        <f>HYPERLINK("https://bitcointalk.org/index.php?action=profile;u=962665","neosone")</f>
        <v>neosone</v>
      </c>
      <c r="B109" s="8" t="s">
        <v>318</v>
      </c>
      <c r="C109" s="21" t="s">
        <v>319</v>
      </c>
      <c r="D109" s="10">
        <v>4174.0</v>
      </c>
      <c r="E109" s="11">
        <v>0.5</v>
      </c>
      <c r="F109" s="12" t="s">
        <v>26</v>
      </c>
      <c r="G109" s="15"/>
      <c r="H109" s="14" t="s">
        <v>320</v>
      </c>
      <c r="I109" s="15"/>
      <c r="J109" s="13"/>
      <c r="K109" s="13"/>
      <c r="L109" s="13"/>
    </row>
    <row r="110">
      <c r="A110" s="7" t="str">
        <f>HYPERLINK("https://bitcointalk.org/index.php?action=profile;u=961494","theunbeatable")</f>
        <v>theunbeatable</v>
      </c>
      <c r="B110" s="8" t="s">
        <v>321</v>
      </c>
      <c r="C110" s="21" t="s">
        <v>322</v>
      </c>
      <c r="D110" s="10">
        <v>1252.0</v>
      </c>
      <c r="E110" s="18" t="s">
        <v>30</v>
      </c>
      <c r="F110" s="12" t="s">
        <v>26</v>
      </c>
      <c r="G110" s="15"/>
      <c r="H110" s="15"/>
      <c r="I110" s="15"/>
      <c r="J110" s="13"/>
      <c r="K110" s="15"/>
      <c r="L110" s="13"/>
    </row>
    <row r="111">
      <c r="A111" s="7" t="str">
        <f>HYPERLINK("https://bitcointalk.org/index.php?action=profile;u=571307","user0000001")</f>
        <v>user0000001</v>
      </c>
      <c r="B111" s="8" t="s">
        <v>323</v>
      </c>
      <c r="C111" s="21" t="s">
        <v>324</v>
      </c>
      <c r="D111" s="10">
        <v>4638.0</v>
      </c>
      <c r="E111" s="11">
        <v>0.5</v>
      </c>
      <c r="F111" s="12" t="s">
        <v>31</v>
      </c>
      <c r="G111" s="13"/>
      <c r="H111" s="14" t="s">
        <v>325</v>
      </c>
      <c r="I111" s="13"/>
      <c r="J111" s="13"/>
      <c r="K111" s="13"/>
      <c r="L111" s="13"/>
    </row>
    <row r="112">
      <c r="A112" s="7" t="str">
        <f>HYPERLINK("https://bitcointalk.org/index.php?action=profile;u=951967","oli123")</f>
        <v>oli123</v>
      </c>
      <c r="B112" s="8" t="s">
        <v>326</v>
      </c>
      <c r="C112" s="21" t="s">
        <v>327</v>
      </c>
      <c r="D112" s="10">
        <v>4174.0</v>
      </c>
      <c r="E112" s="11">
        <v>0.5</v>
      </c>
      <c r="F112" s="12" t="s">
        <v>26</v>
      </c>
      <c r="G112" s="13"/>
      <c r="H112" s="20" t="s">
        <v>328</v>
      </c>
      <c r="I112" s="13"/>
      <c r="J112" s="13"/>
      <c r="K112" s="13"/>
      <c r="L112" s="13"/>
    </row>
    <row r="113">
      <c r="A113" s="7" t="str">
        <f>HYPERLINK("https://bitcointalk.org/index.php?action=profile;u=233358","2fresh")</f>
        <v>2fresh</v>
      </c>
      <c r="B113" s="8" t="s">
        <v>329</v>
      </c>
      <c r="C113" s="21" t="s">
        <v>330</v>
      </c>
      <c r="D113" s="10">
        <v>9275.0</v>
      </c>
      <c r="E113" s="11">
        <v>1.0</v>
      </c>
      <c r="F113" s="12" t="s">
        <v>31</v>
      </c>
      <c r="G113" s="13"/>
      <c r="H113" s="20" t="s">
        <v>313</v>
      </c>
      <c r="I113" s="13"/>
      <c r="J113" s="13"/>
      <c r="K113" s="13"/>
      <c r="L113" s="13"/>
    </row>
    <row r="114">
      <c r="A114" s="7" t="str">
        <f>HYPERLINK("https://bitcointalk.org/index.php?action=profile;u=217411","niklasmato")</f>
        <v>niklasmato</v>
      </c>
      <c r="B114" s="8" t="s">
        <v>331</v>
      </c>
      <c r="C114" s="31" t="s">
        <v>332</v>
      </c>
      <c r="D114" s="10">
        <v>8765.0</v>
      </c>
      <c r="E114" s="11">
        <v>1.0</v>
      </c>
      <c r="F114" s="12" t="s">
        <v>26</v>
      </c>
      <c r="G114" s="20" t="s">
        <v>333</v>
      </c>
      <c r="H114" s="14" t="s">
        <v>334</v>
      </c>
      <c r="I114" s="15"/>
      <c r="J114" s="32" t="s">
        <v>41</v>
      </c>
      <c r="K114" s="13"/>
      <c r="L114" s="13"/>
    </row>
    <row r="115">
      <c r="A115" s="7" t="str">
        <f>HYPERLINK("https://bitcointalk.org/index.php?action=profile;u=589482","indo1")</f>
        <v>indo1</v>
      </c>
      <c r="B115" s="8" t="s">
        <v>335</v>
      </c>
      <c r="C115" s="21" t="s">
        <v>336</v>
      </c>
      <c r="D115" s="10">
        <v>1392.0</v>
      </c>
      <c r="E115" s="18" t="s">
        <v>30</v>
      </c>
      <c r="F115" s="12" t="s">
        <v>31</v>
      </c>
      <c r="G115" s="13"/>
      <c r="H115" s="13"/>
      <c r="I115" s="13"/>
      <c r="J115" s="13"/>
      <c r="K115" s="13"/>
      <c r="L115" s="13"/>
    </row>
    <row r="116">
      <c r="A116" s="7" t="str">
        <f>HYPERLINK("https://bitcointalk.org/index.php?action=profile;u=183554","drm")</f>
        <v>drm</v>
      </c>
      <c r="B116" s="8" t="s">
        <v>337</v>
      </c>
      <c r="C116" s="21" t="s">
        <v>338</v>
      </c>
      <c r="D116" s="10">
        <v>10957.0</v>
      </c>
      <c r="E116" s="11">
        <v>1.0</v>
      </c>
      <c r="F116" s="12" t="s">
        <v>39</v>
      </c>
      <c r="G116" s="13"/>
      <c r="H116" s="14" t="s">
        <v>339</v>
      </c>
      <c r="I116" s="15"/>
      <c r="J116" s="13"/>
      <c r="K116" s="23"/>
      <c r="L116" s="13"/>
    </row>
    <row r="117">
      <c r="A117" s="7" t="str">
        <f>HYPERLINK("https://bitcointalk.org/index.php?action=profile;u=566884","gost111")</f>
        <v>gost111</v>
      </c>
      <c r="B117" s="8" t="s">
        <v>340</v>
      </c>
      <c r="C117" s="21" t="s">
        <v>341</v>
      </c>
      <c r="D117" s="10">
        <v>9739.0</v>
      </c>
      <c r="E117" s="11">
        <v>1.0</v>
      </c>
      <c r="F117" s="12" t="s">
        <v>31</v>
      </c>
      <c r="G117" s="13"/>
      <c r="H117" s="14" t="s">
        <v>342</v>
      </c>
      <c r="I117" s="17" t="s">
        <v>41</v>
      </c>
      <c r="J117" s="13"/>
      <c r="K117" s="13"/>
      <c r="L117" s="13"/>
    </row>
    <row r="118">
      <c r="A118" s="7" t="str">
        <f>HYPERLINK("https://bitcointalk.org/index.php?action=profile;u=956393","BRILIANTcoin")</f>
        <v>BRILIANTcoin</v>
      </c>
      <c r="B118" s="8" t="s">
        <v>343</v>
      </c>
      <c r="C118" s="21" t="s">
        <v>344</v>
      </c>
      <c r="D118" s="10">
        <v>4638.0</v>
      </c>
      <c r="E118" s="11">
        <v>0.5</v>
      </c>
      <c r="F118" s="12" t="s">
        <v>31</v>
      </c>
      <c r="G118" s="13"/>
      <c r="H118" s="14" t="s">
        <v>345</v>
      </c>
      <c r="I118" s="15"/>
      <c r="J118" s="13"/>
      <c r="K118" s="13"/>
      <c r="L118" s="13"/>
    </row>
    <row r="119">
      <c r="A119" s="7" t="str">
        <f>HYPERLINK("https://bitcointalk.org/index.php?action=profile;u=919377","iren0803")</f>
        <v>iren0803</v>
      </c>
      <c r="B119" s="8" t="s">
        <v>346</v>
      </c>
      <c r="C119" s="21" t="s">
        <v>347</v>
      </c>
      <c r="D119" s="10">
        <v>1252.0</v>
      </c>
      <c r="E119" s="18" t="s">
        <v>30</v>
      </c>
      <c r="F119" s="12" t="s">
        <v>26</v>
      </c>
      <c r="G119" s="15"/>
      <c r="H119" s="15"/>
      <c r="I119" s="15"/>
      <c r="J119" s="13"/>
      <c r="K119" s="15"/>
      <c r="L119" s="13"/>
    </row>
    <row r="120">
      <c r="A120" s="7" t="str">
        <f>HYPERLINK("https://bitcointalk.org/index.php?action=profile;u=790859","khiholangkang")</f>
        <v>khiholangkang</v>
      </c>
      <c r="B120" s="8" t="s">
        <v>348</v>
      </c>
      <c r="C120" s="21" t="s">
        <v>349</v>
      </c>
      <c r="D120" s="10">
        <v>1252.0</v>
      </c>
      <c r="E120" s="18" t="s">
        <v>30</v>
      </c>
      <c r="F120" s="12" t="s">
        <v>26</v>
      </c>
      <c r="G120" s="13"/>
      <c r="H120" s="13"/>
      <c r="I120" s="13"/>
      <c r="J120" s="13"/>
      <c r="K120" s="13"/>
      <c r="L120" s="13"/>
    </row>
    <row r="121">
      <c r="A121" s="7" t="str">
        <f>HYPERLINK("https://bitcointalk.org/index.php?action=profile;u=842826","frosbik")</f>
        <v>frosbik</v>
      </c>
      <c r="B121" s="8" t="s">
        <v>350</v>
      </c>
      <c r="C121" s="21" t="s">
        <v>351</v>
      </c>
      <c r="D121" s="10">
        <v>4174.0</v>
      </c>
      <c r="E121" s="11">
        <v>0.5</v>
      </c>
      <c r="F121" s="12" t="s">
        <v>26</v>
      </c>
      <c r="G121" s="13"/>
      <c r="H121" s="14" t="s">
        <v>342</v>
      </c>
      <c r="I121" s="15"/>
      <c r="J121" s="13"/>
      <c r="K121" s="13"/>
      <c r="L121" s="15"/>
    </row>
    <row r="122">
      <c r="A122" s="7" t="str">
        <f>HYPERLINK("https://bitcointalk.org/index.php?action=profile;u=950954","Bajank")</f>
        <v>Bajank</v>
      </c>
      <c r="B122" s="8" t="s">
        <v>352</v>
      </c>
      <c r="C122" s="21" t="s">
        <v>353</v>
      </c>
      <c r="D122" s="10">
        <v>1252.0</v>
      </c>
      <c r="E122" s="18" t="s">
        <v>30</v>
      </c>
      <c r="F122" s="12" t="s">
        <v>26</v>
      </c>
      <c r="G122" s="13"/>
      <c r="H122" s="15"/>
      <c r="I122" s="15"/>
      <c r="J122" s="15"/>
      <c r="K122" s="13"/>
      <c r="L122" s="13"/>
    </row>
    <row r="123">
      <c r="A123" s="7" t="str">
        <f>HYPERLINK("https://bitcointalk.org/index.php?action=profile;u=167008","instacalm")</f>
        <v>instacalm</v>
      </c>
      <c r="B123" s="8" t="s">
        <v>354</v>
      </c>
      <c r="C123" s="21" t="s">
        <v>355</v>
      </c>
      <c r="D123" s="10">
        <v>39027.0</v>
      </c>
      <c r="E123" s="11">
        <v>2.0</v>
      </c>
      <c r="F123" s="12" t="s">
        <v>39</v>
      </c>
      <c r="G123" s="14" t="s">
        <v>356</v>
      </c>
      <c r="H123" s="14" t="s">
        <v>357</v>
      </c>
      <c r="I123" s="19" t="s">
        <v>41</v>
      </c>
      <c r="J123" s="32" t="s">
        <v>41</v>
      </c>
      <c r="K123" s="19" t="s">
        <v>41</v>
      </c>
      <c r="L123" s="13"/>
    </row>
    <row r="124">
      <c r="A124" s="7" t="str">
        <f>HYPERLINK("https://bitcointalk.org/index.php?action=profile;u=915315","hedgeh0g")</f>
        <v>hedgeh0g</v>
      </c>
      <c r="B124" s="8" t="s">
        <v>358</v>
      </c>
      <c r="C124" s="21" t="s">
        <v>359</v>
      </c>
      <c r="D124" s="10">
        <v>4638.0</v>
      </c>
      <c r="E124" s="11">
        <v>0.5</v>
      </c>
      <c r="F124" s="12" t="s">
        <v>31</v>
      </c>
      <c r="G124" s="13"/>
      <c r="H124" s="20" t="s">
        <v>360</v>
      </c>
      <c r="I124" s="13"/>
      <c r="J124" s="13"/>
      <c r="K124" s="13"/>
      <c r="L124" s="13"/>
    </row>
    <row r="125">
      <c r="A125" s="7" t="str">
        <f>HYPERLINK("https://bitcointalk.org/index.php?action=profile;u=988947","huu78")</f>
        <v>huu78</v>
      </c>
      <c r="B125" s="8" t="s">
        <v>361</v>
      </c>
      <c r="C125" s="21" t="s">
        <v>362</v>
      </c>
      <c r="D125" s="10">
        <v>1252.0</v>
      </c>
      <c r="E125" s="18" t="s">
        <v>30</v>
      </c>
      <c r="F125" s="12" t="s">
        <v>26</v>
      </c>
      <c r="G125" s="13"/>
      <c r="H125" s="13"/>
      <c r="I125" s="13"/>
      <c r="J125" s="13"/>
      <c r="K125" s="13"/>
      <c r="L125" s="13"/>
    </row>
    <row r="126">
      <c r="A126" s="7" t="str">
        <f>HYPERLINK("https://bitcointalk.org/index.php?action=profile;u=971492","vitaxa")</f>
        <v>vitaxa</v>
      </c>
      <c r="B126" s="8" t="s">
        <v>363</v>
      </c>
      <c r="C126" s="21" t="s">
        <v>364</v>
      </c>
      <c r="D126" s="10">
        <v>1252.0</v>
      </c>
      <c r="E126" s="18" t="s">
        <v>30</v>
      </c>
      <c r="F126" s="12" t="s">
        <v>26</v>
      </c>
      <c r="G126" s="13"/>
      <c r="H126" s="15"/>
      <c r="I126" s="23" t="s">
        <v>41</v>
      </c>
      <c r="J126" s="13"/>
      <c r="K126" s="13"/>
      <c r="L126" s="13"/>
    </row>
    <row r="127">
      <c r="A127" s="7" t="str">
        <f>HYPERLINK("https://bitcointalk.org/index.php?action=profile;u=992834","Farbin")</f>
        <v>Farbin</v>
      </c>
      <c r="B127" s="8" t="s">
        <v>365</v>
      </c>
      <c r="C127" s="21" t="s">
        <v>366</v>
      </c>
      <c r="D127" s="10">
        <v>2505.0</v>
      </c>
      <c r="E127" s="11">
        <v>0.5</v>
      </c>
      <c r="F127" s="12" t="s">
        <v>367</v>
      </c>
      <c r="G127" s="20" t="s">
        <v>368</v>
      </c>
      <c r="H127" s="20" t="s">
        <v>369</v>
      </c>
      <c r="I127" s="23" t="s">
        <v>41</v>
      </c>
      <c r="J127" s="13"/>
      <c r="K127" s="13"/>
      <c r="L127" s="13"/>
    </row>
    <row r="128">
      <c r="A128" s="7" t="str">
        <f>HYPERLINK("https://bitcointalk.org/index.php?action=profile;u=557413","chichidori")</f>
        <v>chichidori</v>
      </c>
      <c r="B128" s="8" t="s">
        <v>370</v>
      </c>
      <c r="C128" s="21" t="s">
        <v>371</v>
      </c>
      <c r="D128" s="10">
        <v>10957.0</v>
      </c>
      <c r="E128" s="11">
        <v>1.0</v>
      </c>
      <c r="F128" s="12" t="s">
        <v>39</v>
      </c>
      <c r="G128" s="15"/>
      <c r="H128" s="14" t="s">
        <v>372</v>
      </c>
      <c r="I128" s="15"/>
      <c r="J128" s="22" t="s">
        <v>41</v>
      </c>
      <c r="K128" s="15"/>
      <c r="L128" s="15"/>
    </row>
    <row r="129">
      <c r="A129" s="7" t="str">
        <f>HYPERLINK("https://bitcointalk.org/index.php?action=profile;u=860537","tessaphin")</f>
        <v>tessaphin</v>
      </c>
      <c r="B129" s="8" t="s">
        <v>373</v>
      </c>
      <c r="C129" s="21" t="s">
        <v>374</v>
      </c>
      <c r="D129" s="10">
        <v>4638.0</v>
      </c>
      <c r="E129" s="11">
        <v>0.5</v>
      </c>
      <c r="F129" s="12" t="s">
        <v>31</v>
      </c>
      <c r="G129" s="13"/>
      <c r="H129" s="14" t="s">
        <v>235</v>
      </c>
      <c r="I129" s="13"/>
      <c r="J129" s="13"/>
      <c r="K129" s="13"/>
      <c r="L129" s="13"/>
    </row>
    <row r="130">
      <c r="A130" s="7" t="str">
        <f>HYPERLINK("https://bitcointalk.org/index.php?action=profile;u=21178","MintCondition")</f>
        <v>MintCondition</v>
      </c>
      <c r="B130" s="8" t="s">
        <v>375</v>
      </c>
      <c r="C130" s="21" t="s">
        <v>376</v>
      </c>
      <c r="D130" s="10">
        <v>1566.0</v>
      </c>
      <c r="E130" s="18" t="s">
        <v>30</v>
      </c>
      <c r="F130" s="12" t="s">
        <v>39</v>
      </c>
      <c r="G130" s="13"/>
      <c r="H130" s="13"/>
      <c r="I130" s="13"/>
      <c r="J130" s="13"/>
      <c r="K130" s="13"/>
      <c r="L130" s="13"/>
    </row>
    <row r="131">
      <c r="A131" s="7" t="str">
        <f>HYPERLINK("https://bitcointalk.org/index.php?action=profile;u=895430","mummybtc")</f>
        <v>mummybtc</v>
      </c>
      <c r="B131" s="8" t="s">
        <v>377</v>
      </c>
      <c r="C131" s="21" t="s">
        <v>378</v>
      </c>
      <c r="D131" s="10">
        <v>4638.0</v>
      </c>
      <c r="E131" s="18">
        <v>0.5</v>
      </c>
      <c r="F131" s="12" t="s">
        <v>31</v>
      </c>
      <c r="G131" s="13"/>
      <c r="H131" s="13"/>
      <c r="I131" s="13"/>
      <c r="J131" s="15"/>
      <c r="K131" s="13"/>
      <c r="L131" s="13"/>
    </row>
    <row r="132">
      <c r="A132" s="7" t="str">
        <f>HYPERLINK("https://bitcointalk.org/index.php?action=profile;u=988490","Ognik33")</f>
        <v>Ognik33</v>
      </c>
      <c r="B132" s="8" t="s">
        <v>379</v>
      </c>
      <c r="C132" s="21" t="s">
        <v>380</v>
      </c>
      <c r="D132" s="10">
        <v>4383.0</v>
      </c>
      <c r="E132" s="11">
        <v>0.5</v>
      </c>
      <c r="F132" s="12" t="s">
        <v>26</v>
      </c>
      <c r="G132" s="15"/>
      <c r="H132" s="14" t="s">
        <v>381</v>
      </c>
      <c r="I132" s="17" t="s">
        <v>41</v>
      </c>
      <c r="J132" s="15"/>
      <c r="K132" s="13"/>
      <c r="L132" s="13"/>
    </row>
    <row r="133">
      <c r="A133" s="7" t="str">
        <f>HYPERLINK("https://bitcointalk.org/index.php?action=profile;u=187466","ROBERTO")</f>
        <v>ROBERTO</v>
      </c>
      <c r="B133" s="8" t="s">
        <v>382</v>
      </c>
      <c r="C133" s="21" t="s">
        <v>383</v>
      </c>
      <c r="D133" s="10">
        <v>12522.0</v>
      </c>
      <c r="E133" s="11">
        <v>1.0</v>
      </c>
      <c r="F133" s="27" t="s">
        <v>158</v>
      </c>
      <c r="G133" s="20" t="s">
        <v>384</v>
      </c>
      <c r="H133" s="14" t="s">
        <v>306</v>
      </c>
      <c r="I133" s="17" t="s">
        <v>41</v>
      </c>
      <c r="J133" s="32" t="s">
        <v>41</v>
      </c>
      <c r="K133" s="15"/>
      <c r="L133" s="13"/>
    </row>
    <row r="134">
      <c r="A134" s="7" t="str">
        <f>HYPERLINK("https://bitcointalk.org/index.php?action=profile;u=895784","topesis")</f>
        <v>topesis</v>
      </c>
      <c r="B134" s="8" t="s">
        <v>385</v>
      </c>
      <c r="C134" s="21" t="s">
        <v>386</v>
      </c>
      <c r="D134" s="10">
        <v>4638.0</v>
      </c>
      <c r="E134" s="18">
        <v>0.5</v>
      </c>
      <c r="F134" s="12" t="s">
        <v>31</v>
      </c>
      <c r="G134" s="13"/>
      <c r="H134" s="15"/>
      <c r="I134" s="15"/>
      <c r="J134" s="13"/>
      <c r="K134" s="13"/>
      <c r="L134" s="13"/>
    </row>
    <row r="135">
      <c r="A135" s="7" t="str">
        <f>HYPERLINK("https://bitcointalk.org/index.php?action=profile;threads;u=407120","abonarea")</f>
        <v>abonarea</v>
      </c>
      <c r="B135" s="8" t="s">
        <v>387</v>
      </c>
      <c r="C135" s="21" t="s">
        <v>388</v>
      </c>
      <c r="D135" s="10">
        <v>1789.0</v>
      </c>
      <c r="E135" s="18" t="s">
        <v>30</v>
      </c>
      <c r="F135" s="27" t="s">
        <v>158</v>
      </c>
      <c r="G135" s="13"/>
      <c r="H135" s="13"/>
      <c r="I135" s="13"/>
      <c r="J135" s="13"/>
      <c r="K135" s="13"/>
      <c r="L135" s="13"/>
    </row>
    <row r="136">
      <c r="A136" s="7" t="str">
        <f>HYPERLINK("https://bitcointalk.org/index.php?action=profile;u=364455","ajiz138")</f>
        <v>ajiz138</v>
      </c>
      <c r="B136" s="8" t="s">
        <v>389</v>
      </c>
      <c r="C136" s="21" t="s">
        <v>390</v>
      </c>
      <c r="D136" s="10">
        <v>4638.0</v>
      </c>
      <c r="E136" s="11">
        <v>0.5</v>
      </c>
      <c r="F136" s="12" t="s">
        <v>31</v>
      </c>
      <c r="G136" s="13"/>
      <c r="H136" s="20" t="s">
        <v>68</v>
      </c>
      <c r="I136" s="13"/>
      <c r="J136" s="13"/>
      <c r="K136" s="13"/>
      <c r="L136" s="13"/>
    </row>
    <row r="137">
      <c r="A137" s="7" t="str">
        <f>HYPERLINK("https://bitcointalk.org/index.php?action=profile;u=326558","Mavis")</f>
        <v>Mavis</v>
      </c>
      <c r="B137" s="8" t="s">
        <v>391</v>
      </c>
      <c r="C137" s="21" t="s">
        <v>392</v>
      </c>
      <c r="D137" s="10">
        <v>2782.0</v>
      </c>
      <c r="E137" s="11">
        <v>0.5</v>
      </c>
      <c r="F137" s="12" t="s">
        <v>115</v>
      </c>
      <c r="G137" s="13"/>
      <c r="H137" s="14" t="s">
        <v>393</v>
      </c>
      <c r="I137" s="13"/>
      <c r="J137" s="15"/>
      <c r="K137" s="13"/>
      <c r="L137" s="13"/>
    </row>
    <row r="138">
      <c r="A138" s="7" t="str">
        <f>HYPERLINK("https://bitcointalk.org/index.php?action=profile;u=616239","Ano")</f>
        <v>Ano</v>
      </c>
      <c r="B138" s="8" t="s">
        <v>394</v>
      </c>
      <c r="C138" s="21" t="s">
        <v>395</v>
      </c>
      <c r="D138" s="10">
        <v>1392.0</v>
      </c>
      <c r="E138" s="18" t="s">
        <v>30</v>
      </c>
      <c r="F138" s="12" t="s">
        <v>31</v>
      </c>
      <c r="G138" s="15"/>
      <c r="H138" s="15"/>
      <c r="I138" s="15"/>
      <c r="J138" s="15"/>
      <c r="K138" s="15"/>
      <c r="L138" s="13"/>
    </row>
    <row r="139">
      <c r="A139" s="7" t="str">
        <f>HYPERLINK("https://bitcointalk.org/index.php?action=profile;u=485285","WhiteManWhite")</f>
        <v>WhiteManWhite</v>
      </c>
      <c r="B139" s="8" t="s">
        <v>396</v>
      </c>
      <c r="C139" s="21" t="s">
        <v>397</v>
      </c>
      <c r="D139" s="10">
        <v>1789.0</v>
      </c>
      <c r="E139" s="18" t="s">
        <v>30</v>
      </c>
      <c r="F139" s="27" t="s">
        <v>158</v>
      </c>
      <c r="G139" s="13"/>
      <c r="H139" s="13"/>
      <c r="I139" s="13"/>
      <c r="J139" s="13"/>
      <c r="K139" s="13"/>
      <c r="L139" s="13"/>
    </row>
    <row r="140">
      <c r="A140" s="7" t="str">
        <f>HYPERLINK("https://bitcointalk.org/index.php?action=profile;u=888323","jacafbiz")</f>
        <v>jacafbiz</v>
      </c>
      <c r="B140" s="8" t="s">
        <v>398</v>
      </c>
      <c r="C140" s="21" t="s">
        <v>399</v>
      </c>
      <c r="D140" s="10">
        <v>1392.0</v>
      </c>
      <c r="E140" s="18" t="s">
        <v>30</v>
      </c>
      <c r="F140" s="12" t="s">
        <v>31</v>
      </c>
      <c r="G140" s="13"/>
      <c r="H140" s="13"/>
      <c r="I140" s="13"/>
      <c r="J140" s="13"/>
      <c r="K140" s="13"/>
      <c r="L140" s="13"/>
    </row>
    <row r="141">
      <c r="A141" s="7" t="str">
        <f>HYPERLINK("https://bitcointalk.org/index.php?action=profile;u=974629","Islapdonkey")</f>
        <v>Islapdonkey</v>
      </c>
      <c r="B141" s="8" t="s">
        <v>400</v>
      </c>
      <c r="C141" s="21" t="s">
        <v>401</v>
      </c>
      <c r="D141" s="10">
        <v>8765.0</v>
      </c>
      <c r="E141" s="18">
        <v>1.0</v>
      </c>
      <c r="F141" s="12" t="s">
        <v>26</v>
      </c>
      <c r="G141" s="20" t="s">
        <v>402</v>
      </c>
      <c r="H141" s="14" t="s">
        <v>403</v>
      </c>
      <c r="I141" s="17" t="s">
        <v>41</v>
      </c>
      <c r="J141" s="13"/>
      <c r="K141" s="13"/>
      <c r="L141" s="13"/>
    </row>
    <row r="142">
      <c r="A142" s="7" t="str">
        <f>HYPERLINK("https://bitcointalk.org/index.php?action=profile;u=897395","koko UK")</f>
        <v>koko UK</v>
      </c>
      <c r="B142" s="8" t="s">
        <v>404</v>
      </c>
      <c r="C142" s="21" t="s">
        <v>405</v>
      </c>
      <c r="D142" s="10">
        <v>1392.0</v>
      </c>
      <c r="E142" s="18" t="s">
        <v>30</v>
      </c>
      <c r="F142" s="12" t="s">
        <v>31</v>
      </c>
      <c r="G142" s="13"/>
      <c r="H142" s="15"/>
      <c r="I142" s="13"/>
      <c r="J142" s="13"/>
      <c r="K142" s="13"/>
      <c r="L142" s="13"/>
    </row>
    <row r="143">
      <c r="A143" s="7" t="str">
        <f>HYPERLINK("https://bitcointalk.org/index.php?action=profile;u=382298","QFT")</f>
        <v>QFT</v>
      </c>
      <c r="B143" s="8" t="s">
        <v>406</v>
      </c>
      <c r="C143" s="21" t="s">
        <v>407</v>
      </c>
      <c r="D143" s="10">
        <v>4174.0</v>
      </c>
      <c r="E143" s="11">
        <v>0.5</v>
      </c>
      <c r="F143" s="12" t="s">
        <v>26</v>
      </c>
      <c r="G143" s="13"/>
      <c r="H143" s="20" t="s">
        <v>313</v>
      </c>
      <c r="I143" s="23" t="s">
        <v>41</v>
      </c>
      <c r="J143" s="13"/>
      <c r="K143" s="13"/>
      <c r="L143" s="13"/>
    </row>
    <row r="144">
      <c r="A144" s="7" t="str">
        <f>HYPERLINK("https://bitcointalk.org/index.php?action=profile;u=900857","Crypto_Boss")</f>
        <v>Crypto_Boss</v>
      </c>
      <c r="B144" s="8" t="s">
        <v>408</v>
      </c>
      <c r="C144" s="21" t="s">
        <v>409</v>
      </c>
      <c r="D144" s="10">
        <v>9275.0</v>
      </c>
      <c r="E144" s="11">
        <v>1.0</v>
      </c>
      <c r="F144" s="12" t="s">
        <v>31</v>
      </c>
      <c r="G144" s="13"/>
      <c r="H144" s="20" t="s">
        <v>68</v>
      </c>
      <c r="I144" s="13"/>
      <c r="J144" s="13"/>
      <c r="K144" s="13"/>
      <c r="L144" s="13"/>
    </row>
    <row r="145">
      <c r="A145" s="7" t="str">
        <f>HYPERLINK("https://bitcointalk.org/index.php?action=profile;u=903739","szafa")</f>
        <v>szafa</v>
      </c>
      <c r="B145" s="8" t="s">
        <v>410</v>
      </c>
      <c r="C145" s="21" t="s">
        <v>411</v>
      </c>
      <c r="D145" s="10">
        <v>1392.0</v>
      </c>
      <c r="E145" s="18" t="s">
        <v>30</v>
      </c>
      <c r="F145" s="12" t="s">
        <v>31</v>
      </c>
      <c r="G145" s="13"/>
      <c r="H145" s="13"/>
      <c r="I145" s="13"/>
      <c r="J145" s="13"/>
      <c r="K145" s="13"/>
      <c r="L145" s="13"/>
    </row>
    <row r="146">
      <c r="A146" s="7" t="str">
        <f>HYPERLINK("https://bitcointalk.org/index.php?action=profile;u=353017","daddybios")</f>
        <v>daddybios</v>
      </c>
      <c r="B146" s="8" t="s">
        <v>412</v>
      </c>
      <c r="C146" s="21" t="s">
        <v>413</v>
      </c>
      <c r="D146" s="10">
        <v>1789.0</v>
      </c>
      <c r="E146" s="18" t="s">
        <v>30</v>
      </c>
      <c r="F146" s="27" t="s">
        <v>158</v>
      </c>
      <c r="G146" s="15"/>
      <c r="H146" s="15"/>
      <c r="I146" s="15"/>
      <c r="J146" s="15"/>
      <c r="K146" s="13"/>
      <c r="L146" s="13"/>
    </row>
    <row r="147">
      <c r="A147" s="7" t="str">
        <f>HYPERLINK("https://bitcointalk.org/index.php?action=profile;u=515892","dishku")</f>
        <v>dishku</v>
      </c>
      <c r="B147" s="8" t="s">
        <v>414</v>
      </c>
      <c r="C147" s="21" t="s">
        <v>415</v>
      </c>
      <c r="D147" s="10">
        <v>1566.0</v>
      </c>
      <c r="E147" s="18" t="s">
        <v>30</v>
      </c>
      <c r="F147" s="12" t="s">
        <v>39</v>
      </c>
      <c r="G147" s="13"/>
      <c r="H147" s="13"/>
      <c r="I147" s="13"/>
      <c r="J147" s="13"/>
      <c r="K147" s="13"/>
      <c r="L147" s="13"/>
    </row>
    <row r="148">
      <c r="A148" s="7" t="str">
        <f>HYPERLINK("https://bitcointalk.org/index.php?action=profile;u=516361","trader_999")</f>
        <v>trader_999</v>
      </c>
      <c r="B148" s="8" t="s">
        <v>416</v>
      </c>
      <c r="C148" s="21" t="s">
        <v>417</v>
      </c>
      <c r="D148" s="10">
        <v>1566.0</v>
      </c>
      <c r="E148" s="18" t="s">
        <v>30</v>
      </c>
      <c r="F148" s="12" t="s">
        <v>39</v>
      </c>
      <c r="G148" s="13"/>
      <c r="H148" s="15"/>
      <c r="I148" s="15"/>
      <c r="J148" s="15"/>
      <c r="K148" s="13"/>
      <c r="L148" s="13"/>
    </row>
    <row r="149">
      <c r="A149" s="7" t="str">
        <f>HYPERLINK("https://bitcointalk.org/index.php?action=profile;u=500098","yeswepump")</f>
        <v>yeswepump</v>
      </c>
      <c r="B149" s="8" t="s">
        <v>418</v>
      </c>
      <c r="C149" s="21" t="s">
        <v>419</v>
      </c>
      <c r="D149" s="10">
        <v>1566.0</v>
      </c>
      <c r="E149" s="18" t="s">
        <v>30</v>
      </c>
      <c r="F149" s="12" t="s">
        <v>39</v>
      </c>
      <c r="G149" s="13"/>
      <c r="H149" s="15"/>
      <c r="I149" s="15"/>
      <c r="J149" s="13"/>
      <c r="K149" s="13"/>
      <c r="L149" s="13"/>
    </row>
    <row r="150">
      <c r="A150" s="7" t="str">
        <f>HYPERLINK("https://bitcointalk.org/index.php?action=profile;u=856684","albrots")</f>
        <v>albrots</v>
      </c>
      <c r="B150" s="8" t="s">
        <v>420</v>
      </c>
      <c r="C150" s="21" t="s">
        <v>421</v>
      </c>
      <c r="D150" s="10">
        <v>4638.0</v>
      </c>
      <c r="E150" s="11">
        <v>0.5</v>
      </c>
      <c r="F150" s="12" t="s">
        <v>31</v>
      </c>
      <c r="G150" s="13"/>
      <c r="H150" s="20" t="s">
        <v>68</v>
      </c>
      <c r="I150" s="13"/>
      <c r="J150" s="13"/>
      <c r="K150" s="13"/>
      <c r="L150" s="13"/>
    </row>
    <row r="151">
      <c r="A151" s="7" t="str">
        <f>HYPERLINK("https://bitcointalk.org/index.php?action=profile;u=229259","somacoin")</f>
        <v>somacoin</v>
      </c>
      <c r="B151" s="8" t="s">
        <v>422</v>
      </c>
      <c r="C151" s="21" t="s">
        <v>423</v>
      </c>
      <c r="D151" s="10">
        <v>22157.0</v>
      </c>
      <c r="E151" s="11">
        <v>1.75</v>
      </c>
      <c r="F151" s="12" t="s">
        <v>31</v>
      </c>
      <c r="G151" s="20" t="s">
        <v>424</v>
      </c>
      <c r="H151" s="20" t="s">
        <v>425</v>
      </c>
      <c r="I151" s="23" t="s">
        <v>41</v>
      </c>
      <c r="J151" s="13"/>
      <c r="K151" s="13"/>
      <c r="L151" s="13"/>
    </row>
    <row r="152">
      <c r="A152" s="7" t="str">
        <f>HYPERLINK("https://bitcointalk.org/index.php?action=profile;u=401307","zork")</f>
        <v>zork</v>
      </c>
      <c r="B152" s="8" t="s">
        <v>426</v>
      </c>
      <c r="C152" s="21" t="s">
        <v>427</v>
      </c>
      <c r="D152" s="10">
        <v>1789.0</v>
      </c>
      <c r="E152" s="18" t="s">
        <v>30</v>
      </c>
      <c r="F152" s="27" t="s">
        <v>158</v>
      </c>
      <c r="G152" s="13"/>
      <c r="H152" s="13"/>
      <c r="I152" s="13"/>
      <c r="J152" s="13"/>
      <c r="K152" s="13"/>
      <c r="L152" s="13"/>
    </row>
    <row r="153">
      <c r="A153" s="7" t="str">
        <f>HYPERLINK("https://bitcointalk.org/index.php?action=profile;u=381837","sensimilia")</f>
        <v>sensimilia</v>
      </c>
      <c r="B153" s="8" t="s">
        <v>428</v>
      </c>
      <c r="C153" s="21" t="s">
        <v>429</v>
      </c>
      <c r="D153" s="10">
        <v>8765.0</v>
      </c>
      <c r="E153" s="11">
        <v>1.0</v>
      </c>
      <c r="F153" s="12" t="s">
        <v>26</v>
      </c>
      <c r="G153" s="13"/>
      <c r="H153" s="20" t="s">
        <v>313</v>
      </c>
      <c r="I153" s="23" t="s">
        <v>41</v>
      </c>
      <c r="J153" s="13"/>
      <c r="K153" s="13"/>
      <c r="L153" s="13"/>
    </row>
    <row r="154">
      <c r="A154" s="7" t="str">
        <f>HYPERLINK("https://bitcointalk.org/index.php?action=profile;u=917386","Amontana")</f>
        <v>Amontana</v>
      </c>
      <c r="B154" s="8" t="s">
        <v>430</v>
      </c>
      <c r="C154" s="21" t="s">
        <v>431</v>
      </c>
      <c r="D154" s="10">
        <v>4174.0</v>
      </c>
      <c r="E154" s="11">
        <v>0.5</v>
      </c>
      <c r="F154" s="12" t="s">
        <v>26</v>
      </c>
      <c r="G154" s="13"/>
      <c r="H154" s="20" t="s">
        <v>432</v>
      </c>
      <c r="I154" s="13"/>
      <c r="J154" s="13"/>
      <c r="K154" s="13"/>
      <c r="L154" s="13"/>
    </row>
    <row r="155">
      <c r="A155" s="7" t="str">
        <f>HYPERLINK("https://bitcointalk.org/index.php?action=profile;u=402414","sazonk")</f>
        <v>sazonk</v>
      </c>
      <c r="B155" s="8" t="s">
        <v>433</v>
      </c>
      <c r="C155" s="21" t="s">
        <v>434</v>
      </c>
      <c r="D155" s="10">
        <v>4638.0</v>
      </c>
      <c r="E155" s="11">
        <v>0.5</v>
      </c>
      <c r="F155" s="12" t="s">
        <v>31</v>
      </c>
      <c r="G155" s="13"/>
      <c r="H155" s="14" t="s">
        <v>435</v>
      </c>
      <c r="I155" s="15"/>
      <c r="J155" s="13"/>
      <c r="K155" s="13"/>
      <c r="L155" s="13"/>
    </row>
    <row r="156">
      <c r="A156" s="7" t="str">
        <f>HYPERLINK("https://bitcointalk.org/index.php?action=profile;u=891323","disconnectme")</f>
        <v>disconnectme</v>
      </c>
      <c r="B156" s="8" t="s">
        <v>436</v>
      </c>
      <c r="C156" s="21" t="s">
        <v>437</v>
      </c>
      <c r="D156" s="10">
        <v>1392.0</v>
      </c>
      <c r="E156" s="11" t="s">
        <v>30</v>
      </c>
      <c r="F156" s="12" t="s">
        <v>31</v>
      </c>
      <c r="G156" s="15"/>
      <c r="H156" s="15"/>
      <c r="I156" s="15"/>
      <c r="J156" s="15"/>
      <c r="K156" s="13"/>
      <c r="L156" s="13"/>
    </row>
    <row r="157">
      <c r="A157" s="7" t="str">
        <f>HYPERLINK("https://bitcointalk.org/index.php?action=profile;u=228609","vitvert")</f>
        <v>vitvert</v>
      </c>
      <c r="B157" s="8" t="s">
        <v>438</v>
      </c>
      <c r="C157" s="21" t="s">
        <v>439</v>
      </c>
      <c r="D157" s="10">
        <v>9275.0</v>
      </c>
      <c r="E157" s="11">
        <v>1.0</v>
      </c>
      <c r="F157" s="12" t="s">
        <v>31</v>
      </c>
      <c r="G157" s="14" t="s">
        <v>440</v>
      </c>
      <c r="H157" s="20" t="s">
        <v>441</v>
      </c>
      <c r="I157" s="13"/>
      <c r="J157" s="13"/>
      <c r="K157" s="13"/>
      <c r="L157" s="13"/>
    </row>
    <row r="158">
      <c r="A158" s="7" t="str">
        <f>HYPERLINK("https://bitcointalk.org/index.php?action=profile;u=616182","denam")</f>
        <v>denam</v>
      </c>
      <c r="B158" s="8" t="s">
        <v>442</v>
      </c>
      <c r="C158" s="21" t="s">
        <v>443</v>
      </c>
      <c r="D158" s="10">
        <v>1392.0</v>
      </c>
      <c r="E158" s="11" t="s">
        <v>30</v>
      </c>
      <c r="F158" s="12" t="s">
        <v>31</v>
      </c>
      <c r="G158" s="13"/>
      <c r="H158" s="15"/>
      <c r="I158" s="15"/>
      <c r="J158" s="15"/>
      <c r="K158" s="13"/>
      <c r="L158" s="13"/>
    </row>
    <row r="159">
      <c r="A159" s="7" t="str">
        <f>HYPERLINK("https://bitcointalk.org/index.php?action=profile;u=874624","Criptomen")</f>
        <v>Criptomen</v>
      </c>
      <c r="B159" s="8" t="s">
        <v>444</v>
      </c>
      <c r="C159" s="21" t="s">
        <v>445</v>
      </c>
      <c r="D159" s="10">
        <v>5217.0</v>
      </c>
      <c r="E159" s="11">
        <v>0.5</v>
      </c>
      <c r="F159" s="12" t="s">
        <v>39</v>
      </c>
      <c r="G159" s="13"/>
      <c r="H159" s="14" t="s">
        <v>446</v>
      </c>
      <c r="I159" s="13"/>
      <c r="J159" s="13"/>
      <c r="K159" s="13"/>
      <c r="L159" s="13"/>
    </row>
    <row r="160">
      <c r="A160" s="7" t="str">
        <f>HYPERLINK("https://bitcointalk.org/index.php?action=profile;u=912366","Drokzid")</f>
        <v>Drokzid</v>
      </c>
      <c r="B160" s="8" t="s">
        <v>447</v>
      </c>
      <c r="C160" s="21" t="s">
        <v>448</v>
      </c>
      <c r="D160" s="10">
        <v>19942.0</v>
      </c>
      <c r="E160" s="11">
        <v>1.75</v>
      </c>
      <c r="F160" s="12" t="s">
        <v>26</v>
      </c>
      <c r="G160" s="13"/>
      <c r="H160" s="14" t="s">
        <v>449</v>
      </c>
      <c r="I160" s="15"/>
      <c r="J160" s="13"/>
      <c r="K160" s="19" t="s">
        <v>41</v>
      </c>
      <c r="L160" s="13"/>
    </row>
    <row r="161">
      <c r="A161" s="7" t="str">
        <f>HYPERLINK("https://bitcointalk.org/index.php?action=profile;u=616624","Kvanko")</f>
        <v>Kvanko</v>
      </c>
      <c r="B161" s="8" t="s">
        <v>450</v>
      </c>
      <c r="C161" s="21" t="s">
        <v>451</v>
      </c>
      <c r="D161" s="10">
        <v>4174.0</v>
      </c>
      <c r="E161" s="11">
        <v>0.5</v>
      </c>
      <c r="F161" s="12" t="s">
        <v>26</v>
      </c>
      <c r="G161" s="13"/>
      <c r="H161" s="20" t="s">
        <v>452</v>
      </c>
      <c r="I161" s="13"/>
      <c r="J161" s="13"/>
      <c r="K161" s="13"/>
      <c r="L161" s="13"/>
    </row>
    <row r="162">
      <c r="A162" s="7" t="str">
        <f>HYPERLINK("https://bitcointalk.org/index.php?action=profile;u=194506","alphateam")</f>
        <v>alphateam</v>
      </c>
      <c r="B162" s="8" t="s">
        <v>453</v>
      </c>
      <c r="C162" s="21" t="s">
        <v>454</v>
      </c>
      <c r="D162" s="10">
        <v>1566.0</v>
      </c>
      <c r="E162" s="18" t="s">
        <v>30</v>
      </c>
      <c r="F162" s="12" t="s">
        <v>39</v>
      </c>
      <c r="G162" s="15"/>
      <c r="H162" s="15"/>
      <c r="I162" s="15"/>
      <c r="J162" s="13"/>
      <c r="K162" s="13"/>
      <c r="L162" s="13"/>
    </row>
    <row r="163">
      <c r="A163" s="7" t="str">
        <f>HYPERLINK("https://bitcointalk.org/index.php?action=profile;u=81995","peloso")</f>
        <v>peloso</v>
      </c>
      <c r="B163" s="8" t="s">
        <v>455</v>
      </c>
      <c r="C163" s="21" t="s">
        <v>456</v>
      </c>
      <c r="D163" s="10">
        <v>5963.0</v>
      </c>
      <c r="E163" s="11">
        <v>0.5</v>
      </c>
      <c r="F163" s="27" t="s">
        <v>158</v>
      </c>
      <c r="G163" s="13"/>
      <c r="H163" s="20" t="s">
        <v>457</v>
      </c>
      <c r="I163" s="13"/>
      <c r="J163" s="13"/>
      <c r="K163" s="13"/>
      <c r="L163" s="13"/>
    </row>
    <row r="164">
      <c r="A164" s="7" t="str">
        <f>HYPERLINK("https://bitcointalk.org/index.php?action=profile;u=203750","pro100j")</f>
        <v>pro100j</v>
      </c>
      <c r="B164" s="8" t="s">
        <v>458</v>
      </c>
      <c r="C164" s="21" t="s">
        <v>459</v>
      </c>
      <c r="D164" s="10">
        <v>10957.0</v>
      </c>
      <c r="E164" s="11">
        <v>1.0</v>
      </c>
      <c r="F164" s="12" t="s">
        <v>39</v>
      </c>
      <c r="G164" s="13"/>
      <c r="H164" s="14" t="s">
        <v>460</v>
      </c>
      <c r="I164" s="15"/>
      <c r="J164" s="32" t="s">
        <v>41</v>
      </c>
      <c r="K164" s="13"/>
      <c r="L164" s="13"/>
    </row>
    <row r="165">
      <c r="A165" s="7" t="str">
        <f>HYPERLINK("https://bitcointalk.org/index.php?action=profile;u=218248","maxm")</f>
        <v>maxm</v>
      </c>
      <c r="B165" s="8" t="s">
        <v>461</v>
      </c>
      <c r="C165" s="21" t="s">
        <v>462</v>
      </c>
      <c r="D165" s="10">
        <v>8348.0</v>
      </c>
      <c r="E165" s="11">
        <v>1.0</v>
      </c>
      <c r="F165" s="12" t="s">
        <v>26</v>
      </c>
      <c r="G165" s="13"/>
      <c r="H165" s="14" t="s">
        <v>59</v>
      </c>
      <c r="I165" s="15"/>
      <c r="J165" s="13"/>
      <c r="K165" s="13"/>
      <c r="L165" s="15"/>
    </row>
    <row r="166">
      <c r="A166" s="7" t="str">
        <f>HYPERLINK("https://bitcointalk.org/index.php?action=profile;u=947446","ICO INVESTOR")</f>
        <v>ICO INVESTOR</v>
      </c>
      <c r="B166" s="8" t="s">
        <v>463</v>
      </c>
      <c r="C166" s="21" t="s">
        <v>464</v>
      </c>
      <c r="D166" s="10">
        <v>4638.0</v>
      </c>
      <c r="E166" s="11">
        <v>0.5</v>
      </c>
      <c r="F166" s="12" t="s">
        <v>31</v>
      </c>
      <c r="G166" s="13"/>
      <c r="H166" s="14" t="s">
        <v>68</v>
      </c>
      <c r="I166" s="15"/>
      <c r="J166" s="13"/>
      <c r="K166" s="13"/>
      <c r="L166" s="13"/>
    </row>
    <row r="167">
      <c r="A167" s="7" t="str">
        <f>HYPERLINK("https://bitcointalk.org/index.php?action=profile;u=321898","ubercool")</f>
        <v>ubercool</v>
      </c>
      <c r="B167" s="8" t="s">
        <v>465</v>
      </c>
      <c r="C167" s="21" t="s">
        <v>466</v>
      </c>
      <c r="D167" s="10">
        <v>5217.0</v>
      </c>
      <c r="E167" s="11">
        <v>0.5</v>
      </c>
      <c r="F167" s="12" t="s">
        <v>39</v>
      </c>
      <c r="G167" s="13"/>
      <c r="H167" s="20" t="s">
        <v>467</v>
      </c>
      <c r="I167" s="13"/>
      <c r="J167" s="13"/>
      <c r="K167" s="13"/>
      <c r="L167" s="13"/>
    </row>
    <row r="168">
      <c r="A168" s="7" t="str">
        <f>HYPERLINK("https://bitcointalk.org/index.php?action=profile;u=906890","kuky004")</f>
        <v>kuky004</v>
      </c>
      <c r="B168" s="8" t="s">
        <v>468</v>
      </c>
      <c r="C168" s="21" t="s">
        <v>469</v>
      </c>
      <c r="D168" s="10">
        <v>1392.0</v>
      </c>
      <c r="E168" s="18" t="s">
        <v>30</v>
      </c>
      <c r="F168" s="12" t="s">
        <v>31</v>
      </c>
      <c r="G168" s="13"/>
      <c r="H168" s="15"/>
      <c r="I168" s="13"/>
      <c r="J168" s="13"/>
      <c r="K168" s="13"/>
      <c r="L168" s="13"/>
    </row>
    <row r="169">
      <c r="A169" s="7" t="str">
        <f>HYPERLINK("https://bitcointalk.org/index.php?action=profile;u=895737","Feromon")</f>
        <v>Feromon</v>
      </c>
      <c r="B169" s="8" t="s">
        <v>470</v>
      </c>
      <c r="C169" s="21" t="s">
        <v>471</v>
      </c>
      <c r="D169" s="10">
        <v>8348.0</v>
      </c>
      <c r="E169" s="11">
        <v>1.0</v>
      </c>
      <c r="F169" s="12" t="s">
        <v>26</v>
      </c>
      <c r="G169" s="13"/>
      <c r="H169" s="14" t="s">
        <v>472</v>
      </c>
      <c r="I169" s="13"/>
      <c r="J169" s="13"/>
      <c r="K169" s="15"/>
      <c r="L169" s="13"/>
    </row>
    <row r="170">
      <c r="A170" s="7" t="str">
        <f>HYPERLINK("https://bitcointalk.org/index.php?action=profile;u=986054","john yuan")</f>
        <v>john yuan</v>
      </c>
      <c r="B170" s="8" t="s">
        <v>473</v>
      </c>
      <c r="C170" s="21" t="s">
        <v>474</v>
      </c>
      <c r="D170" s="10">
        <v>1252.0</v>
      </c>
      <c r="E170" s="18" t="s">
        <v>30</v>
      </c>
      <c r="F170" s="12" t="s">
        <v>26</v>
      </c>
      <c r="G170" s="13"/>
      <c r="H170" s="15"/>
      <c r="I170" s="15"/>
      <c r="J170" s="13"/>
      <c r="K170" s="13"/>
      <c r="L170" s="13"/>
    </row>
    <row r="171">
      <c r="A171" s="7" t="str">
        <f>HYPERLINK("https://bitcointalk.org/index.php?action=profile;u=895771","thepo1m")</f>
        <v>thepo1m</v>
      </c>
      <c r="B171" s="8" t="s">
        <v>475</v>
      </c>
      <c r="C171" s="21" t="s">
        <v>476</v>
      </c>
      <c r="D171" s="10">
        <v>1392.0</v>
      </c>
      <c r="E171" s="18" t="s">
        <v>30</v>
      </c>
      <c r="F171" s="12" t="s">
        <v>31</v>
      </c>
      <c r="G171" s="13"/>
      <c r="H171" s="15"/>
      <c r="I171" s="13"/>
      <c r="J171" s="13"/>
      <c r="K171" s="13"/>
      <c r="L171" s="13"/>
    </row>
    <row r="172">
      <c r="A172" s="7" t="str">
        <f>HYPERLINK("https://bitcointalk.org/index.php?action=profile;u=526226","2012")</f>
        <v>2012</v>
      </c>
      <c r="B172" s="8" t="s">
        <v>477</v>
      </c>
      <c r="C172" s="21" t="s">
        <v>478</v>
      </c>
      <c r="D172" s="10">
        <v>1566.0</v>
      </c>
      <c r="E172" s="18" t="s">
        <v>30</v>
      </c>
      <c r="F172" s="12" t="s">
        <v>39</v>
      </c>
      <c r="G172" s="13"/>
      <c r="H172" s="15"/>
      <c r="I172" s="13"/>
      <c r="J172" s="13"/>
      <c r="K172" s="13"/>
      <c r="L172" s="13"/>
    </row>
    <row r="173">
      <c r="A173" s="7" t="str">
        <f>HYPERLINK("https://bitcointalk.org/index.php?action=profile;u=15888","rouhaud")</f>
        <v>rouhaud</v>
      </c>
      <c r="B173" s="8" t="s">
        <v>479</v>
      </c>
      <c r="C173" s="21" t="s">
        <v>480</v>
      </c>
      <c r="D173" s="10">
        <v>5217.0</v>
      </c>
      <c r="E173" s="11">
        <v>0.5</v>
      </c>
      <c r="F173" s="12" t="s">
        <v>39</v>
      </c>
      <c r="G173" s="13"/>
      <c r="H173" s="20" t="s">
        <v>481</v>
      </c>
      <c r="I173" s="13"/>
      <c r="J173" s="13"/>
      <c r="K173" s="13"/>
      <c r="L173" s="13"/>
    </row>
    <row r="174">
      <c r="A174" s="7" t="str">
        <f>HYPERLINK("https://bitcointalk.org/index.php?action=profile;u=855140","tosha566")</f>
        <v>tosha566</v>
      </c>
      <c r="B174" s="8" t="s">
        <v>482</v>
      </c>
      <c r="C174" s="21" t="s">
        <v>483</v>
      </c>
      <c r="D174" s="10">
        <v>5217.0</v>
      </c>
      <c r="E174" s="11">
        <v>0.5</v>
      </c>
      <c r="F174" s="12" t="s">
        <v>39</v>
      </c>
      <c r="G174" s="13"/>
      <c r="H174" s="14" t="s">
        <v>484</v>
      </c>
      <c r="I174" s="15"/>
      <c r="J174" s="13"/>
      <c r="K174" s="13"/>
      <c r="L174" s="13"/>
    </row>
    <row r="175">
      <c r="A175" s="7" t="str">
        <f>HYPERLINK("https://bitcointalk.org/index.php?action=profile;u=522297","Kosmokisa")</f>
        <v>Kosmokisa</v>
      </c>
      <c r="B175" s="8" t="s">
        <v>485</v>
      </c>
      <c r="C175" s="21" t="s">
        <v>486</v>
      </c>
      <c r="D175" s="10">
        <v>1566.0</v>
      </c>
      <c r="E175" s="18" t="s">
        <v>30</v>
      </c>
      <c r="F175" s="12" t="s">
        <v>39</v>
      </c>
      <c r="G175" s="13"/>
      <c r="H175" s="13"/>
      <c r="I175" s="13"/>
      <c r="J175" s="13"/>
      <c r="K175" s="13"/>
      <c r="L175" s="13"/>
    </row>
    <row r="176">
      <c r="A176" s="7" t="str">
        <f>HYPERLINK("https://bitcointalk.org/index.php?action=profile;u=851405","MEDVEDja2")</f>
        <v>MEDVEDja2</v>
      </c>
      <c r="B176" s="8" t="s">
        <v>487</v>
      </c>
      <c r="C176" s="21" t="s">
        <v>488</v>
      </c>
      <c r="D176" s="10">
        <v>4638.0</v>
      </c>
      <c r="E176" s="11">
        <v>0.5</v>
      </c>
      <c r="F176" s="12" t="s">
        <v>31</v>
      </c>
      <c r="G176" s="13"/>
      <c r="H176" s="20" t="s">
        <v>123</v>
      </c>
      <c r="I176" s="13"/>
      <c r="J176" s="13"/>
      <c r="K176" s="13"/>
      <c r="L176" s="13"/>
    </row>
    <row r="177">
      <c r="A177" s="7" t="str">
        <f>HYPERLINK("https://bitcointalk.org/index.php?action=profile;u=910520","gourcuff")</f>
        <v>gourcuff</v>
      </c>
      <c r="B177" s="8" t="s">
        <v>489</v>
      </c>
      <c r="C177" s="21" t="s">
        <v>490</v>
      </c>
      <c r="D177" s="10">
        <v>1392.0</v>
      </c>
      <c r="E177" s="18" t="s">
        <v>30</v>
      </c>
      <c r="F177" s="12" t="s">
        <v>31</v>
      </c>
      <c r="G177" s="13"/>
      <c r="H177" s="13"/>
      <c r="I177" s="13"/>
      <c r="J177" s="13"/>
      <c r="K177" s="13"/>
      <c r="L177" s="13"/>
    </row>
    <row r="178">
      <c r="A178" s="7" t="str">
        <f>HYPERLINK("https://bitcointalk.org/index.php?action=profile;u=377127","ZaoXhou")</f>
        <v>ZaoXhou</v>
      </c>
      <c r="B178" s="8" t="s">
        <v>491</v>
      </c>
      <c r="C178" s="21" t="s">
        <v>492</v>
      </c>
      <c r="D178" s="10">
        <v>4174.0</v>
      </c>
      <c r="E178" s="11">
        <v>0.5</v>
      </c>
      <c r="F178" s="12" t="s">
        <v>26</v>
      </c>
      <c r="G178" s="13"/>
      <c r="H178" s="14" t="s">
        <v>493</v>
      </c>
      <c r="I178" s="15"/>
      <c r="J178" s="13"/>
      <c r="K178" s="13"/>
      <c r="L178" s="13"/>
    </row>
    <row r="179">
      <c r="A179" s="7" t="str">
        <f>HYPERLINK("https://bitcointalk.org/index.php?action=profile;u=837410","ostrogoto2012")</f>
        <v>ostrogoto2012</v>
      </c>
      <c r="B179" s="8" t="s">
        <v>494</v>
      </c>
      <c r="C179" s="21" t="s">
        <v>495</v>
      </c>
      <c r="D179" s="10">
        <v>10957.0</v>
      </c>
      <c r="E179" s="11">
        <v>1.0</v>
      </c>
      <c r="F179" s="12" t="s">
        <v>39</v>
      </c>
      <c r="G179" s="13"/>
      <c r="H179" s="14" t="s">
        <v>339</v>
      </c>
      <c r="I179" s="17" t="s">
        <v>41</v>
      </c>
      <c r="J179" s="13"/>
      <c r="K179" s="13"/>
      <c r="L179" s="13"/>
    </row>
    <row r="180">
      <c r="A180" s="7" t="str">
        <f>HYPERLINK("https://bitcointalk.org/index.php?action=profile;u=1090552","SergV")</f>
        <v>SergV</v>
      </c>
      <c r="B180" s="8" t="s">
        <v>496</v>
      </c>
      <c r="C180" s="21" t="s">
        <v>497</v>
      </c>
      <c r="D180" s="10">
        <v>835.0</v>
      </c>
      <c r="E180" s="18" t="s">
        <v>30</v>
      </c>
      <c r="F180" s="12" t="s">
        <v>115</v>
      </c>
      <c r="G180" s="13"/>
      <c r="H180" s="13"/>
      <c r="I180" s="13"/>
      <c r="J180" s="13"/>
      <c r="K180" s="13"/>
      <c r="L180" s="13"/>
    </row>
    <row r="181">
      <c r="A181" s="7" t="str">
        <f>HYPERLINK("https://bitcointalk.org/index.php?action=profile;u=539767","davide72")</f>
        <v>davide72</v>
      </c>
      <c r="B181" s="8" t="s">
        <v>498</v>
      </c>
      <c r="C181" s="21" t="s">
        <v>499</v>
      </c>
      <c r="D181" s="10">
        <v>10957.0</v>
      </c>
      <c r="E181" s="11">
        <v>1.0</v>
      </c>
      <c r="F181" s="12" t="s">
        <v>39</v>
      </c>
      <c r="G181" s="14" t="s">
        <v>500</v>
      </c>
      <c r="H181" s="14" t="s">
        <v>501</v>
      </c>
      <c r="I181" s="17" t="s">
        <v>41</v>
      </c>
      <c r="J181" s="13"/>
      <c r="K181" s="13"/>
      <c r="L181" s="13"/>
    </row>
    <row r="182">
      <c r="A182" s="7" t="str">
        <f>HYPERLINK("https://bitcointalk.org/index.php?action=profile;u=514503","mcfom")</f>
        <v>mcfom</v>
      </c>
      <c r="B182" s="8" t="s">
        <v>502</v>
      </c>
      <c r="C182" s="21" t="s">
        <v>503</v>
      </c>
      <c r="D182" s="10">
        <v>5217.0</v>
      </c>
      <c r="E182" s="11">
        <v>0.5</v>
      </c>
      <c r="F182" s="12" t="s">
        <v>39</v>
      </c>
      <c r="G182" s="13"/>
      <c r="H182" s="20" t="s">
        <v>342</v>
      </c>
      <c r="I182" s="13"/>
      <c r="J182" s="13"/>
      <c r="K182" s="13"/>
      <c r="L182" s="13"/>
    </row>
    <row r="183">
      <c r="A183" s="7" t="str">
        <f>HYPERLINK("https://bitcointalk.org/index.php?action=profile;u=666857","Paritor")</f>
        <v>Paritor</v>
      </c>
      <c r="B183" s="8" t="s">
        <v>504</v>
      </c>
      <c r="C183" s="21" t="s">
        <v>505</v>
      </c>
      <c r="D183" s="10">
        <v>4638.0</v>
      </c>
      <c r="E183" s="11">
        <v>0.5</v>
      </c>
      <c r="F183" s="12" t="s">
        <v>31</v>
      </c>
      <c r="G183" s="13"/>
      <c r="H183" s="20" t="s">
        <v>484</v>
      </c>
      <c r="I183" s="13"/>
      <c r="J183" s="13"/>
      <c r="K183" s="13"/>
      <c r="L183" s="13"/>
    </row>
    <row r="184">
      <c r="A184" s="7" t="str">
        <f>HYPERLINK("https://bitcointalk.org/index.php?action=profile;u=228121","Jack Liver")</f>
        <v>Jack Liver</v>
      </c>
      <c r="B184" s="8" t="s">
        <v>506</v>
      </c>
      <c r="C184" s="21" t="s">
        <v>507</v>
      </c>
      <c r="D184" s="10">
        <v>12522.0</v>
      </c>
      <c r="E184" s="11">
        <v>1.0</v>
      </c>
      <c r="F184" s="27" t="s">
        <v>158</v>
      </c>
      <c r="G184" s="13"/>
      <c r="H184" s="14" t="s">
        <v>508</v>
      </c>
      <c r="I184" s="17" t="s">
        <v>41</v>
      </c>
      <c r="J184" s="13"/>
      <c r="K184" s="13"/>
      <c r="L184" s="13"/>
    </row>
    <row r="185">
      <c r="A185" s="7" t="str">
        <f>HYPERLINK("https://bitcointalk.org/index.php?action=profile;u=494733","veter2601")</f>
        <v>veter2601</v>
      </c>
      <c r="B185" s="8" t="s">
        <v>509</v>
      </c>
      <c r="C185" s="21" t="s">
        <v>510</v>
      </c>
      <c r="D185" s="10">
        <v>1392.0</v>
      </c>
      <c r="E185" s="18" t="s">
        <v>30</v>
      </c>
      <c r="F185" s="12" t="s">
        <v>31</v>
      </c>
      <c r="G185" s="13"/>
      <c r="H185" s="15"/>
      <c r="I185" s="13"/>
      <c r="J185" s="15"/>
      <c r="K185" s="13"/>
      <c r="L185" s="13"/>
    </row>
    <row r="186">
      <c r="A186" s="7" t="str">
        <f>HYPERLINK("https://bitcointalk.org/index.php?action=profile;u=811051","jacaf01")</f>
        <v>jacaf01</v>
      </c>
      <c r="B186" s="8" t="s">
        <v>511</v>
      </c>
      <c r="C186" s="21" t="s">
        <v>512</v>
      </c>
      <c r="D186" s="10">
        <v>1566.0</v>
      </c>
      <c r="E186" s="18" t="s">
        <v>30</v>
      </c>
      <c r="F186" s="12" t="s">
        <v>39</v>
      </c>
      <c r="G186" s="13"/>
      <c r="H186" s="13"/>
      <c r="I186" s="13"/>
      <c r="J186" s="13"/>
      <c r="K186" s="13"/>
      <c r="L186" s="13"/>
    </row>
    <row r="187">
      <c r="A187" s="7" t="str">
        <f>HYPERLINK("https://bitcointalk.org/index.php?action=profile;u=920922","lukax8")</f>
        <v>lukax8</v>
      </c>
      <c r="B187" s="8" t="s">
        <v>513</v>
      </c>
      <c r="C187" s="21" t="s">
        <v>514</v>
      </c>
      <c r="D187" s="10">
        <v>4638.0</v>
      </c>
      <c r="E187" s="11">
        <v>0.5</v>
      </c>
      <c r="F187" s="12" t="s">
        <v>31</v>
      </c>
      <c r="G187" s="15"/>
      <c r="H187" s="14" t="s">
        <v>515</v>
      </c>
      <c r="I187" s="15"/>
      <c r="J187" s="15"/>
      <c r="K187" s="13"/>
      <c r="L187" s="13"/>
    </row>
    <row r="188">
      <c r="A188" s="7" t="str">
        <f>HYPERLINK("https://bitcointalk.org/index.php?action=profile;u=548195","Topknotbam")</f>
        <v>Topknotbam</v>
      </c>
      <c r="B188" s="8" t="s">
        <v>516</v>
      </c>
      <c r="C188" s="21" t="s">
        <v>517</v>
      </c>
      <c r="D188" s="10">
        <v>5217.0</v>
      </c>
      <c r="E188" s="11">
        <v>0.5</v>
      </c>
      <c r="F188" s="12" t="s">
        <v>39</v>
      </c>
      <c r="G188" s="13"/>
      <c r="H188" s="14" t="s">
        <v>518</v>
      </c>
      <c r="I188" s="13"/>
      <c r="J188" s="13"/>
      <c r="K188" s="13"/>
      <c r="L188" s="13"/>
    </row>
    <row r="189">
      <c r="A189" s="7" t="str">
        <f>HYPERLINK("https://bitcointalk.org/index.php?action=profile;u=895089","robinsbrown")</f>
        <v>robinsbrown</v>
      </c>
      <c r="B189" s="8" t="s">
        <v>519</v>
      </c>
      <c r="C189" s="21" t="s">
        <v>520</v>
      </c>
      <c r="D189" s="10">
        <v>4174.0</v>
      </c>
      <c r="E189" s="11">
        <v>0.5</v>
      </c>
      <c r="F189" s="12" t="s">
        <v>26</v>
      </c>
      <c r="G189" s="13"/>
      <c r="H189" s="14" t="s">
        <v>521</v>
      </c>
      <c r="I189" s="15"/>
      <c r="J189" s="13"/>
      <c r="K189" s="13"/>
      <c r="L189" s="13"/>
    </row>
    <row r="190">
      <c r="A190" s="7" t="str">
        <f>HYPERLINK("https://bitcointalk.org/index.php?action=profile;u=697362","Yaminat")</f>
        <v>Yaminat</v>
      </c>
      <c r="B190" s="8" t="s">
        <v>522</v>
      </c>
      <c r="C190" s="21" t="s">
        <v>523</v>
      </c>
      <c r="D190" s="10">
        <v>1252.0</v>
      </c>
      <c r="E190" s="18" t="s">
        <v>30</v>
      </c>
      <c r="F190" s="12" t="s">
        <v>26</v>
      </c>
      <c r="G190" s="13"/>
      <c r="H190" s="15"/>
      <c r="I190" s="15"/>
      <c r="J190" s="15"/>
      <c r="K190" s="13"/>
      <c r="L190" s="13"/>
    </row>
    <row r="191">
      <c r="A191" s="7" t="str">
        <f>HYPERLINK("https://bitcointalk.org/index.php?action=profile;u=918100","housebtc")</f>
        <v>housebtc</v>
      </c>
      <c r="B191" s="8" t="s">
        <v>524</v>
      </c>
      <c r="C191" s="21" t="s">
        <v>525</v>
      </c>
      <c r="D191" s="10">
        <v>1392.0</v>
      </c>
      <c r="E191" s="18" t="s">
        <v>30</v>
      </c>
      <c r="F191" s="12" t="s">
        <v>31</v>
      </c>
      <c r="G191" s="13"/>
      <c r="H191" s="13"/>
      <c r="I191" s="13"/>
      <c r="J191" s="13"/>
      <c r="K191" s="13"/>
      <c r="L191" s="13"/>
    </row>
    <row r="192">
      <c r="A192" s="7" t="str">
        <f>HYPERLINK("https://bitcointalk.org/index.php?action=profile;u=674646","phirto")</f>
        <v>phirto</v>
      </c>
      <c r="B192" s="8" t="s">
        <v>526</v>
      </c>
      <c r="C192" s="21" t="s">
        <v>527</v>
      </c>
      <c r="D192" s="10">
        <v>835.0</v>
      </c>
      <c r="E192" s="18" t="s">
        <v>30</v>
      </c>
      <c r="F192" s="12" t="s">
        <v>115</v>
      </c>
      <c r="G192" s="13"/>
      <c r="H192" s="13"/>
      <c r="I192" s="13"/>
      <c r="J192" s="13"/>
      <c r="K192" s="13"/>
      <c r="L192" s="13"/>
    </row>
    <row r="193">
      <c r="A193" s="7" t="str">
        <f>HYPERLINK("https://bitcointalk.org/index.php?action=profile;u=913805","Fredii")</f>
        <v>Fredii</v>
      </c>
      <c r="B193" s="8" t="s">
        <v>528</v>
      </c>
      <c r="C193" s="21" t="s">
        <v>529</v>
      </c>
      <c r="D193" s="10">
        <v>4638.0</v>
      </c>
      <c r="E193" s="11">
        <v>0.5</v>
      </c>
      <c r="F193" s="12" t="s">
        <v>31</v>
      </c>
      <c r="G193" s="13"/>
      <c r="H193" s="14" t="s">
        <v>281</v>
      </c>
      <c r="I193" s="13"/>
      <c r="J193" s="13"/>
      <c r="K193" s="13"/>
      <c r="L193" s="13"/>
    </row>
    <row r="194">
      <c r="A194" s="7" t="str">
        <f>HYPERLINK("https://bitcointalk.org/index.php?action=profile;u=565001","JHB3")</f>
        <v>JHB3</v>
      </c>
      <c r="B194" s="8" t="s">
        <v>530</v>
      </c>
      <c r="C194" s="21" t="s">
        <v>531</v>
      </c>
      <c r="D194" s="10">
        <v>8765.0</v>
      </c>
      <c r="E194" s="11">
        <v>1.0</v>
      </c>
      <c r="F194" s="12" t="s">
        <v>26</v>
      </c>
      <c r="G194" s="13"/>
      <c r="H194" s="14" t="s">
        <v>532</v>
      </c>
      <c r="I194" s="17" t="s">
        <v>41</v>
      </c>
      <c r="J194" s="13"/>
      <c r="K194" s="13"/>
      <c r="L194" s="13"/>
    </row>
    <row r="195">
      <c r="A195" s="7" t="str">
        <f>HYPERLINK("https://bitcointalk.org/index.php?action=profile;u=261201","LivingDeath")</f>
        <v>LivingDeath</v>
      </c>
      <c r="B195" s="8" t="s">
        <v>533</v>
      </c>
      <c r="C195" s="21" t="s">
        <v>534</v>
      </c>
      <c r="D195" s="10">
        <v>4638.0</v>
      </c>
      <c r="E195" s="11">
        <v>0.5</v>
      </c>
      <c r="F195" s="12" t="s">
        <v>31</v>
      </c>
      <c r="G195" s="13"/>
      <c r="H195" s="14" t="s">
        <v>535</v>
      </c>
      <c r="I195" s="13"/>
      <c r="J195" s="13"/>
      <c r="K195" s="13"/>
      <c r="L195" s="13"/>
    </row>
    <row r="196">
      <c r="A196" s="7" t="str">
        <f>HYPERLINK("https://bitcointalk.org/index.php?action=profile;u=824060","BitcoinRonnie")</f>
        <v>BitcoinRonnie</v>
      </c>
      <c r="B196" s="8" t="s">
        <v>536</v>
      </c>
      <c r="C196" s="21" t="s">
        <v>537</v>
      </c>
      <c r="D196" s="10">
        <v>4638.0</v>
      </c>
      <c r="E196" s="11">
        <v>0.5</v>
      </c>
      <c r="F196" s="12" t="s">
        <v>31</v>
      </c>
      <c r="G196" s="13"/>
      <c r="H196" s="20" t="s">
        <v>538</v>
      </c>
      <c r="I196" s="13"/>
      <c r="J196" s="13"/>
      <c r="K196" s="13"/>
      <c r="L196" s="13"/>
    </row>
    <row r="197">
      <c r="A197" s="7" t="str">
        <f>HYPERLINK("https://bitcointalk.org/index.php?action=profile;u=351258","losk22")</f>
        <v>losk22</v>
      </c>
      <c r="B197" s="8" t="s">
        <v>539</v>
      </c>
      <c r="C197" s="21" t="s">
        <v>540</v>
      </c>
      <c r="D197" s="10">
        <v>11926.0</v>
      </c>
      <c r="E197" s="18">
        <v>1.0</v>
      </c>
      <c r="F197" s="27" t="s">
        <v>158</v>
      </c>
      <c r="G197" s="13"/>
      <c r="H197" s="29" t="s">
        <v>541</v>
      </c>
      <c r="I197" s="13"/>
      <c r="J197" s="13"/>
      <c r="K197" s="13"/>
      <c r="L197" s="13"/>
    </row>
    <row r="198">
      <c r="A198" s="7" t="str">
        <f>HYPERLINK("https://bitcointalk.org/index.php?action=profile;u=163537","Densitymax")</f>
        <v>Densitymax</v>
      </c>
      <c r="B198" s="8" t="s">
        <v>542</v>
      </c>
      <c r="C198" s="21" t="s">
        <v>543</v>
      </c>
      <c r="D198" s="10">
        <v>4638.0</v>
      </c>
      <c r="E198" s="11">
        <v>0.5</v>
      </c>
      <c r="F198" s="12" t="s">
        <v>31</v>
      </c>
      <c r="G198" s="13"/>
      <c r="H198" s="20" t="s">
        <v>544</v>
      </c>
      <c r="I198" s="13"/>
      <c r="J198" s="13"/>
      <c r="K198" s="13"/>
      <c r="L198" s="13"/>
    </row>
    <row r="199">
      <c r="A199" s="7" t="str">
        <f>HYPERLINK("https://bitcointalk.org/index.php?action=profile;u=154985","erre")</f>
        <v>erre</v>
      </c>
      <c r="B199" s="8" t="s">
        <v>545</v>
      </c>
      <c r="C199" s="21" t="s">
        <v>546</v>
      </c>
      <c r="D199" s="10">
        <v>10435.0</v>
      </c>
      <c r="E199" s="11">
        <v>1.0</v>
      </c>
      <c r="F199" s="12" t="s">
        <v>39</v>
      </c>
      <c r="G199" s="20" t="s">
        <v>547</v>
      </c>
      <c r="H199" s="14" t="s">
        <v>548</v>
      </c>
      <c r="I199" s="13"/>
      <c r="J199" s="13"/>
      <c r="K199" s="13"/>
      <c r="L199" s="13"/>
    </row>
    <row r="200">
      <c r="A200" s="7" t="str">
        <f>HYPERLINK("https://bitcointalk.org/index.php?action=profile;u=946174","triat")</f>
        <v>triat</v>
      </c>
      <c r="B200" s="8" t="s">
        <v>549</v>
      </c>
      <c r="C200" s="21" t="s">
        <v>550</v>
      </c>
      <c r="D200" s="10">
        <v>1392.0</v>
      </c>
      <c r="E200" s="18" t="s">
        <v>30</v>
      </c>
      <c r="F200" s="12" t="s">
        <v>31</v>
      </c>
      <c r="G200" s="13"/>
      <c r="H200" s="15"/>
      <c r="I200" s="15"/>
      <c r="J200" s="15"/>
      <c r="K200" s="13"/>
      <c r="L200" s="13"/>
    </row>
    <row r="201">
      <c r="A201" s="7" t="str">
        <f>HYPERLINK("https://bitcointalk.org/index.php?action=profile;u=925537","dinc")</f>
        <v>dinc</v>
      </c>
      <c r="B201" s="8" t="s">
        <v>551</v>
      </c>
      <c r="C201" s="21" t="s">
        <v>552</v>
      </c>
      <c r="D201" s="10">
        <v>4638.0</v>
      </c>
      <c r="E201" s="11">
        <v>0.5</v>
      </c>
      <c r="F201" s="12" t="s">
        <v>31</v>
      </c>
      <c r="G201" s="20" t="s">
        <v>553</v>
      </c>
      <c r="H201" s="14" t="s">
        <v>554</v>
      </c>
      <c r="I201" s="15"/>
      <c r="J201" s="13"/>
      <c r="K201" s="13"/>
      <c r="L201" s="13"/>
    </row>
    <row r="202">
      <c r="A202" s="7" t="str">
        <f>HYPERLINK("https://bitcointalk.org/index.php?action=profile;u=898713","paramind22")</f>
        <v>paramind22</v>
      </c>
      <c r="B202" s="8" t="s">
        <v>555</v>
      </c>
      <c r="C202" s="21" t="s">
        <v>556</v>
      </c>
      <c r="D202" s="10">
        <v>9275.0</v>
      </c>
      <c r="E202" s="11">
        <v>1.0</v>
      </c>
      <c r="F202" s="12" t="s">
        <v>31</v>
      </c>
      <c r="G202" s="20" t="s">
        <v>557</v>
      </c>
      <c r="H202" s="14" t="s">
        <v>558</v>
      </c>
      <c r="I202" s="15"/>
      <c r="J202" s="13"/>
      <c r="K202" s="13"/>
      <c r="L202" s="13"/>
    </row>
    <row r="203">
      <c r="A203" s="7" t="str">
        <f>HYPERLINK("https://bitcointalk.org/index.php?action=profile;u=64586","amgomez")</f>
        <v>amgomez</v>
      </c>
      <c r="B203" s="8" t="s">
        <v>559</v>
      </c>
      <c r="C203" s="21" t="s">
        <v>560</v>
      </c>
      <c r="D203" s="10">
        <v>10435.0</v>
      </c>
      <c r="E203" s="11">
        <v>1.0</v>
      </c>
      <c r="F203" s="12" t="s">
        <v>39</v>
      </c>
      <c r="G203" s="13"/>
      <c r="H203" s="14" t="s">
        <v>561</v>
      </c>
      <c r="I203" s="15"/>
      <c r="J203" s="13"/>
      <c r="K203" s="13"/>
      <c r="L203" s="13"/>
    </row>
    <row r="204">
      <c r="A204" s="7" t="str">
        <f>HYPERLINK("https://bitcointalk.org/index.php?action=profile;u=965089","Noidor")</f>
        <v>Noidor</v>
      </c>
      <c r="B204" s="8" t="s">
        <v>562</v>
      </c>
      <c r="C204" s="21" t="s">
        <v>563</v>
      </c>
      <c r="D204" s="10">
        <v>1252.0</v>
      </c>
      <c r="E204" s="11" t="s">
        <v>30</v>
      </c>
      <c r="F204" s="12" t="s">
        <v>26</v>
      </c>
      <c r="G204" s="13"/>
      <c r="H204" s="15"/>
      <c r="I204" s="15"/>
      <c r="J204" s="13"/>
      <c r="K204" s="13"/>
      <c r="L204" s="13"/>
    </row>
    <row r="205">
      <c r="A205" s="7" t="str">
        <f>HYPERLINK("https://bitcointalk.org/index.php?action=profile;u=823034","SlowGrowth")</f>
        <v>SlowGrowth</v>
      </c>
      <c r="B205" s="8" t="s">
        <v>564</v>
      </c>
      <c r="C205" s="21" t="s">
        <v>565</v>
      </c>
      <c r="D205" s="10">
        <v>31222.0</v>
      </c>
      <c r="E205" s="11">
        <v>2.0</v>
      </c>
      <c r="F205" s="12" t="s">
        <v>26</v>
      </c>
      <c r="G205" s="14" t="s">
        <v>566</v>
      </c>
      <c r="H205" s="14" t="s">
        <v>567</v>
      </c>
      <c r="I205" s="17" t="s">
        <v>41</v>
      </c>
      <c r="J205" s="32" t="s">
        <v>41</v>
      </c>
      <c r="K205" s="23"/>
      <c r="L205" s="23" t="s">
        <v>41</v>
      </c>
    </row>
    <row r="206">
      <c r="A206" s="7" t="str">
        <f>HYPERLINK("https://bitcointalk.org/index.php?action=profile;u=955195","Luigi21")</f>
        <v>Luigi21</v>
      </c>
      <c r="B206" s="8" t="s">
        <v>568</v>
      </c>
      <c r="C206" s="21" t="s">
        <v>569</v>
      </c>
      <c r="D206" s="10">
        <v>4174.0</v>
      </c>
      <c r="E206" s="11">
        <v>0.5</v>
      </c>
      <c r="F206" s="12" t="s">
        <v>26</v>
      </c>
      <c r="G206" s="13"/>
      <c r="H206" s="20" t="s">
        <v>570</v>
      </c>
      <c r="I206" s="13"/>
      <c r="J206" s="13"/>
      <c r="K206" s="13"/>
      <c r="L206" s="13"/>
    </row>
    <row r="207">
      <c r="A207" s="7" t="str">
        <f>HYPERLINK("https://bitcointalk.org/index.php?action=profile;u=991402","izotoniq")</f>
        <v>izotoniq</v>
      </c>
      <c r="B207" s="8" t="s">
        <v>571</v>
      </c>
      <c r="C207" s="21" t="s">
        <v>572</v>
      </c>
      <c r="D207" s="10">
        <v>1252.0</v>
      </c>
      <c r="E207" s="18" t="s">
        <v>30</v>
      </c>
      <c r="F207" s="12" t="s">
        <v>26</v>
      </c>
      <c r="G207" s="15"/>
      <c r="H207" s="15"/>
      <c r="I207" s="15"/>
      <c r="J207" s="13"/>
      <c r="K207" s="13"/>
      <c r="L207" s="13"/>
    </row>
    <row r="208">
      <c r="A208" s="7" t="str">
        <f>HYPERLINK("https://bitcointalk.org/index.php?action=profile;u=890125","imjustsayintho")</f>
        <v>imjustsayintho</v>
      </c>
      <c r="B208" s="8" t="s">
        <v>573</v>
      </c>
      <c r="C208" s="21" t="s">
        <v>574</v>
      </c>
      <c r="D208" s="10">
        <v>1392.0</v>
      </c>
      <c r="E208" s="18" t="s">
        <v>30</v>
      </c>
      <c r="F208" s="12" t="s">
        <v>31</v>
      </c>
      <c r="G208" s="15"/>
      <c r="H208" s="15"/>
      <c r="I208" s="15"/>
      <c r="J208" s="13"/>
      <c r="K208" s="13"/>
      <c r="L208" s="13"/>
    </row>
    <row r="209">
      <c r="A209" s="7" t="str">
        <f>HYPERLINK("https://bitcointalk.org/index.php?action=profile;u=325711","carlo__")</f>
        <v>carlo__</v>
      </c>
      <c r="B209" s="8" t="s">
        <v>575</v>
      </c>
      <c r="C209" s="21" t="s">
        <v>576</v>
      </c>
      <c r="D209" s="10">
        <v>1252.0</v>
      </c>
      <c r="E209" s="18" t="s">
        <v>30</v>
      </c>
      <c r="F209" s="12" t="s">
        <v>26</v>
      </c>
      <c r="G209" s="13"/>
      <c r="H209" s="15"/>
      <c r="I209" s="15"/>
      <c r="J209" s="13"/>
      <c r="K209" s="13"/>
      <c r="L209" s="13"/>
    </row>
    <row r="210">
      <c r="A210" s="7" t="str">
        <f>HYPERLINK("https://bitcointalk.org/index.php?action=profile;u=384152","yurez")</f>
        <v>yurez</v>
      </c>
      <c r="B210" s="8" t="s">
        <v>577</v>
      </c>
      <c r="C210" s="21" t="s">
        <v>578</v>
      </c>
      <c r="D210" s="10">
        <v>5217.0</v>
      </c>
      <c r="E210" s="11">
        <v>0.5</v>
      </c>
      <c r="F210" s="12" t="s">
        <v>39</v>
      </c>
      <c r="G210" s="13"/>
      <c r="H210" s="20" t="s">
        <v>579</v>
      </c>
      <c r="I210" s="13"/>
      <c r="J210" s="13"/>
      <c r="K210" s="13"/>
      <c r="L210" s="13"/>
    </row>
    <row r="211">
      <c r="A211" s="7" t="str">
        <f>HYPERLINK("https://bitcointalk.org/index.php?action=profile;u=847516","Platax")</f>
        <v>Platax</v>
      </c>
      <c r="B211" s="8" t="s">
        <v>580</v>
      </c>
      <c r="C211" s="21" t="s">
        <v>581</v>
      </c>
      <c r="D211" s="10">
        <v>10957.0</v>
      </c>
      <c r="E211" s="11">
        <v>1.0</v>
      </c>
      <c r="F211" s="12" t="s">
        <v>39</v>
      </c>
      <c r="G211" s="15"/>
      <c r="H211" s="14" t="s">
        <v>582</v>
      </c>
      <c r="I211" s="17" t="s">
        <v>41</v>
      </c>
      <c r="J211" s="15"/>
      <c r="K211" s="15"/>
      <c r="L211" s="15"/>
    </row>
    <row r="212">
      <c r="A212" s="7" t="str">
        <f>HYPERLINK("https://bitcointalk.org/index.php?action=profile;u=290159","Yaremi")</f>
        <v>Yaremi</v>
      </c>
      <c r="B212" s="8" t="s">
        <v>583</v>
      </c>
      <c r="C212" s="21" t="s">
        <v>584</v>
      </c>
      <c r="D212" s="10">
        <v>5963.0</v>
      </c>
      <c r="E212" s="18">
        <v>0.5</v>
      </c>
      <c r="F212" s="27" t="s">
        <v>158</v>
      </c>
      <c r="G212" s="13"/>
      <c r="H212" s="14" t="s">
        <v>585</v>
      </c>
      <c r="I212" s="13"/>
      <c r="J212" s="13"/>
      <c r="K212" s="13"/>
      <c r="L212" s="13"/>
    </row>
    <row r="213">
      <c r="A213" s="7" t="str">
        <f>HYPERLINK("https://bitcointalk.org/index.php?action=profile;u=990526","Voltaje")</f>
        <v>Voltaje</v>
      </c>
      <c r="B213" s="8" t="s">
        <v>586</v>
      </c>
      <c r="C213" s="21" t="s">
        <v>587</v>
      </c>
      <c r="D213" s="10">
        <v>8765.0</v>
      </c>
      <c r="E213" s="11">
        <v>1.0</v>
      </c>
      <c r="F213" s="12" t="s">
        <v>26</v>
      </c>
      <c r="G213" s="13"/>
      <c r="H213" s="20" t="s">
        <v>588</v>
      </c>
      <c r="I213" s="23" t="s">
        <v>41</v>
      </c>
      <c r="J213" s="13"/>
      <c r="K213" s="13"/>
      <c r="L213" s="13"/>
    </row>
    <row r="214">
      <c r="A214" s="7" t="str">
        <f>HYPERLINK("https://bitcointalk.org/index.php?action=profile;u=623643","johhnyUA")</f>
        <v>johhnyUA</v>
      </c>
      <c r="B214" s="8" t="s">
        <v>589</v>
      </c>
      <c r="C214" s="21" t="s">
        <v>590</v>
      </c>
      <c r="D214" s="10">
        <v>1566.0</v>
      </c>
      <c r="E214" s="18" t="s">
        <v>30</v>
      </c>
      <c r="F214" s="12" t="s">
        <v>39</v>
      </c>
      <c r="G214" s="13"/>
      <c r="H214" s="13"/>
      <c r="I214" s="13"/>
      <c r="J214" s="13"/>
      <c r="K214" s="13"/>
      <c r="L214" s="13"/>
    </row>
    <row r="215">
      <c r="A215" s="7" t="str">
        <f>HYPERLINK("https://bitcointalk.org/index.php?action=profile;u=163494","EbonHawk")</f>
        <v>EbonHawk</v>
      </c>
      <c r="B215" s="8" t="s">
        <v>591</v>
      </c>
      <c r="C215" s="21" t="s">
        <v>592</v>
      </c>
      <c r="D215" s="10">
        <v>5217.0</v>
      </c>
      <c r="E215" s="11">
        <v>0.5</v>
      </c>
      <c r="F215" s="12" t="s">
        <v>39</v>
      </c>
      <c r="G215" s="13"/>
      <c r="H215" s="20" t="s">
        <v>593</v>
      </c>
      <c r="I215" s="13"/>
      <c r="J215" s="13"/>
      <c r="K215" s="13"/>
      <c r="L215" s="13"/>
    </row>
    <row r="216">
      <c r="A216" s="7" t="str">
        <f>HYPERLINK("https://bitcointalk.org/index.php?action=profile;u=331123","jiangsuren")</f>
        <v>jiangsuren</v>
      </c>
      <c r="B216" s="8" t="s">
        <v>594</v>
      </c>
      <c r="C216" s="21" t="s">
        <v>595</v>
      </c>
      <c r="D216" s="10">
        <v>4638.0</v>
      </c>
      <c r="E216" s="11">
        <v>0.5</v>
      </c>
      <c r="F216" s="12" t="s">
        <v>31</v>
      </c>
      <c r="G216" s="13"/>
      <c r="H216" s="14" t="s">
        <v>596</v>
      </c>
      <c r="I216" s="15"/>
      <c r="J216" s="13"/>
      <c r="K216" s="13"/>
      <c r="L216" s="13"/>
    </row>
    <row r="217">
      <c r="A217" s="7" t="str">
        <f>HYPERLINK("https://bitcointalk.org/index.php?action=profile;u=112208","Vlad2Vlad")</f>
        <v>Vlad2Vlad</v>
      </c>
      <c r="B217" s="8" t="s">
        <v>597</v>
      </c>
      <c r="C217" s="21" t="s">
        <v>598</v>
      </c>
      <c r="D217" s="10">
        <v>11926.0</v>
      </c>
      <c r="E217" s="11">
        <v>1.0</v>
      </c>
      <c r="F217" s="27" t="s">
        <v>158</v>
      </c>
      <c r="G217" s="13"/>
      <c r="H217" s="28" t="s">
        <v>599</v>
      </c>
      <c r="I217" s="15"/>
      <c r="J217" s="15"/>
      <c r="K217" s="13"/>
      <c r="L217" s="13"/>
    </row>
    <row r="218">
      <c r="A218" s="7" t="str">
        <f>HYPERLINK("https://bitcointalk.org/index.php?action=profile;u=807453","Coin_trader")</f>
        <v>Coin_trader</v>
      </c>
      <c r="B218" s="8" t="s">
        <v>600</v>
      </c>
      <c r="C218" s="21" t="s">
        <v>601</v>
      </c>
      <c r="D218" s="10">
        <v>5217.0</v>
      </c>
      <c r="E218" s="11">
        <v>0.5</v>
      </c>
      <c r="F218" s="12" t="s">
        <v>39</v>
      </c>
      <c r="G218" s="13"/>
      <c r="H218" s="14" t="s">
        <v>602</v>
      </c>
      <c r="I218" s="15"/>
      <c r="J218" s="13"/>
      <c r="K218" s="13"/>
      <c r="L218" s="13"/>
    </row>
    <row r="219">
      <c r="A219" s="7" t="str">
        <f>HYPERLINK("https://bitcointalk.org/index.php?action=profile;u=934366","FreshB")</f>
        <v>FreshB</v>
      </c>
      <c r="B219" s="8" t="s">
        <v>603</v>
      </c>
      <c r="C219" s="21" t="s">
        <v>604</v>
      </c>
      <c r="D219" s="10">
        <v>31222.0</v>
      </c>
      <c r="E219" s="11">
        <v>2.0</v>
      </c>
      <c r="F219" s="12" t="s">
        <v>26</v>
      </c>
      <c r="G219" s="20" t="s">
        <v>605</v>
      </c>
      <c r="H219" s="14" t="s">
        <v>606</v>
      </c>
      <c r="I219" s="23" t="s">
        <v>41</v>
      </c>
      <c r="J219" s="22" t="s">
        <v>41</v>
      </c>
      <c r="K219" s="23"/>
      <c r="L219" s="23" t="s">
        <v>41</v>
      </c>
    </row>
    <row r="220">
      <c r="A220" s="7" t="str">
        <f>HYPERLINK("https://bitcointalk.org/index.php?action=profile;u=855493","battyKit")</f>
        <v>battyKit</v>
      </c>
      <c r="B220" s="8" t="s">
        <v>607</v>
      </c>
      <c r="C220" s="21" t="s">
        <v>608</v>
      </c>
      <c r="D220" s="10">
        <v>5217.0</v>
      </c>
      <c r="E220" s="11">
        <v>0.5</v>
      </c>
      <c r="F220" s="12" t="s">
        <v>39</v>
      </c>
      <c r="G220" s="13"/>
      <c r="H220" s="20" t="s">
        <v>609</v>
      </c>
      <c r="I220" s="23"/>
      <c r="J220" s="13"/>
      <c r="K220" s="13"/>
      <c r="L220" s="13"/>
    </row>
    <row r="221">
      <c r="A221" s="7" t="str">
        <f>HYPERLINK("https://bitcointalk.org/index.php?action=profile;u=856190","artatagg")</f>
        <v>artatagg</v>
      </c>
      <c r="B221" s="8" t="s">
        <v>610</v>
      </c>
      <c r="C221" s="21" t="s">
        <v>611</v>
      </c>
      <c r="D221" s="10">
        <v>2782.0</v>
      </c>
      <c r="E221" s="11">
        <v>0.5</v>
      </c>
      <c r="F221" s="12" t="s">
        <v>115</v>
      </c>
      <c r="G221" s="20" t="s">
        <v>612</v>
      </c>
      <c r="H221" s="14" t="s">
        <v>613</v>
      </c>
      <c r="I221" s="17" t="s">
        <v>41</v>
      </c>
      <c r="J221" s="13"/>
      <c r="K221" s="13"/>
      <c r="L221" s="13"/>
    </row>
    <row r="222">
      <c r="A222" s="7" t="str">
        <f>HYPERLINK("https://bitcointalk.org/index.php?action=profile;u=884174","J@soN")</f>
        <v>J@soN</v>
      </c>
      <c r="B222" s="8" t="s">
        <v>614</v>
      </c>
      <c r="C222" s="21" t="s">
        <v>615</v>
      </c>
      <c r="D222" s="10">
        <v>4638.0</v>
      </c>
      <c r="E222" s="11">
        <v>0.5</v>
      </c>
      <c r="F222" s="12" t="s">
        <v>31</v>
      </c>
      <c r="G222" s="13"/>
      <c r="H222" s="14" t="s">
        <v>616</v>
      </c>
      <c r="I222" s="15"/>
      <c r="J222" s="13"/>
      <c r="K222" s="13"/>
      <c r="L222" s="13"/>
    </row>
    <row r="223">
      <c r="A223" s="7" t="str">
        <f>HYPERLINK("https://bitcointalk.org/index.php?action=profile;u=975576","happyhours")</f>
        <v>happyhours</v>
      </c>
      <c r="B223" s="8" t="s">
        <v>617</v>
      </c>
      <c r="C223" s="21" t="s">
        <v>618</v>
      </c>
      <c r="D223" s="10">
        <v>8765.0</v>
      </c>
      <c r="E223" s="11">
        <v>1.0</v>
      </c>
      <c r="F223" s="12" t="s">
        <v>26</v>
      </c>
      <c r="G223" s="13"/>
      <c r="H223" s="14" t="s">
        <v>619</v>
      </c>
      <c r="I223" s="17" t="s">
        <v>41</v>
      </c>
      <c r="J223" s="13"/>
      <c r="K223" s="13"/>
      <c r="L223" s="13"/>
    </row>
    <row r="224">
      <c r="A224" s="7" t="str">
        <f>HYPERLINK("https://bitcointalk.org/index.php?action=profile;u=866540","MarioV")</f>
        <v>MarioV</v>
      </c>
      <c r="B224" s="8" t="s">
        <v>620</v>
      </c>
      <c r="C224" s="21" t="s">
        <v>621</v>
      </c>
      <c r="D224" s="10">
        <v>1565.0</v>
      </c>
      <c r="E224" s="18" t="s">
        <v>30</v>
      </c>
      <c r="F224" s="12" t="s">
        <v>39</v>
      </c>
      <c r="G224" s="13"/>
      <c r="H224" s="15"/>
      <c r="I224" s="19"/>
      <c r="J224" s="13"/>
      <c r="K224" s="13"/>
      <c r="L224" s="13"/>
    </row>
    <row r="225">
      <c r="A225" s="7" t="str">
        <f>HYPERLINK("https://bitcointalk.org/index.php?action=profile;u=910346","hansen.ng")</f>
        <v>hansen.ng</v>
      </c>
      <c r="B225" s="8" t="s">
        <v>622</v>
      </c>
      <c r="C225" s="21" t="s">
        <v>623</v>
      </c>
      <c r="D225" s="10">
        <v>4870.0</v>
      </c>
      <c r="E225" s="11">
        <v>0.5</v>
      </c>
      <c r="F225" s="12" t="s">
        <v>31</v>
      </c>
      <c r="G225" s="15"/>
      <c r="H225" s="14" t="s">
        <v>624</v>
      </c>
      <c r="I225" s="16" t="s">
        <v>41</v>
      </c>
      <c r="J225" s="15"/>
      <c r="K225" s="15"/>
      <c r="L225" s="15"/>
    </row>
    <row r="226">
      <c r="A226" s="7" t="str">
        <f>HYPERLINK("https://bitcointalk.org/index.php?action=profile;u=916353","Larion94")</f>
        <v>Larion94</v>
      </c>
      <c r="B226" s="8" t="s">
        <v>625</v>
      </c>
      <c r="C226" s="21" t="s">
        <v>626</v>
      </c>
      <c r="D226" s="10">
        <v>1392.0</v>
      </c>
      <c r="E226" s="18" t="s">
        <v>30</v>
      </c>
      <c r="F226" s="12" t="s">
        <v>31</v>
      </c>
      <c r="G226" s="13"/>
      <c r="H226" s="15"/>
      <c r="I226" s="13"/>
      <c r="J226" s="15"/>
      <c r="K226" s="13"/>
      <c r="L226" s="13"/>
    </row>
    <row r="227">
      <c r="A227" s="7" t="str">
        <f>HYPERLINK("https://bitcointalk.org/index.php?action=profile;u=109296","magisterr")</f>
        <v>magisterr</v>
      </c>
      <c r="B227" s="8" t="s">
        <v>627</v>
      </c>
      <c r="C227" s="21" t="s">
        <v>628</v>
      </c>
      <c r="D227" s="10">
        <v>1252.0</v>
      </c>
      <c r="E227" s="18" t="s">
        <v>30</v>
      </c>
      <c r="F227" s="12" t="s">
        <v>26</v>
      </c>
      <c r="G227" s="15"/>
      <c r="H227" s="15"/>
      <c r="I227" s="15"/>
      <c r="J227" s="15"/>
      <c r="K227" s="13"/>
      <c r="L227" s="13"/>
    </row>
    <row r="228">
      <c r="A228" s="7" t="str">
        <f>HYPERLINK("https://bitcointalk.org/index.php?action=profile;u=449793","rindo")</f>
        <v>rindo</v>
      </c>
      <c r="B228" s="8" t="s">
        <v>629</v>
      </c>
      <c r="C228" s="21" t="s">
        <v>630</v>
      </c>
      <c r="D228" s="10">
        <v>5217.0</v>
      </c>
      <c r="E228" s="11">
        <v>0.5</v>
      </c>
      <c r="F228" s="12" t="s">
        <v>39</v>
      </c>
      <c r="G228" s="13"/>
      <c r="H228" s="14" t="s">
        <v>631</v>
      </c>
      <c r="I228" s="16"/>
      <c r="J228" s="13"/>
      <c r="K228" s="13"/>
      <c r="L228" s="13"/>
    </row>
    <row r="229">
      <c r="A229" s="7" t="str">
        <f>HYPERLINK("https://bitcointalk.org/index.php?action=profile;u=302063","beijihu")</f>
        <v>beijihu</v>
      </c>
      <c r="B229" s="8" t="s">
        <v>632</v>
      </c>
      <c r="C229" s="21" t="s">
        <v>633</v>
      </c>
      <c r="D229" s="10">
        <v>5478.0</v>
      </c>
      <c r="E229" s="11">
        <v>0.5</v>
      </c>
      <c r="F229" s="12" t="s">
        <v>39</v>
      </c>
      <c r="G229" s="13"/>
      <c r="H229" s="14" t="s">
        <v>634</v>
      </c>
      <c r="I229" s="17" t="s">
        <v>41</v>
      </c>
      <c r="J229" s="15"/>
      <c r="K229" s="13"/>
      <c r="L229" s="13"/>
    </row>
    <row r="230">
      <c r="A230" s="7" t="str">
        <f>HYPERLINK("https://bitcointalk.org/index.php?action=profile;u=462517","Landak")</f>
        <v>Landak</v>
      </c>
      <c r="B230" s="8" t="s">
        <v>635</v>
      </c>
      <c r="C230" s="21" t="s">
        <v>636</v>
      </c>
      <c r="D230" s="10">
        <v>5217.0</v>
      </c>
      <c r="E230" s="11">
        <v>0.5</v>
      </c>
      <c r="F230" s="12" t="s">
        <v>39</v>
      </c>
      <c r="G230" s="13"/>
      <c r="H230" s="20" t="s">
        <v>637</v>
      </c>
      <c r="I230" s="13"/>
      <c r="J230" s="15"/>
      <c r="K230" s="13"/>
      <c r="L230" s="13"/>
    </row>
    <row r="231">
      <c r="A231" s="7" t="str">
        <f>HYPERLINK("https://bitcointalk.org/index.php?action=profile;u=834514","eugeney")</f>
        <v>eugeney</v>
      </c>
      <c r="B231" s="8" t="s">
        <v>638</v>
      </c>
      <c r="C231" s="21" t="s">
        <v>639</v>
      </c>
      <c r="D231" s="10">
        <v>1566.0</v>
      </c>
      <c r="E231" s="18" t="s">
        <v>30</v>
      </c>
      <c r="F231" s="12" t="s">
        <v>39</v>
      </c>
      <c r="G231" s="13"/>
      <c r="H231" s="15"/>
      <c r="I231" s="13"/>
      <c r="J231" s="15"/>
      <c r="K231" s="13"/>
      <c r="L231" s="13"/>
    </row>
    <row r="232">
      <c r="A232" s="7" t="str">
        <f>HYPERLINK("https://bitcointalk.org/index.php?action=profile;u=598528","debutant")</f>
        <v>debutant</v>
      </c>
      <c r="B232" s="8" t="s">
        <v>640</v>
      </c>
      <c r="C232" s="21" t="s">
        <v>641</v>
      </c>
      <c r="D232" s="10">
        <v>4638.0</v>
      </c>
      <c r="E232" s="18">
        <v>0.5</v>
      </c>
      <c r="F232" s="12" t="s">
        <v>31</v>
      </c>
      <c r="G232" s="13"/>
      <c r="H232" s="20" t="s">
        <v>642</v>
      </c>
      <c r="I232" s="13"/>
      <c r="J232" s="13"/>
      <c r="K232" s="13"/>
      <c r="L232" s="13"/>
    </row>
    <row r="233">
      <c r="A233" s="7" t="str">
        <f>HYPERLINK("https://bitcointalk.org/index.php?action=profile;u=623656","Azkabal")</f>
        <v>Azkabal</v>
      </c>
      <c r="B233" s="8" t="s">
        <v>643</v>
      </c>
      <c r="C233" s="21" t="s">
        <v>644</v>
      </c>
      <c r="D233" s="10">
        <v>1392.0</v>
      </c>
      <c r="E233" s="18" t="s">
        <v>30</v>
      </c>
      <c r="F233" s="12" t="s">
        <v>31</v>
      </c>
      <c r="G233" s="13"/>
      <c r="H233" s="13"/>
      <c r="I233" s="23" t="s">
        <v>41</v>
      </c>
      <c r="J233" s="13"/>
      <c r="K233" s="13"/>
      <c r="L233" s="13"/>
    </row>
    <row r="234">
      <c r="A234" s="7" t="str">
        <f>HYPERLINK("https://bitcointalk.org/index.php?action=profile;u=981947","DedGin")</f>
        <v>DedGin</v>
      </c>
      <c r="B234" s="8" t="s">
        <v>645</v>
      </c>
      <c r="C234" s="21" t="s">
        <v>646</v>
      </c>
      <c r="D234" s="10">
        <v>1252.0</v>
      </c>
      <c r="E234" s="18" t="s">
        <v>30</v>
      </c>
      <c r="F234" s="12" t="s">
        <v>26</v>
      </c>
      <c r="G234" s="13"/>
      <c r="H234" s="15"/>
      <c r="I234" s="15"/>
      <c r="J234" s="15"/>
      <c r="K234" s="13"/>
      <c r="L234" s="13"/>
    </row>
    <row r="235">
      <c r="A235" s="7" t="str">
        <f>HYPERLINK("https://bitcointalk.org/index.php?action=profile;u=892718","Capuchino")</f>
        <v>Capuchino</v>
      </c>
      <c r="B235" s="8" t="s">
        <v>647</v>
      </c>
      <c r="C235" s="21" t="s">
        <v>648</v>
      </c>
      <c r="D235" s="10">
        <v>4638.0</v>
      </c>
      <c r="E235" s="11">
        <v>0.5</v>
      </c>
      <c r="F235" s="12" t="s">
        <v>31</v>
      </c>
      <c r="G235" s="13"/>
      <c r="H235" s="14" t="s">
        <v>649</v>
      </c>
      <c r="I235" s="15"/>
      <c r="J235" s="15"/>
      <c r="K235" s="13"/>
      <c r="L235" s="13"/>
    </row>
    <row r="236">
      <c r="A236" s="7" t="str">
        <f>HYPERLINK("https://bitcointalk.org/index.php?action=profile;u=162227","boopy265420")</f>
        <v>boopy265420</v>
      </c>
      <c r="B236" s="8" t="s">
        <v>650</v>
      </c>
      <c r="C236" s="21" t="s">
        <v>651</v>
      </c>
      <c r="D236" s="10">
        <v>1789.0</v>
      </c>
      <c r="E236" s="18" t="s">
        <v>30</v>
      </c>
      <c r="F236" s="27" t="s">
        <v>158</v>
      </c>
      <c r="G236" s="13"/>
      <c r="H236" s="15"/>
      <c r="I236" s="13"/>
      <c r="J236" s="13"/>
      <c r="K236" s="13"/>
      <c r="L236" s="13"/>
    </row>
    <row r="237">
      <c r="A237" s="7" t="str">
        <f>HYPERLINK("https://bitcointalk.org/index.php?action=profile;u=234490","testcoin")</f>
        <v>testcoin</v>
      </c>
      <c r="B237" s="8" t="s">
        <v>652</v>
      </c>
      <c r="C237" s="21" t="s">
        <v>653</v>
      </c>
      <c r="D237" s="10">
        <v>1392.0</v>
      </c>
      <c r="E237" s="18" t="s">
        <v>30</v>
      </c>
      <c r="F237" s="12" t="s">
        <v>31</v>
      </c>
      <c r="G237" s="13"/>
      <c r="H237" s="13"/>
      <c r="I237" s="13"/>
      <c r="J237" s="13"/>
      <c r="K237" s="13"/>
      <c r="L237" s="13"/>
    </row>
    <row r="238">
      <c r="A238" s="7" t="str">
        <f>HYPERLINK("https://bitcointalk.org/index.php?action=profile;u=912011","Che454010")</f>
        <v>Che454010</v>
      </c>
      <c r="B238" s="8" t="s">
        <v>654</v>
      </c>
      <c r="C238" s="21" t="s">
        <v>655</v>
      </c>
      <c r="D238" s="10">
        <v>4638.0</v>
      </c>
      <c r="E238" s="11">
        <v>0.5</v>
      </c>
      <c r="F238" s="12" t="s">
        <v>31</v>
      </c>
      <c r="G238" s="13"/>
      <c r="H238" s="14" t="s">
        <v>452</v>
      </c>
      <c r="I238" s="15"/>
      <c r="J238" s="13"/>
      <c r="K238" s="13"/>
      <c r="L238" s="13"/>
    </row>
    <row r="239">
      <c r="A239" s="7" t="str">
        <f>HYPERLINK("https://bitcointalk.org/index.php?action=profile;u=514135","memii")</f>
        <v>memii</v>
      </c>
      <c r="B239" s="8" t="s">
        <v>656</v>
      </c>
      <c r="C239" s="21" t="s">
        <v>657</v>
      </c>
      <c r="D239" s="10">
        <v>1566.0</v>
      </c>
      <c r="E239" s="18" t="s">
        <v>30</v>
      </c>
      <c r="F239" s="12" t="s">
        <v>39</v>
      </c>
      <c r="G239" s="13"/>
      <c r="H239" s="13"/>
      <c r="I239" s="13"/>
      <c r="J239" s="15"/>
      <c r="K239" s="13"/>
      <c r="L239" s="13"/>
    </row>
    <row r="240">
      <c r="A240" s="7" t="str">
        <f>HYPERLINK("https://bitcointalk.org/index.php?action=profile;u=982776","Odeoke")</f>
        <v>Odeoke</v>
      </c>
      <c r="B240" s="8" t="s">
        <v>658</v>
      </c>
      <c r="C240" s="21" t="s">
        <v>659</v>
      </c>
      <c r="D240" s="10">
        <v>1252.0</v>
      </c>
      <c r="E240" s="18" t="s">
        <v>30</v>
      </c>
      <c r="F240" s="12" t="s">
        <v>26</v>
      </c>
      <c r="G240" s="13"/>
      <c r="H240" s="13"/>
      <c r="I240" s="13"/>
      <c r="J240" s="13"/>
      <c r="K240" s="13"/>
      <c r="L240" s="13"/>
    </row>
    <row r="241">
      <c r="A241" s="7" t="str">
        <f>HYPERLINK("https://bitcointalk.org/index.php?action=profile;u=899201","chohav")</f>
        <v>chohav</v>
      </c>
      <c r="B241" s="8" t="s">
        <v>660</v>
      </c>
      <c r="C241" s="21" t="s">
        <v>661</v>
      </c>
      <c r="D241" s="10">
        <v>4174.0</v>
      </c>
      <c r="E241" s="11">
        <v>0.5</v>
      </c>
      <c r="F241" s="12" t="s">
        <v>26</v>
      </c>
      <c r="G241" s="13"/>
      <c r="H241" s="14" t="s">
        <v>662</v>
      </c>
      <c r="I241" s="13"/>
      <c r="J241" s="13"/>
      <c r="K241" s="13"/>
      <c r="L241" s="13"/>
    </row>
    <row r="242">
      <c r="A242" s="7" t="str">
        <f>HYPERLINK("https://bitcointalk.org/index.php?action=profile;u=418066","jtalk")</f>
        <v>jtalk</v>
      </c>
      <c r="B242" s="8" t="s">
        <v>663</v>
      </c>
      <c r="C242" s="21" t="s">
        <v>664</v>
      </c>
      <c r="D242" s="10">
        <v>1789.0</v>
      </c>
      <c r="E242" s="18" t="s">
        <v>30</v>
      </c>
      <c r="F242" s="27" t="s">
        <v>158</v>
      </c>
      <c r="G242" s="13"/>
      <c r="H242" s="13"/>
      <c r="I242" s="13"/>
      <c r="J242" s="13"/>
      <c r="K242" s="13"/>
      <c r="L242" s="13"/>
    </row>
    <row r="243">
      <c r="A243" s="7" t="str">
        <f>HYPERLINK("https://bitcointalk.org/index.php?action=profile;u=901759","ixtreme1gaming")</f>
        <v>ixtreme1gaming</v>
      </c>
      <c r="B243" s="8" t="s">
        <v>665</v>
      </c>
      <c r="C243" s="21" t="s">
        <v>666</v>
      </c>
      <c r="D243" s="10">
        <v>1252.0</v>
      </c>
      <c r="E243" s="18" t="s">
        <v>30</v>
      </c>
      <c r="F243" s="12" t="s">
        <v>26</v>
      </c>
      <c r="G243" s="13"/>
      <c r="H243" s="13"/>
      <c r="I243" s="13"/>
      <c r="J243" s="13"/>
      <c r="K243" s="13"/>
      <c r="L243" s="13"/>
    </row>
    <row r="244">
      <c r="A244" s="7" t="str">
        <f>HYPERLINK("https://bitcointalk.org/index.php?action=profile;u=698461","sluggo")</f>
        <v>sluggo</v>
      </c>
      <c r="B244" s="8" t="s">
        <v>667</v>
      </c>
      <c r="C244" s="21" t="s">
        <v>668</v>
      </c>
      <c r="D244" s="10">
        <v>2782.0</v>
      </c>
      <c r="E244" s="18">
        <v>0.5</v>
      </c>
      <c r="F244" s="12" t="s">
        <v>115</v>
      </c>
      <c r="G244" s="13" t="s">
        <v>669</v>
      </c>
      <c r="H244" s="14" t="s">
        <v>670</v>
      </c>
      <c r="I244" s="16" t="s">
        <v>41</v>
      </c>
      <c r="J244" s="13"/>
      <c r="K244" s="13"/>
      <c r="L244" s="13"/>
    </row>
    <row r="245">
      <c r="A245" s="7" t="str">
        <f>HYPERLINK("https://bitcointalk.org/index.php?action=profile;u=690906","Kevinatin")</f>
        <v>Kevinatin</v>
      </c>
      <c r="B245" s="8" t="s">
        <v>671</v>
      </c>
      <c r="C245" s="21" t="s">
        <v>672</v>
      </c>
      <c r="D245" s="10">
        <v>4174.0</v>
      </c>
      <c r="E245" s="18">
        <v>0.5</v>
      </c>
      <c r="F245" s="12" t="s">
        <v>26</v>
      </c>
      <c r="G245" s="13"/>
      <c r="H245" s="20" t="s">
        <v>673</v>
      </c>
      <c r="I245" s="13"/>
      <c r="J245" s="13"/>
      <c r="K245" s="13"/>
      <c r="L245" s="13"/>
    </row>
    <row r="246">
      <c r="A246" s="7" t="str">
        <f>HYPERLINK("https://bitcointalk.org/index.php?action=profile;u=830112","rolik2001")</f>
        <v>rolik2001</v>
      </c>
      <c r="B246" s="8" t="s">
        <v>674</v>
      </c>
      <c r="C246" s="21" t="s">
        <v>675</v>
      </c>
      <c r="D246" s="10">
        <v>1566.0</v>
      </c>
      <c r="E246" s="18" t="s">
        <v>30</v>
      </c>
      <c r="F246" s="12" t="s">
        <v>39</v>
      </c>
      <c r="G246" s="13"/>
      <c r="H246" s="13"/>
      <c r="I246" s="13"/>
      <c r="J246" s="13"/>
      <c r="K246" s="13"/>
      <c r="L246" s="13"/>
    </row>
    <row r="247">
      <c r="A247" s="7" t="str">
        <f>HYPERLINK("https://bitcointalk.org/index.php?action=profile;u=901843","YupiterZ")</f>
        <v>YupiterZ</v>
      </c>
      <c r="B247" s="8" t="s">
        <v>676</v>
      </c>
      <c r="C247" s="21" t="s">
        <v>677</v>
      </c>
      <c r="D247" s="10">
        <v>4638.0</v>
      </c>
      <c r="E247" s="18">
        <v>0.5</v>
      </c>
      <c r="F247" s="12" t="s">
        <v>31</v>
      </c>
      <c r="G247" s="13"/>
      <c r="H247" s="14" t="s">
        <v>678</v>
      </c>
      <c r="I247" s="23" t="s">
        <v>41</v>
      </c>
      <c r="J247" s="13"/>
      <c r="K247" s="13"/>
      <c r="L247" s="13"/>
    </row>
    <row r="248">
      <c r="A248" s="7" t="str">
        <f>HYPERLINK("https://bitcointalk.org/index.php?action=profile;u=86923","EddyGameta")</f>
        <v>EddyGameta</v>
      </c>
      <c r="B248" s="8" t="s">
        <v>679</v>
      </c>
      <c r="C248" s="21" t="s">
        <v>680</v>
      </c>
      <c r="D248" s="10">
        <v>1566.0</v>
      </c>
      <c r="E248" s="18" t="s">
        <v>30</v>
      </c>
      <c r="F248" s="12" t="s">
        <v>39</v>
      </c>
      <c r="G248" s="13"/>
      <c r="H248" s="13"/>
      <c r="I248" s="13"/>
      <c r="J248" s="13"/>
      <c r="K248" s="13"/>
      <c r="L248" s="13"/>
    </row>
    <row r="249">
      <c r="A249" s="7" t="str">
        <f>HYPERLINK("https://bitcointalk.org/index.php?action=profile;u=733087","NrX")</f>
        <v>NrX</v>
      </c>
      <c r="B249" s="8" t="s">
        <v>681</v>
      </c>
      <c r="C249" s="21" t="s">
        <v>682</v>
      </c>
      <c r="D249" s="10">
        <v>1252.0</v>
      </c>
      <c r="E249" s="18" t="s">
        <v>30</v>
      </c>
      <c r="F249" s="12" t="s">
        <v>26</v>
      </c>
      <c r="G249" s="13"/>
      <c r="H249" s="13"/>
      <c r="I249" s="13"/>
      <c r="J249" s="13"/>
      <c r="K249" s="13"/>
      <c r="L249" s="13"/>
    </row>
    <row r="250">
      <c r="A250" s="7" t="str">
        <f>HYPERLINK("https://bitcointalk.org/index.php?action=profile;u=936484","AdobeWriter")</f>
        <v>AdobeWriter</v>
      </c>
      <c r="B250" s="8" t="s">
        <v>683</v>
      </c>
      <c r="C250" s="21" t="s">
        <v>684</v>
      </c>
      <c r="D250" s="10">
        <v>23213.0</v>
      </c>
      <c r="E250" s="11">
        <v>1.75</v>
      </c>
      <c r="F250" s="12" t="s">
        <v>31</v>
      </c>
      <c r="G250" s="13"/>
      <c r="H250" s="14" t="s">
        <v>685</v>
      </c>
      <c r="I250" s="15"/>
      <c r="J250" s="22" t="s">
        <v>41</v>
      </c>
      <c r="K250" s="19" t="s">
        <v>41</v>
      </c>
      <c r="L250" s="13"/>
    </row>
    <row r="251">
      <c r="A251" s="7" t="str">
        <f>HYPERLINK("https://bitcointalk.org/index.php?action=profile;u=65413","Phildo")</f>
        <v>Phildo</v>
      </c>
      <c r="B251" s="8" t="s">
        <v>686</v>
      </c>
      <c r="C251" s="21" t="s">
        <v>687</v>
      </c>
      <c r="D251" s="10">
        <v>1789.0</v>
      </c>
      <c r="E251" s="18" t="s">
        <v>30</v>
      </c>
      <c r="F251" s="27" t="s">
        <v>158</v>
      </c>
      <c r="G251" s="13"/>
      <c r="H251" s="15"/>
      <c r="I251" s="15"/>
      <c r="J251" s="13"/>
      <c r="K251" s="13"/>
      <c r="L251" s="13"/>
    </row>
    <row r="252">
      <c r="A252" s="7" t="str">
        <f>HYPERLINK("https://bitcointalk.org/index.php?action=profile;u=978712","Winged13")</f>
        <v>Winged13</v>
      </c>
      <c r="B252" s="8" t="s">
        <v>688</v>
      </c>
      <c r="C252" s="21" t="s">
        <v>689</v>
      </c>
      <c r="D252" s="10">
        <v>4174.0</v>
      </c>
      <c r="E252" s="11">
        <v>0.5</v>
      </c>
      <c r="F252" s="12" t="s">
        <v>26</v>
      </c>
      <c r="G252" s="13"/>
      <c r="H252" s="20" t="s">
        <v>690</v>
      </c>
      <c r="I252" s="13"/>
      <c r="J252" s="13"/>
      <c r="K252" s="13"/>
      <c r="L252" s="13"/>
    </row>
    <row r="253">
      <c r="A253" s="7" t="str">
        <f>HYPERLINK("https://bitcointalk.org/index.php?action=profile;u=340890","qiwoman2")</f>
        <v>qiwoman2</v>
      </c>
      <c r="B253" s="8" t="s">
        <v>691</v>
      </c>
      <c r="C253" s="21" t="s">
        <v>692</v>
      </c>
      <c r="D253" s="10">
        <v>11926.0</v>
      </c>
      <c r="E253" s="11">
        <v>1.0</v>
      </c>
      <c r="F253" s="27" t="s">
        <v>158</v>
      </c>
      <c r="G253" s="20" t="s">
        <v>693</v>
      </c>
      <c r="H253" s="14" t="s">
        <v>694</v>
      </c>
      <c r="I253" s="15"/>
      <c r="J253" s="15"/>
      <c r="K253" s="13"/>
      <c r="L253" s="13"/>
    </row>
    <row r="254">
      <c r="A254" s="7" t="str">
        <f>HYPERLINK("https://bitcointalk.org/index.php?action=profile;u=836982","eLeepod")</f>
        <v>eLeepod</v>
      </c>
      <c r="B254" s="8" t="s">
        <v>695</v>
      </c>
      <c r="C254" s="21" t="s">
        <v>696</v>
      </c>
      <c r="D254" s="10">
        <v>2505.0</v>
      </c>
      <c r="E254" s="11">
        <v>0.5</v>
      </c>
      <c r="F254" s="12" t="s">
        <v>367</v>
      </c>
      <c r="G254" s="13"/>
      <c r="H254" s="20" t="s">
        <v>45</v>
      </c>
      <c r="I254" s="23" t="s">
        <v>41</v>
      </c>
      <c r="J254" s="13"/>
      <c r="K254" s="13"/>
      <c r="L254" s="13"/>
    </row>
    <row r="255">
      <c r="A255" s="7" t="str">
        <f>HYPERLINK("https://bitcointalk.org/index.php?action=profile;u=364774","qiman")</f>
        <v>qiman</v>
      </c>
      <c r="B255" s="8" t="s">
        <v>697</v>
      </c>
      <c r="C255" s="21" t="s">
        <v>698</v>
      </c>
      <c r="D255" s="10">
        <v>31538.0</v>
      </c>
      <c r="E255" s="11">
        <v>2.0</v>
      </c>
      <c r="F255" s="12" t="s">
        <v>31</v>
      </c>
      <c r="G255" s="20" t="s">
        <v>699</v>
      </c>
      <c r="H255" s="20" t="s">
        <v>700</v>
      </c>
      <c r="I255" s="13"/>
      <c r="J255" s="13"/>
      <c r="K255" s="23"/>
      <c r="L255" s="23" t="s">
        <v>41</v>
      </c>
    </row>
    <row r="256">
      <c r="A256" s="7" t="str">
        <f>HYPERLINK("https://bitcointalk.org/index.php?action=profile;u=474109","addicto")</f>
        <v>addicto</v>
      </c>
      <c r="B256" s="8" t="s">
        <v>701</v>
      </c>
      <c r="C256" s="21" t="s">
        <v>702</v>
      </c>
      <c r="D256" s="10">
        <v>1789.0</v>
      </c>
      <c r="E256" s="18" t="s">
        <v>30</v>
      </c>
      <c r="F256" s="27" t="s">
        <v>158</v>
      </c>
      <c r="G256" s="13"/>
      <c r="H256" s="15"/>
      <c r="I256" s="15"/>
      <c r="J256" s="13"/>
      <c r="K256" s="15"/>
      <c r="L256" s="15"/>
    </row>
    <row r="257">
      <c r="A257" s="7" t="str">
        <f>HYPERLINK("https://bitcointalk.org/index.php?action=profile;u=157199","Jakiman")</f>
        <v>Jakiman</v>
      </c>
      <c r="B257" s="8" t="s">
        <v>703</v>
      </c>
      <c r="C257" s="21" t="s">
        <v>704</v>
      </c>
      <c r="D257" s="10">
        <v>1789.0</v>
      </c>
      <c r="E257" s="18" t="s">
        <v>30</v>
      </c>
      <c r="F257" s="27" t="s">
        <v>158</v>
      </c>
      <c r="G257" s="13"/>
      <c r="H257" s="13"/>
      <c r="I257" s="13"/>
      <c r="J257" s="13"/>
      <c r="K257" s="13"/>
      <c r="L257" s="13"/>
    </row>
    <row r="258">
      <c r="A258" s="7" t="str">
        <f>HYPERLINK("https://bitcointalk.org/index.php?action=profile;u=397615","Amritt")</f>
        <v>Amritt</v>
      </c>
      <c r="B258" s="8" t="s">
        <v>705</v>
      </c>
      <c r="C258" s="21" t="s">
        <v>706</v>
      </c>
      <c r="D258" s="10">
        <v>1392.0</v>
      </c>
      <c r="E258" s="18" t="s">
        <v>30</v>
      </c>
      <c r="F258" s="12" t="s">
        <v>31</v>
      </c>
      <c r="G258" s="13"/>
      <c r="H258" s="15"/>
      <c r="I258" s="13"/>
      <c r="J258" s="13"/>
      <c r="K258" s="13"/>
      <c r="L258" s="13"/>
    </row>
    <row r="259">
      <c r="A259" s="7" t="str">
        <f>HYPERLINK("https://bitcointalk.org/index.php?action=profile;u=962876","Bolo_young")</f>
        <v>Bolo_young</v>
      </c>
      <c r="B259" s="8" t="s">
        <v>707</v>
      </c>
      <c r="C259" s="21" t="s">
        <v>708</v>
      </c>
      <c r="D259" s="10">
        <v>1252.0</v>
      </c>
      <c r="E259" s="18" t="s">
        <v>30</v>
      </c>
      <c r="F259" s="12" t="s">
        <v>26</v>
      </c>
      <c r="G259" s="15"/>
      <c r="H259" s="15"/>
      <c r="I259" s="15"/>
      <c r="J259" s="13"/>
      <c r="K259" s="13"/>
      <c r="L259" s="13"/>
    </row>
    <row r="260">
      <c r="A260" s="7" t="str">
        <f>HYPERLINK("https://bitcointalk.org/index.php?action=profile;u=909988","robocop3")</f>
        <v>robocop3</v>
      </c>
      <c r="B260" s="8" t="s">
        <v>709</v>
      </c>
      <c r="C260" s="21" t="s">
        <v>710</v>
      </c>
      <c r="D260" s="10">
        <v>4174.0</v>
      </c>
      <c r="E260" s="11">
        <v>0.5</v>
      </c>
      <c r="F260" s="12" t="s">
        <v>26</v>
      </c>
      <c r="G260" s="13"/>
      <c r="H260" s="14" t="s">
        <v>342</v>
      </c>
      <c r="I260" s="16" t="s">
        <v>41</v>
      </c>
      <c r="J260" s="15"/>
      <c r="K260" s="13"/>
      <c r="L260" s="13"/>
    </row>
    <row r="261">
      <c r="A261" s="7" t="str">
        <f>HYPERLINK("https://bitcointalk.org/index.php?action=profile;u=360058","BITDV")</f>
        <v>BITDV</v>
      </c>
      <c r="B261" s="8" t="s">
        <v>711</v>
      </c>
      <c r="C261" s="21" t="s">
        <v>712</v>
      </c>
      <c r="D261" s="10">
        <v>1789.0</v>
      </c>
      <c r="E261" s="18" t="s">
        <v>30</v>
      </c>
      <c r="F261" s="27" t="s">
        <v>158</v>
      </c>
      <c r="G261" s="15"/>
      <c r="H261" s="15"/>
      <c r="I261" s="15"/>
      <c r="J261" s="13"/>
      <c r="K261" s="13"/>
      <c r="L261" s="15"/>
    </row>
    <row r="262">
      <c r="A262" s="7" t="str">
        <f>HYPERLINK("https://bitcointalk.org/index.php?action=profile;u=903553","BeerCN")</f>
        <v>BeerCN</v>
      </c>
      <c r="B262" s="8" t="s">
        <v>713</v>
      </c>
      <c r="C262" s="21" t="s">
        <v>714</v>
      </c>
      <c r="D262" s="10">
        <v>4638.0</v>
      </c>
      <c r="E262" s="18">
        <v>0.5</v>
      </c>
      <c r="F262" s="12" t="s">
        <v>31</v>
      </c>
      <c r="G262" s="13"/>
      <c r="H262" s="20" t="s">
        <v>715</v>
      </c>
      <c r="I262" s="19" t="s">
        <v>41</v>
      </c>
      <c r="J262" s="13"/>
      <c r="K262" s="13"/>
      <c r="L262" s="13"/>
    </row>
    <row r="263">
      <c r="A263" s="7" t="str">
        <f>HYPERLINK("https://bitcointalk.org/index.php?action=profile;u=848553","Dcrstats")</f>
        <v>Dcrstats</v>
      </c>
      <c r="B263" s="8" t="s">
        <v>716</v>
      </c>
      <c r="C263" s="21" t="s">
        <v>717</v>
      </c>
      <c r="D263" s="10">
        <v>10435.0</v>
      </c>
      <c r="E263" s="18">
        <v>1.0</v>
      </c>
      <c r="F263" s="12" t="s">
        <v>39</v>
      </c>
      <c r="G263" s="13"/>
      <c r="H263" s="20" t="s">
        <v>313</v>
      </c>
      <c r="I263" s="13"/>
      <c r="J263" s="13"/>
      <c r="K263" s="13"/>
      <c r="L263" s="13"/>
    </row>
    <row r="264">
      <c r="A264" s="7" t="str">
        <f>HYPERLINK("https://bitcointalk.org/index.php?action=profile;u=990536","Andergriff")</f>
        <v>Andergriff</v>
      </c>
      <c r="B264" s="8" t="s">
        <v>718</v>
      </c>
      <c r="C264" s="21" t="s">
        <v>719</v>
      </c>
      <c r="D264" s="10">
        <v>1252.0</v>
      </c>
      <c r="E264" s="18" t="s">
        <v>30</v>
      </c>
      <c r="F264" s="12" t="s">
        <v>26</v>
      </c>
      <c r="G264" s="13"/>
      <c r="H264" s="13"/>
      <c r="I264" s="13"/>
      <c r="J264" s="13"/>
      <c r="K264" s="13"/>
      <c r="L264" s="13"/>
    </row>
    <row r="265">
      <c r="A265" s="7" t="str">
        <f>HYPERLINK("https://bitcointalk.org/index.php?action=profile;u=89927","Joerii")</f>
        <v>Joerii</v>
      </c>
      <c r="B265" s="8" t="s">
        <v>720</v>
      </c>
      <c r="C265" s="21" t="s">
        <v>721</v>
      </c>
      <c r="D265" s="10">
        <v>1789.0</v>
      </c>
      <c r="E265" s="18" t="s">
        <v>30</v>
      </c>
      <c r="F265" s="27" t="s">
        <v>158</v>
      </c>
      <c r="G265" s="13"/>
      <c r="H265" s="13"/>
      <c r="I265" s="13"/>
      <c r="J265" s="13"/>
      <c r="K265" s="13"/>
      <c r="L265" s="13"/>
    </row>
    <row r="266">
      <c r="A266" s="7" t="str">
        <f>HYPERLINK("https://bitcointalk.org/index.php?action=profile;u=399165","BTCdoaA")</f>
        <v>BTCdoaA</v>
      </c>
      <c r="B266" s="8" t="s">
        <v>722</v>
      </c>
      <c r="C266" s="21" t="s">
        <v>723</v>
      </c>
      <c r="D266" s="10">
        <v>1566.0</v>
      </c>
      <c r="E266" s="18" t="s">
        <v>30</v>
      </c>
      <c r="F266" s="12" t="s">
        <v>39</v>
      </c>
      <c r="G266" s="13"/>
      <c r="H266" s="15"/>
      <c r="I266" s="15"/>
      <c r="J266" s="15"/>
      <c r="K266" s="13"/>
      <c r="L266" s="13"/>
    </row>
    <row r="267">
      <c r="A267" s="7" t="str">
        <f>HYPERLINK("https://bitcointalk.org/index.php?action=profile;u=550439","vlom")</f>
        <v>vlom</v>
      </c>
      <c r="B267" s="8" t="s">
        <v>724</v>
      </c>
      <c r="C267" s="21" t="s">
        <v>725</v>
      </c>
      <c r="D267" s="10">
        <v>13119.0</v>
      </c>
      <c r="E267" s="18">
        <v>1.0</v>
      </c>
      <c r="F267" s="27" t="s">
        <v>158</v>
      </c>
      <c r="G267" s="20" t="s">
        <v>726</v>
      </c>
      <c r="H267" s="20" t="s">
        <v>727</v>
      </c>
      <c r="I267" s="23" t="s">
        <v>41</v>
      </c>
      <c r="J267" s="30" t="s">
        <v>41</v>
      </c>
      <c r="K267" s="19"/>
      <c r="L267" s="13"/>
    </row>
    <row r="268">
      <c r="A268" s="7" t="str">
        <f>HYPERLINK("https://bitcointalk.org/index.php?action=profile;u=903658","bagera")</f>
        <v>bagera</v>
      </c>
      <c r="B268" s="8" t="s">
        <v>728</v>
      </c>
      <c r="C268" s="21" t="s">
        <v>729</v>
      </c>
      <c r="D268" s="10">
        <v>4174.0</v>
      </c>
      <c r="E268" s="11">
        <v>0.5</v>
      </c>
      <c r="F268" s="12" t="s">
        <v>26</v>
      </c>
      <c r="G268" s="13"/>
      <c r="H268" s="28" t="s">
        <v>588</v>
      </c>
      <c r="I268" s="15"/>
      <c r="J268" s="15"/>
      <c r="K268" s="13"/>
      <c r="L268" s="13"/>
    </row>
    <row r="269">
      <c r="A269" s="7" t="str">
        <f>HYPERLINK("https://bitcointalk.org/index.php?action=profile;u=354970","PapillonV")</f>
        <v>PapillonV</v>
      </c>
      <c r="B269" s="8" t="s">
        <v>730</v>
      </c>
      <c r="C269" s="21" t="s">
        <v>731</v>
      </c>
      <c r="D269" s="10">
        <v>5217.0</v>
      </c>
      <c r="E269" s="11">
        <v>0.5</v>
      </c>
      <c r="F269" s="12" t="s">
        <v>39</v>
      </c>
      <c r="G269" s="13"/>
      <c r="H269" s="14" t="s">
        <v>515</v>
      </c>
      <c r="I269" s="13"/>
      <c r="J269" s="13"/>
      <c r="K269" s="13"/>
      <c r="L269" s="13"/>
    </row>
    <row r="270">
      <c r="A270" s="7" t="str">
        <f>HYPERLINK("https://bitcointalk.org/index.php?action=profile;u=73499","casper77")</f>
        <v>casper77</v>
      </c>
      <c r="B270" s="8" t="s">
        <v>732</v>
      </c>
      <c r="C270" s="21" t="s">
        <v>733</v>
      </c>
      <c r="D270" s="10">
        <v>1789.0</v>
      </c>
      <c r="E270" s="18" t="s">
        <v>30</v>
      </c>
      <c r="F270" s="27" t="s">
        <v>158</v>
      </c>
      <c r="G270" s="13"/>
      <c r="H270" s="13"/>
      <c r="I270" s="13"/>
      <c r="J270" s="13"/>
      <c r="K270" s="13"/>
      <c r="L270" s="13"/>
    </row>
    <row r="271">
      <c r="A271" s="7" t="str">
        <f>HYPERLINK("https://bitcointalk.org/index.php?action=profile;u=902259","Barben")</f>
        <v>Barben</v>
      </c>
      <c r="B271" s="8" t="s">
        <v>734</v>
      </c>
      <c r="C271" s="21" t="s">
        <v>735</v>
      </c>
      <c r="D271" s="10">
        <v>4638.0</v>
      </c>
      <c r="E271" s="18">
        <v>0.5</v>
      </c>
      <c r="F271" s="12" t="s">
        <v>31</v>
      </c>
      <c r="G271" s="13"/>
      <c r="H271" s="20" t="s">
        <v>736</v>
      </c>
      <c r="I271" s="23" t="s">
        <v>41</v>
      </c>
      <c r="J271" s="13"/>
      <c r="K271" s="13"/>
      <c r="L271" s="13"/>
    </row>
    <row r="272">
      <c r="A272" s="7" t="str">
        <f>HYPERLINK("https://bitcointalk.org/index.php?action=profile;u=990097","2x25BT")</f>
        <v>2x25BT</v>
      </c>
      <c r="B272" s="8" t="s">
        <v>737</v>
      </c>
      <c r="C272" s="21" t="s">
        <v>738</v>
      </c>
      <c r="D272" s="10">
        <v>1252.0</v>
      </c>
      <c r="E272" s="18" t="s">
        <v>30</v>
      </c>
      <c r="F272" s="12" t="s">
        <v>26</v>
      </c>
      <c r="G272" s="13"/>
      <c r="H272" s="13"/>
      <c r="I272" s="13"/>
      <c r="J272" s="13"/>
      <c r="K272" s="13"/>
      <c r="L272" s="13"/>
    </row>
    <row r="273">
      <c r="A273" s="7" t="str">
        <f>HYPERLINK("https://bitcointalk.org/index.php?action=profile;u=188930","evergrow")</f>
        <v>evergrow</v>
      </c>
      <c r="B273" s="8" t="s">
        <v>739</v>
      </c>
      <c r="C273" s="21" t="s">
        <v>740</v>
      </c>
      <c r="D273" s="10">
        <v>22157.0</v>
      </c>
      <c r="E273" s="18">
        <v>1.75</v>
      </c>
      <c r="F273" s="12" t="s">
        <v>31</v>
      </c>
      <c r="G273" s="14" t="s">
        <v>741</v>
      </c>
      <c r="H273" s="14" t="s">
        <v>742</v>
      </c>
      <c r="I273" s="17" t="s">
        <v>41</v>
      </c>
      <c r="J273" s="15"/>
      <c r="K273" s="15"/>
      <c r="L273" s="15"/>
    </row>
    <row r="274">
      <c r="A274" s="7" t="str">
        <f>HYPERLINK("https://bitcointalk.org/index.php?action=profile;u=323074","Haslett5236")</f>
        <v>Haslett5236</v>
      </c>
      <c r="B274" s="8" t="s">
        <v>743</v>
      </c>
      <c r="C274" s="21" t="s">
        <v>744</v>
      </c>
      <c r="D274" s="10">
        <v>5217.0</v>
      </c>
      <c r="E274" s="11">
        <v>0.5</v>
      </c>
      <c r="F274" s="12" t="s">
        <v>39</v>
      </c>
      <c r="G274" s="13"/>
      <c r="H274" s="14" t="s">
        <v>745</v>
      </c>
      <c r="I274" s="13"/>
      <c r="J274" s="13"/>
      <c r="K274" s="13"/>
      <c r="L274" s="13"/>
    </row>
    <row r="275">
      <c r="A275" s="7" t="str">
        <f>HYPERLINK("https://bitcointalk.org/index.php?action=profile;u=948617","LEEMEEGO")</f>
        <v>LEEMEEGO</v>
      </c>
      <c r="B275" s="8" t="s">
        <v>746</v>
      </c>
      <c r="C275" s="21" t="s">
        <v>747</v>
      </c>
      <c r="D275" s="10">
        <v>1392.0</v>
      </c>
      <c r="E275" s="18" t="s">
        <v>30</v>
      </c>
      <c r="F275" s="12" t="s">
        <v>31</v>
      </c>
      <c r="G275" s="13"/>
      <c r="H275" s="15"/>
      <c r="I275" s="13"/>
      <c r="J275" s="13"/>
      <c r="K275" s="13"/>
      <c r="L275" s="13"/>
    </row>
    <row r="276">
      <c r="A276" s="7" t="str">
        <f>HYPERLINK("https://bitcointalk.org/index.php?action=profile;u=354156","toolucky98")</f>
        <v>toolucky98</v>
      </c>
      <c r="B276" s="8" t="s">
        <v>748</v>
      </c>
      <c r="C276" s="21" t="s">
        <v>749</v>
      </c>
      <c r="D276" s="10">
        <v>4174.0</v>
      </c>
      <c r="E276" s="11">
        <v>0.5</v>
      </c>
      <c r="F276" s="12" t="s">
        <v>26</v>
      </c>
      <c r="G276" s="20" t="s">
        <v>750</v>
      </c>
      <c r="H276" s="20" t="s">
        <v>751</v>
      </c>
      <c r="I276" s="23" t="s">
        <v>41</v>
      </c>
      <c r="J276" s="13"/>
      <c r="K276" s="13"/>
      <c r="L276" s="13"/>
    </row>
    <row r="277">
      <c r="A277" s="7" t="str">
        <f>HYPERLINK("https://bitcointalk.org/index.php?action=profile;u=855666","cold_nebula")</f>
        <v>cold_nebula</v>
      </c>
      <c r="B277" s="8" t="s">
        <v>752</v>
      </c>
      <c r="C277" s="21" t="s">
        <v>753</v>
      </c>
      <c r="D277" s="10">
        <v>4638.0</v>
      </c>
      <c r="E277" s="11">
        <v>0.5</v>
      </c>
      <c r="F277" s="12" t="s">
        <v>31</v>
      </c>
      <c r="G277" s="13"/>
      <c r="H277" s="14" t="s">
        <v>754</v>
      </c>
      <c r="I277" s="15"/>
      <c r="J277" s="15"/>
      <c r="K277" s="13"/>
      <c r="L277" s="13"/>
    </row>
    <row r="278">
      <c r="A278" s="7" t="str">
        <f>HYPERLINK("https://bitcointalk.org/index.php?action=profile;u=201986","rusmana62")</f>
        <v>rusmana62</v>
      </c>
      <c r="B278" s="8" t="s">
        <v>755</v>
      </c>
      <c r="C278" s="21" t="s">
        <v>756</v>
      </c>
      <c r="D278" s="10">
        <v>1566.0</v>
      </c>
      <c r="E278" s="18" t="s">
        <v>30</v>
      </c>
      <c r="F278" s="12" t="s">
        <v>39</v>
      </c>
      <c r="G278" s="13"/>
      <c r="H278" s="13"/>
      <c r="I278" s="23"/>
      <c r="J278" s="13"/>
      <c r="K278" s="13"/>
      <c r="L278" s="13"/>
    </row>
    <row r="279">
      <c r="A279" s="7" t="str">
        <f>HYPERLINK("https://bitcointalk.org/index.php?action=profile;u=850795","Kamayulka78")</f>
        <v>Kamayulka78</v>
      </c>
      <c r="B279" s="8" t="s">
        <v>757</v>
      </c>
      <c r="C279" s="21" t="s">
        <v>758</v>
      </c>
      <c r="D279" s="10">
        <v>4638.0</v>
      </c>
      <c r="E279" s="11">
        <v>0.5</v>
      </c>
      <c r="F279" s="12" t="s">
        <v>31</v>
      </c>
      <c r="G279" s="15"/>
      <c r="H279" s="14" t="s">
        <v>306</v>
      </c>
      <c r="I279" s="13"/>
      <c r="J279" s="15"/>
      <c r="K279" s="13"/>
      <c r="L279" s="13"/>
    </row>
    <row r="280">
      <c r="A280" s="7" t="str">
        <f>HYPERLINK("https://bitcointalk.org/index.php?action=profile;u=254470","chanbtc")</f>
        <v>chanbtc</v>
      </c>
      <c r="B280" s="8" t="s">
        <v>759</v>
      </c>
      <c r="C280" s="21" t="s">
        <v>760</v>
      </c>
      <c r="D280" s="10">
        <v>1252.0</v>
      </c>
      <c r="E280" s="18" t="s">
        <v>30</v>
      </c>
      <c r="F280" s="12" t="s">
        <v>26</v>
      </c>
      <c r="G280" s="13"/>
      <c r="H280" s="15"/>
      <c r="I280" s="15"/>
      <c r="J280" s="13"/>
      <c r="K280" s="13"/>
      <c r="L280" s="13"/>
    </row>
    <row r="281">
      <c r="A281" s="7" t="str">
        <f>HYPERLINK("https://bitcointalk.org/index.php?action=profile;u=201588","marcus03")</f>
        <v>marcus03</v>
      </c>
      <c r="B281" s="33" t="s">
        <v>761</v>
      </c>
      <c r="C281" s="21" t="s">
        <v>762</v>
      </c>
      <c r="D281" s="10">
        <v>4174.0</v>
      </c>
      <c r="E281" s="11">
        <v>0.5</v>
      </c>
      <c r="F281" s="12" t="s">
        <v>26</v>
      </c>
      <c r="G281" s="20"/>
      <c r="H281" s="20"/>
      <c r="I281" s="23"/>
      <c r="J281" s="13"/>
      <c r="K281" s="19"/>
      <c r="L281" s="13"/>
    </row>
    <row r="282">
      <c r="A282" s="7" t="str">
        <f>HYPERLINK("https://bitcointalk.org/index.php?action=profile;u=924954","Grae")</f>
        <v>Grae</v>
      </c>
      <c r="B282" s="8" t="s">
        <v>763</v>
      </c>
      <c r="C282" s="21" t="s">
        <v>764</v>
      </c>
      <c r="D282" s="10">
        <v>5895.0</v>
      </c>
      <c r="E282" s="11">
        <v>1.75</v>
      </c>
      <c r="F282" s="12" t="s">
        <v>367</v>
      </c>
      <c r="G282" s="14" t="s">
        <v>765</v>
      </c>
      <c r="H282" s="14" t="s">
        <v>766</v>
      </c>
      <c r="I282" s="17" t="s">
        <v>41</v>
      </c>
      <c r="J282" s="15"/>
      <c r="K282" s="19" t="s">
        <v>41</v>
      </c>
      <c r="L282" s="13"/>
    </row>
    <row r="283">
      <c r="A283" s="7" t="str">
        <f>HYPERLINK("https://bitcointalk.org/index.php?action=profile;u=201644","LifeOfDoge")</f>
        <v>LifeOfDoge</v>
      </c>
      <c r="B283" s="8" t="s">
        <v>767</v>
      </c>
      <c r="C283" s="21" t="s">
        <v>768</v>
      </c>
      <c r="D283" s="10">
        <v>9187.0</v>
      </c>
      <c r="E283" s="11">
        <v>1.0</v>
      </c>
      <c r="F283" s="12" t="s">
        <v>26</v>
      </c>
      <c r="G283" s="20" t="s">
        <v>769</v>
      </c>
      <c r="H283" s="14" t="s">
        <v>59</v>
      </c>
      <c r="I283" s="17" t="s">
        <v>41</v>
      </c>
      <c r="J283" s="13"/>
      <c r="K283" s="23"/>
      <c r="L283" s="23" t="s">
        <v>41</v>
      </c>
    </row>
    <row r="284">
      <c r="A284" s="7" t="str">
        <f>HYPERLINK("https://bitcointalk.org/index.php?action=profile;u=901870","DrobaDan")</f>
        <v>DrobaDan</v>
      </c>
      <c r="B284" s="8" t="s">
        <v>770</v>
      </c>
      <c r="C284" s="21" t="s">
        <v>771</v>
      </c>
      <c r="D284" s="10">
        <v>4870.0</v>
      </c>
      <c r="E284" s="11">
        <v>0.5</v>
      </c>
      <c r="F284" s="12" t="s">
        <v>31</v>
      </c>
      <c r="G284" s="13"/>
      <c r="H284" s="20" t="s">
        <v>772</v>
      </c>
      <c r="I284" s="23" t="s">
        <v>41</v>
      </c>
      <c r="J284" s="15"/>
      <c r="K284" s="13"/>
      <c r="L284" s="13"/>
    </row>
    <row r="285">
      <c r="A285" s="7" t="str">
        <f>HYPERLINK("https://bitcointalk.org/index.php?action=profile;u=199093","abrakadabra")</f>
        <v>abrakadabra</v>
      </c>
      <c r="B285" s="8" t="s">
        <v>773</v>
      </c>
      <c r="C285" s="21" t="s">
        <v>774</v>
      </c>
      <c r="D285" s="10">
        <v>5217.0</v>
      </c>
      <c r="E285" s="18">
        <v>0.5</v>
      </c>
      <c r="F285" s="12" t="s">
        <v>39</v>
      </c>
      <c r="G285" s="20" t="s">
        <v>289</v>
      </c>
      <c r="H285" s="28" t="s">
        <v>313</v>
      </c>
      <c r="I285" s="13"/>
      <c r="J285" s="13"/>
      <c r="K285" s="13"/>
      <c r="L285" s="13"/>
    </row>
    <row r="286">
      <c r="A286" s="7" t="str">
        <f>HYPERLINK("https://bitcointalk.org/index.php?action=profile;u=352053","Krista")</f>
        <v>Krista</v>
      </c>
      <c r="B286" s="8" t="s">
        <v>775</v>
      </c>
      <c r="C286" s="21" t="s">
        <v>776</v>
      </c>
      <c r="D286" s="10">
        <v>4638.0</v>
      </c>
      <c r="E286" s="11">
        <v>0.5</v>
      </c>
      <c r="F286" s="12" t="s">
        <v>31</v>
      </c>
      <c r="G286" s="13"/>
      <c r="H286" s="20" t="s">
        <v>777</v>
      </c>
      <c r="I286" s="13"/>
      <c r="J286" s="13"/>
      <c r="K286" s="13"/>
      <c r="L286" s="13"/>
    </row>
    <row r="287">
      <c r="A287" s="7" t="str">
        <f>HYPERLINK("https://bitcointalk.org/index.php?action=profile;u=914041","Gvent")</f>
        <v>Gvent</v>
      </c>
      <c r="B287" s="8" t="s">
        <v>778</v>
      </c>
      <c r="C287" s="21" t="s">
        <v>779</v>
      </c>
      <c r="D287" s="10">
        <v>4638.0</v>
      </c>
      <c r="E287" s="11">
        <v>0.5</v>
      </c>
      <c r="F287" s="12" t="s">
        <v>31</v>
      </c>
      <c r="G287" s="15"/>
      <c r="H287" s="14" t="s">
        <v>538</v>
      </c>
      <c r="I287" s="15"/>
      <c r="J287" s="15"/>
      <c r="K287" s="13"/>
      <c r="L287" s="15"/>
    </row>
    <row r="288">
      <c r="A288" s="7" t="str">
        <f>HYPERLINK("https://bitcointalk.org/index.php?action=profile;u=854571","Cent21")</f>
        <v>Cent21</v>
      </c>
      <c r="B288" s="8" t="s">
        <v>780</v>
      </c>
      <c r="C288" s="21" t="s">
        <v>781</v>
      </c>
      <c r="D288" s="10">
        <v>5217.0</v>
      </c>
      <c r="E288" s="18">
        <v>0.5</v>
      </c>
      <c r="F288" s="12" t="s">
        <v>39</v>
      </c>
      <c r="G288" s="14" t="s">
        <v>782</v>
      </c>
      <c r="H288" s="28" t="s">
        <v>783</v>
      </c>
      <c r="I288" s="15"/>
      <c r="J288" s="15"/>
      <c r="K288" s="13"/>
      <c r="L288" s="15"/>
    </row>
    <row r="289">
      <c r="A289" s="7" t="str">
        <f>HYPERLINK("https://bitcointalk.org/index.php?action=profile;u=743671","fearofsalt")</f>
        <v>fearofsalt</v>
      </c>
      <c r="B289" s="8" t="s">
        <v>784</v>
      </c>
      <c r="C289" s="21" t="s">
        <v>785</v>
      </c>
      <c r="D289" s="10">
        <v>1252.0</v>
      </c>
      <c r="E289" s="18" t="s">
        <v>30</v>
      </c>
      <c r="F289" s="12" t="s">
        <v>26</v>
      </c>
      <c r="G289" s="15"/>
      <c r="H289" s="15"/>
      <c r="I289" s="15"/>
      <c r="J289" s="15"/>
      <c r="K289" s="13"/>
      <c r="L289" s="15"/>
    </row>
    <row r="290">
      <c r="A290" s="7" t="str">
        <f>HYPERLINK("https://bitcointalk.org/index.php?action=profile;u=305944","BitBitCoin")</f>
        <v>BitBitCoin</v>
      </c>
      <c r="B290" s="8" t="s">
        <v>786</v>
      </c>
      <c r="C290" s="21" t="s">
        <v>787</v>
      </c>
      <c r="D290" s="10">
        <v>5217.0</v>
      </c>
      <c r="E290" s="11">
        <v>0.5</v>
      </c>
      <c r="F290" s="12" t="s">
        <v>39</v>
      </c>
      <c r="G290" s="13"/>
      <c r="H290" s="14" t="s">
        <v>59</v>
      </c>
      <c r="I290" s="15"/>
      <c r="J290" s="15"/>
      <c r="K290" s="13"/>
      <c r="L290" s="13"/>
    </row>
    <row r="291">
      <c r="A291" s="7" t="str">
        <f>HYPERLINK("https://bitcointalk.org/index.php?action=profile;u=168515","Koontas")</f>
        <v>Koontas</v>
      </c>
      <c r="B291" s="8" t="s">
        <v>788</v>
      </c>
      <c r="C291" s="21" t="s">
        <v>789</v>
      </c>
      <c r="D291" s="10">
        <v>4638.0</v>
      </c>
      <c r="E291" s="11">
        <v>0.5</v>
      </c>
      <c r="F291" s="12" t="s">
        <v>31</v>
      </c>
      <c r="G291" s="15"/>
      <c r="H291" s="14" t="s">
        <v>790</v>
      </c>
      <c r="I291" s="13"/>
      <c r="J291" s="13"/>
      <c r="K291" s="13"/>
      <c r="L291" s="13"/>
    </row>
    <row r="292">
      <c r="A292" s="7" t="str">
        <f>HYPERLINK("https://bitcointalk.org/index.php?action=profile;u=311420","NoxX")</f>
        <v>NoxX</v>
      </c>
      <c r="B292" s="8" t="s">
        <v>791</v>
      </c>
      <c r="C292" s="21" t="s">
        <v>792</v>
      </c>
      <c r="D292" s="10">
        <v>9739.0</v>
      </c>
      <c r="E292" s="11">
        <v>1.0</v>
      </c>
      <c r="F292" s="12" t="s">
        <v>31</v>
      </c>
      <c r="G292" s="13"/>
      <c r="H292" s="14" t="s">
        <v>793</v>
      </c>
      <c r="I292" s="17" t="s">
        <v>41</v>
      </c>
      <c r="J292" s="13"/>
      <c r="K292" s="13"/>
      <c r="L292" s="13"/>
    </row>
    <row r="293">
      <c r="A293" s="7" t="str">
        <f>HYPERLINK("https://bitcointalk.org/index.php?action=profile;u=201654","DrBeer")</f>
        <v>DrBeer</v>
      </c>
      <c r="B293" s="8" t="s">
        <v>794</v>
      </c>
      <c r="C293" s="21" t="s">
        <v>795</v>
      </c>
      <c r="D293" s="10">
        <v>5963.0</v>
      </c>
      <c r="E293" s="11">
        <v>0.5</v>
      </c>
      <c r="F293" s="27" t="s">
        <v>158</v>
      </c>
      <c r="G293" s="13"/>
      <c r="H293" s="14" t="s">
        <v>548</v>
      </c>
      <c r="I293" s="13"/>
      <c r="J293" s="13"/>
      <c r="K293" s="13"/>
      <c r="L293" s="13"/>
    </row>
    <row r="294">
      <c r="A294" s="7" t="str">
        <f>HYPERLINK("https://bitcointalk.org/index.php?action=profile;u=761292","Mozdalifa17")</f>
        <v>Mozdalifa17</v>
      </c>
      <c r="B294" s="8" t="s">
        <v>796</v>
      </c>
      <c r="C294" s="34" t="s">
        <v>797</v>
      </c>
      <c r="D294" s="10">
        <v>1392.0</v>
      </c>
      <c r="E294" s="18" t="s">
        <v>30</v>
      </c>
      <c r="F294" s="12" t="s">
        <v>31</v>
      </c>
      <c r="G294" s="15"/>
      <c r="H294" s="15"/>
      <c r="I294" s="15"/>
      <c r="J294" s="13"/>
      <c r="K294" s="13"/>
      <c r="L294" s="13"/>
    </row>
    <row r="295">
      <c r="A295" s="7" t="str">
        <f>HYPERLINK("https://bitcointalk.org/index.php?action=profile;u=289944","Olekso")</f>
        <v>Olekso</v>
      </c>
      <c r="B295" s="8" t="s">
        <v>798</v>
      </c>
      <c r="C295" s="21" t="s">
        <v>799</v>
      </c>
      <c r="D295" s="10">
        <v>1566.0</v>
      </c>
      <c r="E295" s="18" t="s">
        <v>30</v>
      </c>
      <c r="F295" s="12" t="s">
        <v>39</v>
      </c>
      <c r="G295" s="13"/>
      <c r="H295" s="13"/>
      <c r="I295" s="13"/>
      <c r="J295" s="13"/>
      <c r="K295" s="13"/>
      <c r="L295" s="13"/>
    </row>
    <row r="296">
      <c r="A296" s="7" t="str">
        <f>HYPERLINK("https://bitcointalk.org/index.php?action=profile;u=119188","Choadmeyer")</f>
        <v>Choadmeyer</v>
      </c>
      <c r="B296" s="8" t="s">
        <v>800</v>
      </c>
      <c r="C296" s="21" t="s">
        <v>801</v>
      </c>
      <c r="D296" s="10">
        <v>1392.0</v>
      </c>
      <c r="E296" s="18" t="s">
        <v>30</v>
      </c>
      <c r="F296" s="12" t="s">
        <v>31</v>
      </c>
      <c r="G296" s="13"/>
      <c r="H296" s="15"/>
      <c r="I296" s="15"/>
      <c r="J296" s="13"/>
      <c r="K296" s="13"/>
      <c r="L296" s="13"/>
    </row>
    <row r="297">
      <c r="A297" s="7" t="str">
        <f>HYPERLINK("https://bitcointalk.org/index.php?action=profile;u=249929","*Sakura*")</f>
        <v>*Sakura*</v>
      </c>
      <c r="B297" s="8" t="s">
        <v>802</v>
      </c>
      <c r="C297" s="21" t="s">
        <v>803</v>
      </c>
      <c r="D297" s="10">
        <v>11926.0</v>
      </c>
      <c r="E297" s="11">
        <v>1.0</v>
      </c>
      <c r="F297" s="27" t="s">
        <v>158</v>
      </c>
      <c r="G297" s="13"/>
      <c r="H297" s="14" t="s">
        <v>306</v>
      </c>
      <c r="I297" s="15"/>
      <c r="J297" s="13"/>
      <c r="K297" s="13"/>
      <c r="L297" s="13"/>
    </row>
    <row r="298">
      <c r="A298" s="7" t="str">
        <f>HYPERLINK("https://bitcointalk.org/index.php?action=profile;u=509463","ujang1")</f>
        <v>ujang1</v>
      </c>
      <c r="B298" s="8" t="s">
        <v>804</v>
      </c>
      <c r="C298" s="21" t="s">
        <v>805</v>
      </c>
      <c r="D298" s="10">
        <v>5217.0</v>
      </c>
      <c r="E298" s="18">
        <v>0.5</v>
      </c>
      <c r="F298" s="12" t="s">
        <v>39</v>
      </c>
      <c r="G298" s="13"/>
      <c r="H298" s="14" t="s">
        <v>806</v>
      </c>
      <c r="I298" s="15"/>
      <c r="J298" s="15"/>
      <c r="K298" s="13"/>
      <c r="L298" s="13"/>
    </row>
    <row r="299">
      <c r="A299" s="7" t="str">
        <f>HYPERLINK("https://bitcointalk.org/index.php?action=profile;u=912186","MirHak")</f>
        <v>MirHak</v>
      </c>
      <c r="B299" s="8" t="s">
        <v>807</v>
      </c>
      <c r="C299" s="21" t="s">
        <v>808</v>
      </c>
      <c r="D299" s="10">
        <v>4174.0</v>
      </c>
      <c r="E299" s="11">
        <v>0.5</v>
      </c>
      <c r="F299" s="12" t="s">
        <v>26</v>
      </c>
      <c r="G299" s="13"/>
      <c r="H299" s="14" t="s">
        <v>809</v>
      </c>
      <c r="I299" s="15"/>
      <c r="J299" s="13"/>
      <c r="K299" s="13"/>
      <c r="L299" s="13"/>
    </row>
    <row r="300">
      <c r="A300" s="7" t="str">
        <f>HYPERLINK("https://bitcointalk.org/index.php?action=profile;u=169523","shtako")</f>
        <v>shtako</v>
      </c>
      <c r="B300" s="8" t="s">
        <v>810</v>
      </c>
      <c r="C300" s="21" t="s">
        <v>811</v>
      </c>
      <c r="D300" s="10">
        <v>5217.0</v>
      </c>
      <c r="E300" s="11">
        <v>0.5</v>
      </c>
      <c r="F300" s="12" t="s">
        <v>39</v>
      </c>
      <c r="G300" s="13"/>
      <c r="H300" s="20" t="s">
        <v>342</v>
      </c>
      <c r="I300" s="13"/>
      <c r="J300" s="13"/>
      <c r="K300" s="13"/>
      <c r="L300" s="13"/>
    </row>
    <row r="301">
      <c r="A301" s="7" t="str">
        <f>HYPERLINK("https://bitcointalk.org/index.php?action=profile;u=899194","jukKas")</f>
        <v>jukKas</v>
      </c>
      <c r="B301" s="8" t="s">
        <v>812</v>
      </c>
      <c r="C301" s="21" t="s">
        <v>813</v>
      </c>
      <c r="D301" s="10">
        <v>8348.0</v>
      </c>
      <c r="E301" s="11">
        <v>1.0</v>
      </c>
      <c r="F301" s="12" t="s">
        <v>26</v>
      </c>
      <c r="G301" s="13"/>
      <c r="H301" s="20" t="s">
        <v>814</v>
      </c>
      <c r="I301" s="23" t="s">
        <v>41</v>
      </c>
      <c r="J301" s="13"/>
      <c r="K301" s="13"/>
      <c r="L301" s="13"/>
    </row>
    <row r="302">
      <c r="A302" s="7" t="str">
        <f>HYPERLINK("https://bitcointalk.org/index.php?action=profile;u=904705","VentoXDR")</f>
        <v>VentoXDR</v>
      </c>
      <c r="B302" s="8" t="s">
        <v>815</v>
      </c>
      <c r="C302" s="21" t="s">
        <v>816</v>
      </c>
      <c r="D302" s="10">
        <v>4870.0</v>
      </c>
      <c r="E302" s="11">
        <v>0.5</v>
      </c>
      <c r="F302" s="12" t="s">
        <v>31</v>
      </c>
      <c r="G302" s="13"/>
      <c r="H302" s="20" t="s">
        <v>817</v>
      </c>
      <c r="I302" s="23" t="s">
        <v>41</v>
      </c>
      <c r="J302" s="13"/>
      <c r="K302" s="13"/>
      <c r="L302" s="13"/>
    </row>
    <row r="303">
      <c r="A303" s="7" t="str">
        <f>HYPERLINK("https://bitcointalk.org/index.php?action=profile;u=250929","testadimerlo")</f>
        <v>testadimerlo</v>
      </c>
      <c r="B303" s="8" t="s">
        <v>818</v>
      </c>
      <c r="C303" s="21" t="s">
        <v>819</v>
      </c>
      <c r="D303" s="10">
        <v>23213.0</v>
      </c>
      <c r="E303" s="11">
        <v>1.75</v>
      </c>
      <c r="F303" s="12" t="s">
        <v>31</v>
      </c>
      <c r="G303" s="13"/>
      <c r="H303" s="14" t="s">
        <v>820</v>
      </c>
      <c r="I303" s="16" t="s">
        <v>41</v>
      </c>
      <c r="J303" s="32" t="s">
        <v>41</v>
      </c>
      <c r="K303" s="19" t="s">
        <v>41</v>
      </c>
      <c r="L303" s="13"/>
    </row>
    <row r="304">
      <c r="A304" s="7" t="str">
        <f>HYPERLINK("https://bitcointalk.org/index.php?action=profile;u=117071","sprinkles")</f>
        <v>sprinkles</v>
      </c>
      <c r="B304" s="8" t="s">
        <v>821</v>
      </c>
      <c r="C304" s="21" t="s">
        <v>822</v>
      </c>
      <c r="D304" s="10">
        <v>9739.0</v>
      </c>
      <c r="E304" s="11">
        <v>1.0</v>
      </c>
      <c r="F304" s="12" t="s">
        <v>31</v>
      </c>
      <c r="G304" s="20" t="s">
        <v>823</v>
      </c>
      <c r="H304" s="14" t="s">
        <v>824</v>
      </c>
      <c r="I304" s="17" t="s">
        <v>41</v>
      </c>
      <c r="J304" s="13"/>
      <c r="K304" s="19"/>
      <c r="L304" s="13"/>
    </row>
    <row r="305">
      <c r="A305" s="7" t="str">
        <f>HYPERLINK("https://bitcointalk.org/index.php?action=profile;u=228432","Jarod1231")</f>
        <v>Jarod1231</v>
      </c>
      <c r="B305" s="8" t="s">
        <v>825</v>
      </c>
      <c r="C305" s="21" t="s">
        <v>826</v>
      </c>
      <c r="D305" s="10">
        <v>9739.0</v>
      </c>
      <c r="E305" s="11">
        <v>1.0</v>
      </c>
      <c r="F305" s="12" t="s">
        <v>31</v>
      </c>
      <c r="G305" s="13"/>
      <c r="H305" s="14" t="s">
        <v>369</v>
      </c>
      <c r="I305" s="17" t="s">
        <v>41</v>
      </c>
      <c r="J305" s="13"/>
      <c r="K305" s="13"/>
      <c r="L305" s="13"/>
    </row>
    <row r="306">
      <c r="A306" s="7" t="str">
        <f>HYPERLINK("https://bitcointalk.org/index.php?action=profile;u=913193","amy1284455127")</f>
        <v>amy1284455127</v>
      </c>
      <c r="B306" s="8" t="s">
        <v>827</v>
      </c>
      <c r="C306" s="21" t="s">
        <v>828</v>
      </c>
      <c r="D306" s="10">
        <v>4638.0</v>
      </c>
      <c r="E306" s="11">
        <v>0.5</v>
      </c>
      <c r="F306" s="12" t="s">
        <v>31</v>
      </c>
      <c r="G306" s="13"/>
      <c r="H306" s="14" t="s">
        <v>164</v>
      </c>
      <c r="I306" s="15"/>
      <c r="J306" s="13"/>
      <c r="K306" s="13"/>
      <c r="L306" s="13"/>
    </row>
    <row r="307">
      <c r="A307" s="7" t="str">
        <f>HYPERLINK("https://bitcointalk.org/index.php?action=profile;u=203049","Jcga")</f>
        <v>Jcga</v>
      </c>
      <c r="B307" s="8" t="s">
        <v>829</v>
      </c>
      <c r="C307" s="21" t="s">
        <v>830</v>
      </c>
      <c r="D307" s="10">
        <v>1789.0</v>
      </c>
      <c r="E307" s="18" t="s">
        <v>30</v>
      </c>
      <c r="F307" s="27" t="s">
        <v>158</v>
      </c>
      <c r="G307" s="13"/>
      <c r="H307" s="15"/>
      <c r="I307" s="15"/>
      <c r="J307" s="15"/>
      <c r="K307" s="13"/>
      <c r="L307" s="13"/>
    </row>
    <row r="308">
      <c r="A308" s="7" t="str">
        <f>HYPERLINK("https://bitcointalk.org/index.php?action=profile;u=539213","oldcoinguru")</f>
        <v>oldcoinguru</v>
      </c>
      <c r="B308" s="8" t="s">
        <v>831</v>
      </c>
      <c r="C308" s="21" t="s">
        <v>832</v>
      </c>
      <c r="D308" s="10">
        <v>1252.0</v>
      </c>
      <c r="E308" s="18" t="s">
        <v>30</v>
      </c>
      <c r="F308" s="12" t="s">
        <v>26</v>
      </c>
      <c r="G308" s="13"/>
      <c r="H308" s="15"/>
      <c r="I308" s="15"/>
      <c r="J308" s="15"/>
      <c r="K308" s="13"/>
      <c r="L308" s="13"/>
    </row>
    <row r="309">
      <c r="A309" s="7" t="str">
        <f>HYPERLINK("https://bitcointalk.org/index.php?action=profile;u=368837","r1d1")</f>
        <v>r1d1</v>
      </c>
      <c r="B309" s="8" t="s">
        <v>833</v>
      </c>
      <c r="C309" s="21" t="s">
        <v>834</v>
      </c>
      <c r="D309" s="10">
        <v>10957.0</v>
      </c>
      <c r="E309" s="11">
        <v>1.0</v>
      </c>
      <c r="F309" s="12" t="s">
        <v>39</v>
      </c>
      <c r="G309" s="20" t="s">
        <v>835</v>
      </c>
      <c r="H309" s="14" t="s">
        <v>836</v>
      </c>
      <c r="I309" s="15"/>
      <c r="J309" s="22" t="s">
        <v>41</v>
      </c>
      <c r="K309" s="15"/>
      <c r="L309" s="15"/>
    </row>
    <row r="310">
      <c r="A310" s="7" t="str">
        <f>HYPERLINK("https://bitcointalk.org/index.php?action=profile;u=898932","Mushrooms")</f>
        <v>Mushrooms</v>
      </c>
      <c r="B310" s="8" t="s">
        <v>837</v>
      </c>
      <c r="C310" s="21" t="s">
        <v>838</v>
      </c>
      <c r="D310" s="10">
        <v>1392.0</v>
      </c>
      <c r="E310" s="18" t="s">
        <v>30</v>
      </c>
      <c r="F310" s="12" t="s">
        <v>31</v>
      </c>
      <c r="G310" s="15"/>
      <c r="H310" s="15"/>
      <c r="I310" s="15"/>
      <c r="J310" s="15"/>
      <c r="K310" s="13"/>
      <c r="L310" s="15"/>
    </row>
    <row r="311">
      <c r="A311" s="7" t="str">
        <f>HYPERLINK("https://bitcointalk.org/index.php?action=profile;u=220746","Frobisher")</f>
        <v>Frobisher</v>
      </c>
      <c r="B311" s="8" t="s">
        <v>839</v>
      </c>
      <c r="C311" s="21" t="s">
        <v>840</v>
      </c>
      <c r="D311" s="10">
        <v>2922.0</v>
      </c>
      <c r="E311" s="11">
        <v>0.5</v>
      </c>
      <c r="F311" s="12" t="s">
        <v>115</v>
      </c>
      <c r="G311" s="20" t="s">
        <v>841</v>
      </c>
      <c r="H311" s="14" t="s">
        <v>842</v>
      </c>
      <c r="I311" s="17" t="s">
        <v>41</v>
      </c>
      <c r="J311" s="15"/>
      <c r="K311" s="13"/>
      <c r="L311" s="13"/>
    </row>
    <row r="312">
      <c r="A312" s="7" t="str">
        <f>HYPERLINK("https://bitcointalk.org/index.php?action=profile;u=950732","sth2017")</f>
        <v>sth2017</v>
      </c>
      <c r="B312" s="8" t="s">
        <v>843</v>
      </c>
      <c r="C312" s="21" t="s">
        <v>844</v>
      </c>
      <c r="D312" s="10">
        <v>1392.0</v>
      </c>
      <c r="E312" s="18" t="s">
        <v>30</v>
      </c>
      <c r="F312" s="12" t="s">
        <v>31</v>
      </c>
      <c r="G312" s="13"/>
      <c r="H312" s="15"/>
      <c r="I312" s="13"/>
      <c r="J312" s="13"/>
      <c r="K312" s="13"/>
      <c r="L312" s="13"/>
    </row>
    <row r="313">
      <c r="A313" s="7" t="str">
        <f>HYPERLINK("https://bitcointalk.org/index.php?action=profile;u=896431","dariloff")</f>
        <v>dariloff</v>
      </c>
      <c r="B313" s="8" t="s">
        <v>845</v>
      </c>
      <c r="C313" s="21" t="s">
        <v>846</v>
      </c>
      <c r="D313" s="10">
        <v>4638.0</v>
      </c>
      <c r="E313" s="11">
        <v>0.5</v>
      </c>
      <c r="F313" s="12" t="s">
        <v>31</v>
      </c>
      <c r="G313" s="20" t="s">
        <v>847</v>
      </c>
      <c r="H313" s="13"/>
      <c r="I313" s="13"/>
      <c r="J313" s="13"/>
      <c r="K313" s="13"/>
      <c r="L313" s="13"/>
    </row>
    <row r="314">
      <c r="A314" s="7" t="str">
        <f>HYPERLINK("https://bitcointalk.org/index.php?action=profile;u=510702","bobyhodob")</f>
        <v>bobyhodob</v>
      </c>
      <c r="B314" s="8" t="s">
        <v>848</v>
      </c>
      <c r="C314" s="21" t="s">
        <v>849</v>
      </c>
      <c r="D314" s="10">
        <v>4638.0</v>
      </c>
      <c r="E314" s="11">
        <v>0.5</v>
      </c>
      <c r="F314" s="12" t="s">
        <v>31</v>
      </c>
      <c r="G314" s="13"/>
      <c r="H314" s="20" t="s">
        <v>850</v>
      </c>
      <c r="I314" s="13"/>
      <c r="J314" s="13"/>
      <c r="K314" s="13"/>
      <c r="L314" s="13"/>
    </row>
    <row r="315">
      <c r="A315" s="7" t="str">
        <f>HYPERLINK("https://bitcointalk.org/index.php?action=profile;u=177723","hopenotlate")</f>
        <v>hopenotlate</v>
      </c>
      <c r="B315" s="8" t="s">
        <v>851</v>
      </c>
      <c r="C315" s="21" t="s">
        <v>852</v>
      </c>
      <c r="D315" s="10">
        <v>5963.0</v>
      </c>
      <c r="E315" s="11">
        <v>0.5</v>
      </c>
      <c r="F315" s="27" t="s">
        <v>158</v>
      </c>
      <c r="G315" s="15"/>
      <c r="H315" s="14" t="s">
        <v>403</v>
      </c>
      <c r="I315" s="15"/>
      <c r="J315" s="13"/>
      <c r="K315" s="15"/>
      <c r="L315" s="13"/>
    </row>
    <row r="316">
      <c r="A316" s="7" t="str">
        <f>HYPERLINK("https://bitcointalk.org/index.php?action=profile;u=378130","andycarrol")</f>
        <v>andycarrol</v>
      </c>
      <c r="B316" s="8" t="s">
        <v>853</v>
      </c>
      <c r="C316" s="21" t="s">
        <v>854</v>
      </c>
      <c r="D316" s="10">
        <v>5217.0</v>
      </c>
      <c r="E316" s="11">
        <v>0.5</v>
      </c>
      <c r="F316" s="12" t="s">
        <v>39</v>
      </c>
      <c r="G316" s="13"/>
      <c r="H316" s="20" t="s">
        <v>855</v>
      </c>
      <c r="I316" s="13"/>
      <c r="J316" s="13"/>
      <c r="K316" s="13"/>
      <c r="L316" s="13"/>
    </row>
    <row r="317">
      <c r="A317" s="7" t="str">
        <f>HYPERLINK("https://bitcointalk.org/index.php?action=profile;u=407887","dimox")</f>
        <v>dimox</v>
      </c>
      <c r="B317" s="8" t="s">
        <v>856</v>
      </c>
      <c r="C317" s="21" t="s">
        <v>857</v>
      </c>
      <c r="D317" s="10">
        <v>1566.0</v>
      </c>
      <c r="E317" s="18" t="s">
        <v>30</v>
      </c>
      <c r="F317" s="12" t="s">
        <v>39</v>
      </c>
      <c r="G317" s="15"/>
      <c r="H317" s="15"/>
      <c r="I317" s="15"/>
      <c r="J317" s="15"/>
      <c r="K317" s="13"/>
      <c r="L317" s="13"/>
    </row>
    <row r="318">
      <c r="A318" s="7" t="str">
        <f>HYPERLINK("https://bitcointalk.org/index.php?action=profile;u=862091","sergeykravchenko1959")</f>
        <v>sergeykravchenko1959</v>
      </c>
      <c r="B318" s="8" t="s">
        <v>858</v>
      </c>
      <c r="C318" s="21" t="s">
        <v>859</v>
      </c>
      <c r="D318" s="10">
        <v>1252.0</v>
      </c>
      <c r="E318" s="18" t="s">
        <v>30</v>
      </c>
      <c r="F318" s="12" t="s">
        <v>26</v>
      </c>
      <c r="G318" s="13"/>
      <c r="H318" s="13"/>
      <c r="I318" s="13"/>
      <c r="J318" s="13"/>
      <c r="K318" s="13"/>
      <c r="L318" s="13"/>
    </row>
    <row r="319">
      <c r="A319" s="7" t="str">
        <f>HYPERLINK("https://bitcointalk.org/index.php?action=profile;u=626422","mainconcept")</f>
        <v>mainconcept</v>
      </c>
      <c r="B319" s="8" t="s">
        <v>860</v>
      </c>
      <c r="C319" s="21" t="s">
        <v>861</v>
      </c>
      <c r="D319" s="10">
        <v>9184.0</v>
      </c>
      <c r="E319" s="11">
        <v>1.0</v>
      </c>
      <c r="F319" s="12" t="s">
        <v>26</v>
      </c>
      <c r="G319" s="14" t="s">
        <v>862</v>
      </c>
      <c r="H319" s="20" t="s">
        <v>863</v>
      </c>
      <c r="I319" s="23" t="s">
        <v>41</v>
      </c>
      <c r="J319" s="30" t="s">
        <v>41</v>
      </c>
      <c r="K319" s="13"/>
      <c r="L319" s="13"/>
    </row>
    <row r="320">
      <c r="A320" s="7" t="str">
        <f>HYPERLINK("https://bitcointalk.org/index.php?action=profile;u=405082","malekbaba")</f>
        <v>malekbaba</v>
      </c>
      <c r="B320" s="8" t="s">
        <v>864</v>
      </c>
      <c r="C320" s="21" t="s">
        <v>865</v>
      </c>
      <c r="D320" s="10">
        <v>1566.0</v>
      </c>
      <c r="E320" s="18" t="s">
        <v>30</v>
      </c>
      <c r="F320" s="12" t="s">
        <v>39</v>
      </c>
      <c r="G320" s="13"/>
      <c r="H320" s="15"/>
      <c r="I320" s="13"/>
      <c r="J320" s="13"/>
      <c r="K320" s="13"/>
      <c r="L320" s="13"/>
    </row>
    <row r="321">
      <c r="A321" s="7" t="str">
        <f>HYPERLINK("https://bitcointalk.org/index.php?action=profile;u=947198","DarkTrollCoin")</f>
        <v>DarkTrollCoin</v>
      </c>
      <c r="B321" s="8" t="s">
        <v>866</v>
      </c>
      <c r="C321" s="21" t="s">
        <v>867</v>
      </c>
      <c r="D321" s="10">
        <v>31222.0</v>
      </c>
      <c r="E321" s="11">
        <v>2.0</v>
      </c>
      <c r="F321" s="12" t="s">
        <v>26</v>
      </c>
      <c r="G321" s="20" t="s">
        <v>868</v>
      </c>
      <c r="H321" s="14" t="s">
        <v>869</v>
      </c>
      <c r="I321" s="23" t="s">
        <v>41</v>
      </c>
      <c r="J321" s="32" t="s">
        <v>41</v>
      </c>
      <c r="K321" s="23"/>
      <c r="L321" s="23" t="s">
        <v>41</v>
      </c>
    </row>
    <row r="322">
      <c r="A322" s="7" t="str">
        <f>HYPERLINK("https://bitcointalk.org/index.php?action=profile;u=727572","zdeni82")</f>
        <v>zdeni82</v>
      </c>
      <c r="B322" s="8" t="s">
        <v>870</v>
      </c>
      <c r="C322" s="21" t="s">
        <v>871</v>
      </c>
      <c r="D322" s="10">
        <v>5217.0</v>
      </c>
      <c r="E322" s="18">
        <v>0.5</v>
      </c>
      <c r="F322" s="12" t="s">
        <v>39</v>
      </c>
      <c r="G322" s="13"/>
      <c r="H322" s="14" t="s">
        <v>872</v>
      </c>
      <c r="I322" s="13"/>
      <c r="J322" s="13"/>
      <c r="K322" s="13"/>
      <c r="L322" s="13"/>
    </row>
    <row r="323">
      <c r="A323" s="7" t="str">
        <f>HYPERLINK("https://bitcointalk.org/index.php?action=profile;u=711167","Zontop")</f>
        <v>Zontop</v>
      </c>
      <c r="B323" s="8" t="s">
        <v>873</v>
      </c>
      <c r="C323" s="21" t="s">
        <v>874</v>
      </c>
      <c r="D323" s="10">
        <v>1392.0</v>
      </c>
      <c r="E323" s="18" t="s">
        <v>30</v>
      </c>
      <c r="F323" s="12" t="s">
        <v>31</v>
      </c>
      <c r="G323" s="13"/>
      <c r="H323" s="13"/>
      <c r="I323" s="13"/>
      <c r="J323" s="13"/>
      <c r="K323" s="13"/>
      <c r="L323" s="13"/>
    </row>
    <row r="324">
      <c r="A324" s="7" t="str">
        <f>HYPERLINK("https://bitcointalk.org/index.php?action=profile;u=328720","prix")</f>
        <v>prix</v>
      </c>
      <c r="B324" s="8" t="s">
        <v>875</v>
      </c>
      <c r="C324" s="21" t="s">
        <v>876</v>
      </c>
      <c r="D324" s="10">
        <v>10957.0</v>
      </c>
      <c r="E324" s="11">
        <v>1.0</v>
      </c>
      <c r="F324" s="12" t="s">
        <v>39</v>
      </c>
      <c r="G324" s="20" t="s">
        <v>877</v>
      </c>
      <c r="H324" s="20" t="s">
        <v>878</v>
      </c>
      <c r="I324" s="23" t="s">
        <v>41</v>
      </c>
      <c r="J324" s="13"/>
      <c r="K324" s="19"/>
      <c r="L324" s="13"/>
    </row>
    <row r="325">
      <c r="A325" s="7" t="str">
        <f>HYPERLINK("https://bitcointalk.org/index.php?action=profile;u=963544","GintoniK")</f>
        <v>GintoniK</v>
      </c>
      <c r="B325" s="8" t="s">
        <v>879</v>
      </c>
      <c r="C325" s="21" t="s">
        <v>880</v>
      </c>
      <c r="D325" s="10">
        <v>5844.0</v>
      </c>
      <c r="E325" s="11">
        <v>1.0</v>
      </c>
      <c r="F325" s="12" t="s">
        <v>115</v>
      </c>
      <c r="G325" s="15"/>
      <c r="H325" s="14" t="s">
        <v>881</v>
      </c>
      <c r="I325" s="17" t="s">
        <v>41</v>
      </c>
      <c r="J325" s="15"/>
      <c r="K325" s="15"/>
      <c r="L325" s="13"/>
    </row>
    <row r="326">
      <c r="A326" s="7" t="str">
        <f>HYPERLINK("https://bitcointalk.org/index.php?action=profile;u=929184","frozenking")</f>
        <v>frozenking</v>
      </c>
      <c r="B326" s="8" t="s">
        <v>882</v>
      </c>
      <c r="C326" s="21" t="s">
        <v>883</v>
      </c>
      <c r="D326" s="10">
        <v>4638.0</v>
      </c>
      <c r="E326" s="11">
        <v>0.5</v>
      </c>
      <c r="F326" s="12" t="s">
        <v>31</v>
      </c>
      <c r="G326" s="13"/>
      <c r="H326" s="20" t="s">
        <v>884</v>
      </c>
      <c r="I326" s="13"/>
      <c r="J326" s="13"/>
      <c r="K326" s="13"/>
      <c r="L326" s="13"/>
    </row>
    <row r="327">
      <c r="A327" s="7" t="str">
        <f>HYPERLINK("https://bitcointalk.org/index.php?action=profile;u=23203","Departure")</f>
        <v>Departure</v>
      </c>
      <c r="B327" s="8" t="s">
        <v>885</v>
      </c>
      <c r="C327" s="21" t="s">
        <v>886</v>
      </c>
      <c r="D327" s="10">
        <v>4638.0</v>
      </c>
      <c r="E327" s="11">
        <v>0.5</v>
      </c>
      <c r="F327" s="12" t="s">
        <v>31</v>
      </c>
      <c r="G327" s="15"/>
      <c r="H327" s="14" t="s">
        <v>887</v>
      </c>
      <c r="I327" s="15"/>
      <c r="J327" s="15"/>
      <c r="K327" s="15"/>
      <c r="L327" s="15"/>
    </row>
    <row r="328">
      <c r="A328" s="7" t="str">
        <f>HYPERLINK("https://bitcointalk.org/index.php?action=profile;u=1039676","cola-jere ")</f>
        <v>cola-jere </v>
      </c>
      <c r="B328" s="8" t="s">
        <v>888</v>
      </c>
      <c r="C328" s="21" t="s">
        <v>889</v>
      </c>
      <c r="D328" s="10">
        <v>1252.0</v>
      </c>
      <c r="E328" s="18" t="s">
        <v>30</v>
      </c>
      <c r="F328" s="12" t="s">
        <v>26</v>
      </c>
      <c r="G328" s="13"/>
      <c r="H328" s="15"/>
      <c r="I328" s="15"/>
      <c r="J328" s="13"/>
      <c r="K328" s="13"/>
      <c r="L328" s="13"/>
    </row>
    <row r="329">
      <c r="A329" s="7" t="str">
        <f>HYPERLINK("https://bitcointalk.org/index.php?action=profile;u=185249","lx001")</f>
        <v>lx001</v>
      </c>
      <c r="B329" s="8" t="s">
        <v>890</v>
      </c>
      <c r="C329" s="21" t="s">
        <v>891</v>
      </c>
      <c r="D329" s="10">
        <v>5217.0</v>
      </c>
      <c r="E329" s="11">
        <v>0.5</v>
      </c>
      <c r="F329" s="12" t="s">
        <v>39</v>
      </c>
      <c r="G329" s="13"/>
      <c r="H329" s="20" t="s">
        <v>892</v>
      </c>
      <c r="I329" s="13"/>
      <c r="J329" s="13"/>
      <c r="K329" s="13"/>
      <c r="L329" s="13"/>
    </row>
    <row r="330">
      <c r="A330" s="7" t="str">
        <f>HYPERLINK("https://bitcointalk.org/index.php?action=profile;u=247561","vinipoars")</f>
        <v>vinipoars</v>
      </c>
      <c r="B330" s="8" t="s">
        <v>893</v>
      </c>
      <c r="C330" s="21" t="s">
        <v>894</v>
      </c>
      <c r="D330" s="10">
        <v>34692.0</v>
      </c>
      <c r="E330" s="11">
        <v>2.0</v>
      </c>
      <c r="F330" s="12" t="s">
        <v>31</v>
      </c>
      <c r="G330" s="14" t="s">
        <v>895</v>
      </c>
      <c r="H330" s="14" t="s">
        <v>896</v>
      </c>
      <c r="I330" s="17" t="s">
        <v>41</v>
      </c>
      <c r="J330" s="22" t="s">
        <v>41</v>
      </c>
      <c r="K330" s="19"/>
      <c r="L330" s="19" t="s">
        <v>41</v>
      </c>
    </row>
    <row r="331">
      <c r="A331" s="7" t="str">
        <f>HYPERLINK("https://bitcointalk.org/index.php?action=profile;u=642073","Machina_US")</f>
        <v>Machina_US</v>
      </c>
      <c r="B331" s="8" t="s">
        <v>897</v>
      </c>
      <c r="C331" s="21" t="s">
        <v>898</v>
      </c>
      <c r="D331" s="10">
        <v>5217.0</v>
      </c>
      <c r="E331" s="11">
        <v>0.5</v>
      </c>
      <c r="F331" s="12" t="s">
        <v>39</v>
      </c>
      <c r="G331" s="13"/>
      <c r="H331" s="14" t="s">
        <v>899</v>
      </c>
      <c r="I331" s="15"/>
      <c r="J331" s="15"/>
      <c r="K331" s="13"/>
      <c r="L331" s="13"/>
    </row>
    <row r="332">
      <c r="A332" s="7" t="str">
        <f>HYPERLINK("https://bitcointalk.org/index.php?action=profile;u=152474","MisO69")</f>
        <v>MisO69</v>
      </c>
      <c r="B332" s="8" t="s">
        <v>900</v>
      </c>
      <c r="C332" s="21" t="s">
        <v>901</v>
      </c>
      <c r="D332" s="10">
        <v>5963.0</v>
      </c>
      <c r="E332" s="11">
        <v>0.5</v>
      </c>
      <c r="F332" s="27" t="s">
        <v>158</v>
      </c>
      <c r="G332" s="13"/>
      <c r="H332" s="14" t="s">
        <v>902</v>
      </c>
      <c r="I332" s="13"/>
      <c r="J332" s="13"/>
      <c r="K332" s="13"/>
      <c r="L332" s="13"/>
    </row>
    <row r="333">
      <c r="A333" s="7" t="str">
        <f>HYPERLINK("https://bitcointalk.org/index.php?action=profile;u=949623","Pancharick")</f>
        <v>Pancharick</v>
      </c>
      <c r="B333" s="8" t="s">
        <v>903</v>
      </c>
      <c r="C333" s="21" t="s">
        <v>904</v>
      </c>
      <c r="D333" s="10">
        <v>4383.0</v>
      </c>
      <c r="E333" s="11">
        <v>0.5</v>
      </c>
      <c r="F333" s="12" t="s">
        <v>26</v>
      </c>
      <c r="G333" s="13"/>
      <c r="H333" s="14" t="s">
        <v>905</v>
      </c>
      <c r="I333" s="17" t="s">
        <v>41</v>
      </c>
      <c r="J333" s="13"/>
      <c r="K333" s="13"/>
      <c r="L333" s="13"/>
    </row>
    <row r="334">
      <c r="A334" s="7" t="str">
        <f>HYPERLINK("https://bitcointalk.org/index.php?action=profile;u=488319","xaker74")</f>
        <v>xaker74</v>
      </c>
      <c r="B334" s="8" t="s">
        <v>906</v>
      </c>
      <c r="C334" s="21" t="s">
        <v>907</v>
      </c>
      <c r="D334" s="10">
        <v>4638.0</v>
      </c>
      <c r="E334" s="11">
        <v>0.5</v>
      </c>
      <c r="F334" s="12" t="s">
        <v>31</v>
      </c>
      <c r="G334" s="13"/>
      <c r="H334" s="20" t="s">
        <v>164</v>
      </c>
      <c r="I334" s="13"/>
      <c r="J334" s="13"/>
      <c r="K334" s="13"/>
      <c r="L334" s="13"/>
    </row>
    <row r="335">
      <c r="A335" s="7" t="str">
        <f>HYPERLINK("https://bitcointalk.org/index.php?action=profile;u=530772","D ltr")</f>
        <v>D ltr</v>
      </c>
      <c r="B335" s="8" t="s">
        <v>908</v>
      </c>
      <c r="C335" s="21" t="s">
        <v>909</v>
      </c>
      <c r="D335" s="10">
        <v>4638.0</v>
      </c>
      <c r="E335" s="11">
        <v>0.5</v>
      </c>
      <c r="F335" s="12" t="s">
        <v>31</v>
      </c>
      <c r="G335" s="13"/>
      <c r="H335" s="14" t="s">
        <v>910</v>
      </c>
      <c r="I335" s="15"/>
      <c r="J335" s="13"/>
      <c r="K335" s="13"/>
      <c r="L335" s="13"/>
    </row>
    <row r="336">
      <c r="A336" s="7" t="str">
        <f>HYPERLINK("https://bitcointalk.org/index.php?action=profile;u=946718","cott")</f>
        <v>cott</v>
      </c>
      <c r="B336" s="8" t="s">
        <v>911</v>
      </c>
      <c r="C336" s="21" t="s">
        <v>912</v>
      </c>
      <c r="D336" s="10">
        <v>877.0</v>
      </c>
      <c r="E336" s="18" t="s">
        <v>30</v>
      </c>
      <c r="F336" s="12" t="s">
        <v>115</v>
      </c>
      <c r="G336" s="15"/>
      <c r="H336" s="15"/>
      <c r="I336" s="17" t="s">
        <v>41</v>
      </c>
      <c r="J336" s="15"/>
      <c r="K336" s="15"/>
      <c r="L336" s="15"/>
    </row>
    <row r="337">
      <c r="A337" s="7" t="str">
        <f>HYPERLINK("https://bitcointalk.org/index.php?action=profile;u=176461","Lydian")</f>
        <v>Lydian</v>
      </c>
      <c r="B337" s="8" t="s">
        <v>913</v>
      </c>
      <c r="C337" s="21" t="s">
        <v>914</v>
      </c>
      <c r="D337" s="10">
        <v>33114.0</v>
      </c>
      <c r="E337" s="18">
        <v>2.0</v>
      </c>
      <c r="F337" s="12" t="s">
        <v>31</v>
      </c>
      <c r="G337" s="20" t="s">
        <v>915</v>
      </c>
      <c r="H337" s="15"/>
      <c r="I337" s="13"/>
      <c r="J337" s="32" t="s">
        <v>41</v>
      </c>
      <c r="K337" s="13"/>
      <c r="L337" s="13"/>
    </row>
    <row r="338">
      <c r="A338" s="7" t="str">
        <f>HYPERLINK("https://bitcointalk.org/index.php?action=profile;u=1031045","wbk940122")</f>
        <v>wbk940122</v>
      </c>
      <c r="B338" s="8" t="s">
        <v>916</v>
      </c>
      <c r="C338" s="21" t="s">
        <v>917</v>
      </c>
      <c r="D338" s="10">
        <v>1252.0</v>
      </c>
      <c r="E338" s="18" t="s">
        <v>30</v>
      </c>
      <c r="F338" s="12" t="s">
        <v>26</v>
      </c>
      <c r="G338" s="20"/>
      <c r="H338" s="15"/>
      <c r="I338" s="15"/>
      <c r="J338" s="13"/>
      <c r="K338" s="13"/>
      <c r="L338" s="13"/>
    </row>
    <row r="339">
      <c r="A339" s="7" t="str">
        <f>HYPERLINK("https://bitcointalk.org/index.php?action=profile;u=152514","kashish948")</f>
        <v>kashish948</v>
      </c>
      <c r="B339" s="8" t="s">
        <v>918</v>
      </c>
      <c r="C339" s="21" t="s">
        <v>919</v>
      </c>
      <c r="D339" s="10">
        <v>5963.0</v>
      </c>
      <c r="E339" s="11">
        <v>0.5</v>
      </c>
      <c r="F339" s="27" t="s">
        <v>158</v>
      </c>
      <c r="G339" s="13"/>
      <c r="H339" s="14" t="s">
        <v>920</v>
      </c>
      <c r="I339" s="15"/>
      <c r="J339" s="15"/>
      <c r="K339" s="13"/>
      <c r="L339" s="13"/>
    </row>
    <row r="340">
      <c r="A340" s="7" t="str">
        <f>HYPERLINK("https://bitcointalk.org/index.php?action=profile;u=126740","yurimir")</f>
        <v>yurimir</v>
      </c>
      <c r="B340" s="8" t="s">
        <v>921</v>
      </c>
      <c r="C340" s="21" t="s">
        <v>922</v>
      </c>
      <c r="D340" s="10">
        <v>5217.0</v>
      </c>
      <c r="E340" s="11">
        <v>0.5</v>
      </c>
      <c r="F340" s="12" t="s">
        <v>39</v>
      </c>
      <c r="G340" s="13"/>
      <c r="H340" s="14" t="s">
        <v>923</v>
      </c>
      <c r="I340" s="15"/>
      <c r="J340" s="13"/>
      <c r="K340" s="13"/>
      <c r="L340" s="13"/>
    </row>
    <row r="341">
      <c r="A341" s="7" t="str">
        <f>HYPERLINK("https://bitcointalk.org/index.php?action=profile;u=510038","eP")</f>
        <v>eP</v>
      </c>
      <c r="B341" s="8" t="s">
        <v>924</v>
      </c>
      <c r="C341" s="21" t="s">
        <v>925</v>
      </c>
      <c r="D341" s="10">
        <v>4638.0</v>
      </c>
      <c r="E341" s="11">
        <v>0.5</v>
      </c>
      <c r="F341" s="12" t="s">
        <v>31</v>
      </c>
      <c r="G341" s="13"/>
      <c r="H341" s="14" t="s">
        <v>926</v>
      </c>
      <c r="I341" s="13"/>
      <c r="J341" s="13"/>
      <c r="K341" s="13"/>
      <c r="L341" s="13"/>
    </row>
    <row r="342">
      <c r="A342" s="7" t="str">
        <f>HYPERLINK("https://bitcointalk.org/index.php?action=profile;u=520285","March")</f>
        <v>March</v>
      </c>
      <c r="B342" s="8" t="s">
        <v>927</v>
      </c>
      <c r="C342" s="21" t="s">
        <v>928</v>
      </c>
      <c r="D342" s="10">
        <v>5217.0</v>
      </c>
      <c r="E342" s="11">
        <v>0.5</v>
      </c>
      <c r="F342" s="12" t="s">
        <v>39</v>
      </c>
      <c r="G342" s="13"/>
      <c r="H342" s="20" t="s">
        <v>929</v>
      </c>
      <c r="I342" s="13"/>
      <c r="J342" s="15"/>
      <c r="K342" s="13"/>
      <c r="L342" s="13"/>
    </row>
    <row r="343">
      <c r="A343" s="7" t="str">
        <f>HYPERLINK("https://bitcointalk.org/index.php?action=profile;u=330813","Real_Unhooked")</f>
        <v>Real_Unhooked</v>
      </c>
      <c r="B343" s="8" t="s">
        <v>930</v>
      </c>
      <c r="C343" s="21" t="s">
        <v>931</v>
      </c>
      <c r="D343" s="10">
        <v>10435.0</v>
      </c>
      <c r="E343" s="11">
        <v>1.0</v>
      </c>
      <c r="F343" s="12" t="s">
        <v>39</v>
      </c>
      <c r="G343" s="15"/>
      <c r="H343" s="20" t="s">
        <v>932</v>
      </c>
      <c r="I343" s="13"/>
      <c r="J343" s="13"/>
      <c r="K343" s="15"/>
      <c r="L343" s="13"/>
    </row>
    <row r="344">
      <c r="A344" s="7" t="str">
        <f>HYPERLINK("https://bitcointalk.org/index.php?action=profile;u=380346","pv94420")</f>
        <v>pv94420</v>
      </c>
      <c r="B344" s="8" t="s">
        <v>933</v>
      </c>
      <c r="C344" s="21" t="s">
        <v>934</v>
      </c>
      <c r="D344" s="10">
        <v>4174.0</v>
      </c>
      <c r="E344" s="11">
        <v>0.5</v>
      </c>
      <c r="F344" s="12" t="s">
        <v>26</v>
      </c>
      <c r="G344" s="15"/>
      <c r="H344" s="20" t="s">
        <v>935</v>
      </c>
      <c r="I344" s="13"/>
      <c r="J344" s="13"/>
      <c r="K344" s="13"/>
      <c r="L344" s="13"/>
    </row>
    <row r="345">
      <c r="A345" s="7" t="str">
        <f>HYPERLINK("https://bitcointalk.org/index.php?action=profile;u=965883","qavtaradzez")</f>
        <v>qavtaradzez</v>
      </c>
      <c r="B345" s="8" t="s">
        <v>936</v>
      </c>
      <c r="C345" s="21" t="s">
        <v>937</v>
      </c>
      <c r="D345" s="10">
        <v>4174.0</v>
      </c>
      <c r="E345" s="11">
        <v>0.5</v>
      </c>
      <c r="F345" s="12" t="s">
        <v>26</v>
      </c>
      <c r="G345" s="13"/>
      <c r="H345" s="14" t="s">
        <v>588</v>
      </c>
      <c r="I345" s="13"/>
      <c r="J345" s="13"/>
      <c r="K345" s="13"/>
      <c r="L345" s="13"/>
    </row>
    <row r="346">
      <c r="A346" s="7" t="str">
        <f>HYPERLINK("https://bitcointalk.org/index.php?action=profile;u=919511","nelson4lov")</f>
        <v>nelson4lov</v>
      </c>
      <c r="B346" s="8" t="s">
        <v>938</v>
      </c>
      <c r="C346" s="21" t="s">
        <v>939</v>
      </c>
      <c r="D346" s="10">
        <v>1392.0</v>
      </c>
      <c r="E346" s="18" t="s">
        <v>30</v>
      </c>
      <c r="F346" s="12" t="s">
        <v>31</v>
      </c>
      <c r="G346" s="13"/>
      <c r="H346" s="15"/>
      <c r="I346" s="13"/>
      <c r="J346" s="13"/>
      <c r="K346" s="13"/>
      <c r="L346" s="13"/>
    </row>
    <row r="347">
      <c r="A347" s="7" t="str">
        <f>HYPERLINK("https://bitcointalk.org/index.php?action=profile;u=306163","tammuz")</f>
        <v>tammuz</v>
      </c>
      <c r="B347" s="8" t="s">
        <v>940</v>
      </c>
      <c r="C347" s="21" t="s">
        <v>941</v>
      </c>
      <c r="D347" s="10">
        <v>4174.0</v>
      </c>
      <c r="E347" s="11">
        <v>0.5</v>
      </c>
      <c r="F347" s="12" t="s">
        <v>26</v>
      </c>
      <c r="G347" s="13"/>
      <c r="H347" s="14" t="s">
        <v>942</v>
      </c>
      <c r="I347" s="23"/>
      <c r="J347" s="15"/>
      <c r="K347" s="13"/>
      <c r="L347" s="13"/>
    </row>
    <row r="348">
      <c r="A348" s="7" t="str">
        <f>HYPERLINK("https://bitcointalk.org/index.php?action=profile;u=652386","sHeRiLyN1618")</f>
        <v>sHeRiLyN1618</v>
      </c>
      <c r="B348" s="8" t="s">
        <v>943</v>
      </c>
      <c r="C348" s="21" t="s">
        <v>944</v>
      </c>
      <c r="D348" s="10">
        <v>5217.0</v>
      </c>
      <c r="E348" s="18">
        <v>0.5</v>
      </c>
      <c r="F348" s="12" t="s">
        <v>39</v>
      </c>
      <c r="G348" s="13"/>
      <c r="H348" s="14" t="s">
        <v>945</v>
      </c>
      <c r="I348" s="13"/>
      <c r="J348" s="13"/>
      <c r="K348" s="13"/>
      <c r="L348" s="13"/>
    </row>
    <row r="349">
      <c r="A349" s="7" t="str">
        <f>HYPERLINK("https://bitcointalk.org/index.php?action=profile;u=987730","jenx")</f>
        <v>jenx</v>
      </c>
      <c r="B349" s="8" t="s">
        <v>946</v>
      </c>
      <c r="C349" s="21" t="s">
        <v>947</v>
      </c>
      <c r="D349" s="10">
        <v>8765.0</v>
      </c>
      <c r="E349" s="11">
        <v>1.0</v>
      </c>
      <c r="F349" s="12" t="s">
        <v>26</v>
      </c>
      <c r="G349" s="20" t="s">
        <v>948</v>
      </c>
      <c r="H349" s="14" t="s">
        <v>949</v>
      </c>
      <c r="I349" s="23" t="s">
        <v>41</v>
      </c>
      <c r="J349" s="13"/>
      <c r="K349" s="13"/>
      <c r="L349" s="13"/>
    </row>
    <row r="350">
      <c r="A350" s="7" t="str">
        <f>HYPERLINK("https://bitcointalk.org/index.php?action=profile;u=933384","tiaozhanziwo")</f>
        <v>tiaozhanziwo</v>
      </c>
      <c r="B350" s="33" t="s">
        <v>950</v>
      </c>
      <c r="C350" s="21" t="s">
        <v>951</v>
      </c>
      <c r="D350" s="10">
        <v>1392.0</v>
      </c>
      <c r="E350" s="11" t="s">
        <v>30</v>
      </c>
      <c r="F350" s="12" t="s">
        <v>31</v>
      </c>
      <c r="G350" s="13"/>
      <c r="H350" s="14"/>
      <c r="I350" s="16"/>
      <c r="J350" s="13"/>
      <c r="K350" s="13"/>
      <c r="L350" s="13"/>
    </row>
    <row r="351">
      <c r="A351" s="7" t="str">
        <f>HYPERLINK("https://bitcointalk.org/index.php?action=profile;u=990617","JustMissed")</f>
        <v>JustMissed</v>
      </c>
      <c r="B351" s="8" t="s">
        <v>952</v>
      </c>
      <c r="C351" s="21" t="s">
        <v>953</v>
      </c>
      <c r="D351" s="10">
        <v>4174.0</v>
      </c>
      <c r="E351" s="11">
        <v>0.5</v>
      </c>
      <c r="F351" s="12" t="s">
        <v>26</v>
      </c>
      <c r="G351" s="13"/>
      <c r="H351" s="14" t="s">
        <v>954</v>
      </c>
      <c r="I351" s="19"/>
      <c r="J351" s="15"/>
      <c r="K351" s="13"/>
      <c r="L351" s="13"/>
    </row>
    <row r="352">
      <c r="A352" s="7" t="str">
        <f>HYPERLINK("https://bitcointalk.org/index.php?action=profile;u=860461","btcnoob85")</f>
        <v>btcnoob85</v>
      </c>
      <c r="B352" s="8" t="s">
        <v>955</v>
      </c>
      <c r="C352" s="21" t="s">
        <v>956</v>
      </c>
      <c r="D352" s="10">
        <v>20891.0</v>
      </c>
      <c r="E352" s="11">
        <v>1.75</v>
      </c>
      <c r="F352" s="12" t="s">
        <v>26</v>
      </c>
      <c r="G352" s="20" t="s">
        <v>957</v>
      </c>
      <c r="H352" s="14" t="s">
        <v>619</v>
      </c>
      <c r="I352" s="23" t="s">
        <v>41</v>
      </c>
      <c r="J352" s="32" t="s">
        <v>41</v>
      </c>
      <c r="K352" s="19" t="s">
        <v>41</v>
      </c>
      <c r="L352" s="13"/>
    </row>
    <row r="353">
      <c r="A353" s="7" t="str">
        <f>HYPERLINK("https://bitcointalk.org/index.php?action=profile;u=589459","lindin99")</f>
        <v>lindin99</v>
      </c>
      <c r="B353" s="8" t="s">
        <v>958</v>
      </c>
      <c r="C353" s="21" t="s">
        <v>959</v>
      </c>
      <c r="D353" s="10">
        <v>5217.0</v>
      </c>
      <c r="E353" s="11">
        <v>0.5</v>
      </c>
      <c r="F353" s="12" t="s">
        <v>39</v>
      </c>
      <c r="G353" s="13"/>
      <c r="H353" s="20" t="s">
        <v>960</v>
      </c>
      <c r="I353" s="13"/>
      <c r="J353" s="13"/>
      <c r="K353" s="13"/>
      <c r="L353" s="13"/>
    </row>
    <row r="354">
      <c r="A354" s="7" t="str">
        <f>HYPERLINK("https://bitcointalk.org/index.php?action=profile;u=204821","Buchi-88")</f>
        <v>Buchi-88</v>
      </c>
      <c r="B354" s="8" t="s">
        <v>961</v>
      </c>
      <c r="C354" s="21" t="s">
        <v>962</v>
      </c>
      <c r="D354" s="10">
        <v>1789.0</v>
      </c>
      <c r="E354" s="11" t="s">
        <v>30</v>
      </c>
      <c r="F354" s="27" t="s">
        <v>158</v>
      </c>
      <c r="G354" s="13"/>
      <c r="H354" s="15"/>
      <c r="I354" s="17" t="s">
        <v>41</v>
      </c>
      <c r="J354" s="15"/>
      <c r="K354" s="13"/>
      <c r="L354" s="13"/>
    </row>
    <row r="355">
      <c r="A355" s="7" t="str">
        <f>HYPERLINK("https://bitcointalk.org/index.php?action=profile;u=224178","EDOMAJKA11")</f>
        <v>EDOMAJKA11</v>
      </c>
      <c r="B355" s="8" t="s">
        <v>963</v>
      </c>
      <c r="C355" s="21" t="s">
        <v>964</v>
      </c>
      <c r="D355" s="10">
        <v>4174.0</v>
      </c>
      <c r="E355" s="11">
        <v>0.5</v>
      </c>
      <c r="F355" s="12" t="s">
        <v>26</v>
      </c>
      <c r="G355" s="20" t="s">
        <v>965</v>
      </c>
      <c r="H355" s="15"/>
      <c r="I355" s="15"/>
      <c r="J355" s="13"/>
      <c r="K355" s="13"/>
      <c r="L355" s="13"/>
    </row>
    <row r="356">
      <c r="A356" s="7" t="str">
        <f>HYPERLINK("https://bitcointalk.org/index.php?action=profile;u=809867","daadog")</f>
        <v>daadog</v>
      </c>
      <c r="B356" s="8" t="s">
        <v>966</v>
      </c>
      <c r="C356" s="21" t="s">
        <v>967</v>
      </c>
      <c r="D356" s="10">
        <v>2782.0</v>
      </c>
      <c r="E356" s="11">
        <v>0.5</v>
      </c>
      <c r="F356" s="12" t="s">
        <v>115</v>
      </c>
      <c r="G356" s="13"/>
      <c r="H356" s="14" t="s">
        <v>968</v>
      </c>
      <c r="I356" s="15"/>
      <c r="J356" s="13"/>
      <c r="K356" s="13"/>
      <c r="L356" s="13"/>
    </row>
    <row r="357">
      <c r="A357" s="7" t="str">
        <f>HYPERLINK("https://bitcointalk.org/index.php?action=profile;u=1047652","Homak")</f>
        <v>Homak</v>
      </c>
      <c r="B357" s="8" t="s">
        <v>969</v>
      </c>
      <c r="C357" s="21" t="s">
        <v>970</v>
      </c>
      <c r="D357" s="10">
        <v>4174.0</v>
      </c>
      <c r="E357" s="11">
        <v>0.5</v>
      </c>
      <c r="F357" s="12" t="s">
        <v>26</v>
      </c>
      <c r="G357" s="15"/>
      <c r="H357" s="14" t="s">
        <v>971</v>
      </c>
      <c r="I357" s="15"/>
      <c r="J357" s="15"/>
      <c r="K357" s="13"/>
      <c r="L357" s="13"/>
    </row>
    <row r="358">
      <c r="A358" s="7" t="str">
        <f>HYPERLINK("https://bitcointalk.org/index.php?action=profile;u=984071","alex9919")</f>
        <v>alex9919</v>
      </c>
      <c r="B358" s="8" t="s">
        <v>972</v>
      </c>
      <c r="C358" s="21" t="s">
        <v>973</v>
      </c>
      <c r="D358" s="10">
        <v>4174.0</v>
      </c>
      <c r="E358" s="11">
        <v>0.5</v>
      </c>
      <c r="F358" s="12" t="s">
        <v>26</v>
      </c>
      <c r="G358" s="13"/>
      <c r="H358" s="14" t="s">
        <v>974</v>
      </c>
      <c r="I358" s="15"/>
      <c r="J358" s="15"/>
      <c r="K358" s="13"/>
      <c r="L358" s="13"/>
    </row>
    <row r="359">
      <c r="A359" s="7" t="str">
        <f>HYPERLINK("https://bitcointalk.org/index.php?action=profile;u=929684","Chibongvdg")</f>
        <v>Chibongvdg</v>
      </c>
      <c r="B359" s="8" t="s">
        <v>975</v>
      </c>
      <c r="C359" s="21" t="s">
        <v>976</v>
      </c>
      <c r="D359" s="10">
        <v>1252.0</v>
      </c>
      <c r="E359" s="11" t="s">
        <v>30</v>
      </c>
      <c r="F359" s="12" t="s">
        <v>26</v>
      </c>
      <c r="G359" s="13"/>
      <c r="H359" s="15"/>
      <c r="I359" s="15"/>
      <c r="J359" s="15"/>
      <c r="K359" s="13"/>
      <c r="L359" s="13"/>
    </row>
    <row r="360">
      <c r="A360" s="7" t="str">
        <f>HYPERLINK("https://bitcointalk.org/index.php?action=profile;u=251908","(oYo)")</f>
        <v>(oYo)</v>
      </c>
      <c r="B360" s="8" t="s">
        <v>977</v>
      </c>
      <c r="C360" s="21" t="s">
        <v>978</v>
      </c>
      <c r="D360" s="10">
        <v>5217.0</v>
      </c>
      <c r="E360" s="11">
        <v>0.5</v>
      </c>
      <c r="F360" s="12" t="s">
        <v>39</v>
      </c>
      <c r="G360" s="15"/>
      <c r="H360" s="14" t="s">
        <v>968</v>
      </c>
      <c r="I360" s="15"/>
      <c r="J360" s="15"/>
      <c r="K360" s="15"/>
      <c r="L360" s="15"/>
    </row>
    <row r="361">
      <c r="A361" s="7" t="str">
        <f>HYPERLINK("https://bitcointalk.org/index.php?action=profile;u=339364","European Central Bank")</f>
        <v>European Central Bank</v>
      </c>
      <c r="B361" s="8" t="s">
        <v>979</v>
      </c>
      <c r="C361" s="21" t="s">
        <v>980</v>
      </c>
      <c r="D361" s="10">
        <v>10435.0</v>
      </c>
      <c r="E361" s="11">
        <v>1.0</v>
      </c>
      <c r="F361" s="12" t="s">
        <v>39</v>
      </c>
      <c r="G361" s="13"/>
      <c r="H361" s="20" t="s">
        <v>981</v>
      </c>
      <c r="I361" s="13"/>
      <c r="J361" s="15"/>
      <c r="K361" s="13"/>
      <c r="L361" s="13"/>
    </row>
    <row r="362">
      <c r="A362" s="7" t="str">
        <f>HYPERLINK("https://bitcointalk.org/index.php?action=profile;u=972961","pushups44")</f>
        <v>pushups44</v>
      </c>
      <c r="B362" s="8" t="s">
        <v>982</v>
      </c>
      <c r="C362" s="21" t="s">
        <v>983</v>
      </c>
      <c r="D362" s="25">
        <v>8765.0</v>
      </c>
      <c r="E362" s="11">
        <v>1.0</v>
      </c>
      <c r="F362" s="12" t="s">
        <v>26</v>
      </c>
      <c r="G362" s="15"/>
      <c r="H362" s="13"/>
      <c r="I362" s="23" t="s">
        <v>41</v>
      </c>
      <c r="J362" s="13"/>
      <c r="K362" s="13"/>
      <c r="L362" s="13"/>
    </row>
    <row r="363">
      <c r="A363" s="7" t="str">
        <f>HYPERLINK("https://bitcointalk.org/index.php?action=profile;u=957389","destielq")</f>
        <v>destielq</v>
      </c>
      <c r="B363" s="8" t="s">
        <v>984</v>
      </c>
      <c r="C363" s="21" t="s">
        <v>985</v>
      </c>
      <c r="D363" s="10">
        <v>4174.0</v>
      </c>
      <c r="E363" s="11">
        <v>0.5</v>
      </c>
      <c r="F363" s="12" t="s">
        <v>26</v>
      </c>
      <c r="G363" s="13"/>
      <c r="H363" s="14" t="s">
        <v>986</v>
      </c>
      <c r="I363" s="15"/>
      <c r="J363" s="13"/>
      <c r="K363" s="13"/>
      <c r="L363" s="13"/>
    </row>
    <row r="364">
      <c r="A364" s="7" t="str">
        <f>HYPERLINK("https://bitcointalk.org/index.php?action=profile;u=876183","Niya")</f>
        <v>Niya</v>
      </c>
      <c r="B364" s="8" t="s">
        <v>987</v>
      </c>
      <c r="C364" s="21" t="s">
        <v>988</v>
      </c>
      <c r="D364" s="10">
        <v>4638.0</v>
      </c>
      <c r="E364" s="11">
        <v>0.5</v>
      </c>
      <c r="F364" s="12" t="s">
        <v>31</v>
      </c>
      <c r="G364" s="13"/>
      <c r="H364" s="14" t="s">
        <v>989</v>
      </c>
      <c r="I364" s="15"/>
      <c r="J364" s="13"/>
      <c r="K364" s="13"/>
      <c r="L364" s="13"/>
    </row>
    <row r="365">
      <c r="A365" s="7" t="str">
        <f>HYPERLINK("https://bitcointalk.org/index.php?action=profile;u=217476","jalmari")</f>
        <v>jalmari</v>
      </c>
      <c r="B365" s="8" t="s">
        <v>990</v>
      </c>
      <c r="C365" s="21" t="s">
        <v>991</v>
      </c>
      <c r="D365" s="10">
        <v>10957.0</v>
      </c>
      <c r="E365" s="11">
        <v>1.0</v>
      </c>
      <c r="F365" s="12" t="s">
        <v>39</v>
      </c>
      <c r="G365" s="13"/>
      <c r="H365" s="14" t="s">
        <v>992</v>
      </c>
      <c r="I365" s="23" t="s">
        <v>41</v>
      </c>
      <c r="J365" s="13"/>
      <c r="K365" s="13"/>
      <c r="L365" s="13"/>
    </row>
    <row r="366">
      <c r="A366" s="7" t="str">
        <f>HYPERLINK("https://bitcointalk.org/index.php?action=profile;u=164828","u9y42")</f>
        <v>u9y42</v>
      </c>
      <c r="B366" s="8" t="s">
        <v>993</v>
      </c>
      <c r="C366" s="21" t="s">
        <v>994</v>
      </c>
      <c r="D366" s="10">
        <v>5963.0</v>
      </c>
      <c r="E366" s="11">
        <v>0.5</v>
      </c>
      <c r="F366" s="27" t="s">
        <v>158</v>
      </c>
      <c r="G366" s="13"/>
      <c r="H366" s="20" t="s">
        <v>995</v>
      </c>
      <c r="I366" s="23"/>
      <c r="J366" s="13"/>
      <c r="K366" s="13"/>
      <c r="L366" s="13"/>
    </row>
    <row r="367">
      <c r="A367" s="7" t="str">
        <f>HYPERLINK("https://bitcointalk.org/index.php?action=profile;u=376993","collac")</f>
        <v>collac</v>
      </c>
      <c r="B367" s="8" t="s">
        <v>996</v>
      </c>
      <c r="C367" s="21" t="s">
        <v>997</v>
      </c>
      <c r="D367" s="10">
        <v>9183.0</v>
      </c>
      <c r="E367" s="11">
        <v>1.0</v>
      </c>
      <c r="F367" s="12" t="s">
        <v>26</v>
      </c>
      <c r="G367" s="13"/>
      <c r="H367" s="14" t="s">
        <v>998</v>
      </c>
      <c r="I367" s="17" t="s">
        <v>41</v>
      </c>
      <c r="J367" s="30" t="s">
        <v>41</v>
      </c>
      <c r="K367" s="13"/>
      <c r="L367" s="13"/>
    </row>
    <row r="368">
      <c r="A368" s="7" t="str">
        <f>HYPERLINK("https://bitcointalk.org/index.php?action=profile;u=984139","KenM")</f>
        <v>KenM</v>
      </c>
      <c r="B368" s="8" t="s">
        <v>999</v>
      </c>
      <c r="C368" s="21" t="s">
        <v>1000</v>
      </c>
      <c r="D368" s="10">
        <v>2922.0</v>
      </c>
      <c r="E368" s="11">
        <v>0.5</v>
      </c>
      <c r="F368" s="12" t="s">
        <v>115</v>
      </c>
      <c r="G368" s="13"/>
      <c r="H368" s="14" t="s">
        <v>1001</v>
      </c>
      <c r="I368" s="23" t="s">
        <v>41</v>
      </c>
      <c r="J368" s="13"/>
      <c r="K368" s="13"/>
      <c r="L368" s="13"/>
    </row>
    <row r="369">
      <c r="A369" s="7" t="str">
        <f>HYPERLINK("https://bitcointalk.org/index.php?action=profile;u=99837","HeRetiK")</f>
        <v>HeRetiK</v>
      </c>
      <c r="B369" s="8" t="s">
        <v>1002</v>
      </c>
      <c r="C369" s="21" t="s">
        <v>1003</v>
      </c>
      <c r="D369" s="10">
        <v>5217.0</v>
      </c>
      <c r="E369" s="11">
        <v>0.5</v>
      </c>
      <c r="F369" s="12" t="s">
        <v>39</v>
      </c>
      <c r="G369" s="13"/>
      <c r="H369" s="20" t="s">
        <v>1004</v>
      </c>
      <c r="I369" s="13"/>
      <c r="J369" s="13"/>
      <c r="K369" s="13"/>
      <c r="L369" s="13"/>
    </row>
    <row r="370">
      <c r="A370" s="7" t="str">
        <f>HYPERLINK("https://bitcointalk.org/index.php?action=profile;u=822749","kaconk")</f>
        <v>kaconk</v>
      </c>
      <c r="B370" s="8" t="s">
        <v>1005</v>
      </c>
      <c r="C370" s="21" t="s">
        <v>1006</v>
      </c>
      <c r="D370" s="10">
        <v>1566.0</v>
      </c>
      <c r="E370" s="11" t="s">
        <v>30</v>
      </c>
      <c r="F370" s="12" t="s">
        <v>39</v>
      </c>
      <c r="G370" s="13"/>
      <c r="H370" s="15"/>
      <c r="I370" s="15"/>
      <c r="J370" s="13"/>
      <c r="K370" s="13"/>
      <c r="L370" s="13"/>
    </row>
    <row r="371">
      <c r="A371" s="7" t="str">
        <f>HYPERLINK("https://bitcointalk.org/index.php?action=profile;u=251756","bobq")</f>
        <v>bobq</v>
      </c>
      <c r="B371" s="8" t="s">
        <v>1007</v>
      </c>
      <c r="C371" s="21" t="s">
        <v>1008</v>
      </c>
      <c r="D371" s="10">
        <v>9739.0</v>
      </c>
      <c r="E371" s="11">
        <v>1.0</v>
      </c>
      <c r="F371" s="12" t="s">
        <v>31</v>
      </c>
      <c r="G371" s="13"/>
      <c r="H371" s="20" t="s">
        <v>1009</v>
      </c>
      <c r="I371" s="23" t="s">
        <v>41</v>
      </c>
      <c r="J371" s="15"/>
      <c r="K371" s="13"/>
      <c r="L371" s="13"/>
    </row>
    <row r="372">
      <c r="A372" s="7" t="str">
        <f>HYPERLINK("https://bitcointalk.org/index.php?action=profile;u=124611","Doken")</f>
        <v>Doken</v>
      </c>
      <c r="B372" s="8" t="s">
        <v>1010</v>
      </c>
      <c r="C372" s="21" t="s">
        <v>1011</v>
      </c>
      <c r="D372" s="10">
        <v>4638.0</v>
      </c>
      <c r="E372" s="11">
        <v>0.5</v>
      </c>
      <c r="F372" s="12" t="s">
        <v>31</v>
      </c>
      <c r="G372" s="13"/>
      <c r="H372" s="14" t="s">
        <v>1012</v>
      </c>
      <c r="I372" s="13"/>
      <c r="J372" s="13"/>
      <c r="K372" s="13"/>
      <c r="L372" s="13"/>
    </row>
    <row r="373">
      <c r="A373" s="7" t="str">
        <f>HYPERLINK("https://bitcointalk.org/index.php?action=profile;u=245285","sunce33")</f>
        <v>sunce33</v>
      </c>
      <c r="B373" s="8" t="s">
        <v>1013</v>
      </c>
      <c r="C373" s="21" t="s">
        <v>1014</v>
      </c>
      <c r="D373" s="10">
        <v>1566.0</v>
      </c>
      <c r="E373" s="11" t="s">
        <v>30</v>
      </c>
      <c r="F373" s="12" t="s">
        <v>39</v>
      </c>
      <c r="G373" s="13"/>
      <c r="H373" s="15"/>
      <c r="I373" s="13"/>
      <c r="J373" s="13"/>
      <c r="K373" s="13"/>
      <c r="L373" s="13"/>
    </row>
    <row r="374">
      <c r="A374" s="7" t="str">
        <f>HYPERLINK("https://bitcointalk.org/index.php?action=profile;u=533079","majestymage")</f>
        <v>majestymage</v>
      </c>
      <c r="B374" s="8" t="s">
        <v>1015</v>
      </c>
      <c r="C374" s="21" t="s">
        <v>1016</v>
      </c>
      <c r="D374" s="10">
        <v>5217.0</v>
      </c>
      <c r="E374" s="11">
        <v>0.5</v>
      </c>
      <c r="F374" s="12" t="s">
        <v>39</v>
      </c>
      <c r="G374" s="13"/>
      <c r="H374" s="14" t="s">
        <v>1017</v>
      </c>
      <c r="I374" s="15"/>
      <c r="J374" s="15"/>
      <c r="K374" s="13"/>
      <c r="L374" s="13"/>
    </row>
    <row r="375">
      <c r="A375" s="7" t="str">
        <f>HYPERLINK("https://bitcointalk.org/index.php?action=profile;u=511933","ZenFr")</f>
        <v>ZenFr</v>
      </c>
      <c r="B375" s="8" t="s">
        <v>1018</v>
      </c>
      <c r="C375" s="21" t="s">
        <v>1019</v>
      </c>
      <c r="D375" s="10">
        <v>5963.0</v>
      </c>
      <c r="E375" s="11">
        <v>0.5</v>
      </c>
      <c r="F375" s="27" t="s">
        <v>158</v>
      </c>
      <c r="G375" s="13"/>
      <c r="H375" s="14" t="s">
        <v>1020</v>
      </c>
      <c r="I375" s="15"/>
      <c r="J375" s="15"/>
      <c r="K375" s="13"/>
      <c r="L375" s="13"/>
    </row>
    <row r="376">
      <c r="A376" s="7" t="str">
        <f>HYPERLINK("https://bitcointalk.org/index.php?action=profile;u=903184","LightBT")</f>
        <v>LightBT</v>
      </c>
      <c r="B376" s="8" t="s">
        <v>1021</v>
      </c>
      <c r="C376" s="21" t="s">
        <v>1022</v>
      </c>
      <c r="D376" s="10">
        <v>9739.0</v>
      </c>
      <c r="E376" s="18">
        <v>1.0</v>
      </c>
      <c r="F376" s="12" t="s">
        <v>31</v>
      </c>
      <c r="G376" s="13"/>
      <c r="H376" s="14" t="s">
        <v>1023</v>
      </c>
      <c r="I376" s="23" t="s">
        <v>41</v>
      </c>
      <c r="J376" s="13"/>
      <c r="K376" s="15"/>
      <c r="L376" s="13"/>
    </row>
    <row r="377">
      <c r="A377" s="7" t="str">
        <f>HYPERLINK("https://bitcointalk.org/index.php?action=profile;u=335282","naska21")</f>
        <v>naska21</v>
      </c>
      <c r="B377" s="8" t="s">
        <v>1024</v>
      </c>
      <c r="C377" s="21" t="s">
        <v>1025</v>
      </c>
      <c r="D377" s="10">
        <v>1566.0</v>
      </c>
      <c r="E377" s="18" t="s">
        <v>30</v>
      </c>
      <c r="F377" s="12" t="s">
        <v>39</v>
      </c>
      <c r="G377" s="13"/>
      <c r="H377" s="15"/>
      <c r="I377" s="13"/>
      <c r="J377" s="15"/>
      <c r="K377" s="13"/>
      <c r="L377" s="13"/>
    </row>
    <row r="378">
      <c r="A378" s="7" t="str">
        <f>HYPERLINK("https://bitcointalk.org/index.php?action=profile;u=848321","Tony128")</f>
        <v>Tony128</v>
      </c>
      <c r="B378" s="8" t="s">
        <v>1026</v>
      </c>
      <c r="C378" s="21" t="s">
        <v>1027</v>
      </c>
      <c r="D378" s="10">
        <v>9182.0</v>
      </c>
      <c r="E378" s="11">
        <v>1.0</v>
      </c>
      <c r="F378" s="12" t="s">
        <v>26</v>
      </c>
      <c r="G378" s="20" t="s">
        <v>1028</v>
      </c>
      <c r="H378" s="14" t="s">
        <v>1029</v>
      </c>
      <c r="I378" s="17" t="s">
        <v>41</v>
      </c>
      <c r="J378" s="32" t="s">
        <v>41</v>
      </c>
      <c r="K378" s="13"/>
      <c r="L378" s="13"/>
    </row>
    <row r="379">
      <c r="A379" s="7" t="str">
        <f>HYPERLINK("https://bitcointalk.org/index.php?action=profile;u=51285","NaXxow")</f>
        <v>NaXxow</v>
      </c>
      <c r="B379" s="8" t="s">
        <v>1030</v>
      </c>
      <c r="C379" s="21" t="s">
        <v>1031</v>
      </c>
      <c r="D379" s="10">
        <v>5217.0</v>
      </c>
      <c r="E379" s="11">
        <v>0.5</v>
      </c>
      <c r="F379" s="12" t="s">
        <v>39</v>
      </c>
      <c r="G379" s="13"/>
      <c r="H379" s="20" t="s">
        <v>1032</v>
      </c>
      <c r="I379" s="13"/>
      <c r="J379" s="13"/>
      <c r="K379" s="13"/>
      <c r="L379" s="13"/>
    </row>
    <row r="380">
      <c r="A380" s="7" t="str">
        <f>HYPERLINK("https://bitcointalk.org/index.php?action=profile;u=919695","MANNYKURSH")</f>
        <v>MANNYKURSH</v>
      </c>
      <c r="B380" s="8" t="s">
        <v>1033</v>
      </c>
      <c r="C380" s="21" t="s">
        <v>1034</v>
      </c>
      <c r="D380" s="10">
        <v>4638.0</v>
      </c>
      <c r="E380" s="11">
        <v>0.5</v>
      </c>
      <c r="F380" s="12" t="s">
        <v>31</v>
      </c>
      <c r="G380" s="13"/>
      <c r="H380" s="14" t="s">
        <v>1035</v>
      </c>
      <c r="I380" s="13"/>
      <c r="J380" s="15"/>
      <c r="K380" s="13"/>
      <c r="L380" s="13"/>
    </row>
    <row r="381">
      <c r="A381" s="7" t="str">
        <f>HYPERLINK("https://bitcointalk.org/index.php?action=profile;u=141214","easybitcoin2013")</f>
        <v>easybitcoin2013</v>
      </c>
      <c r="B381" s="8" t="s">
        <v>1036</v>
      </c>
      <c r="C381" s="21" t="s">
        <v>1037</v>
      </c>
      <c r="D381" s="10">
        <v>4638.0</v>
      </c>
      <c r="E381" s="11">
        <v>0.5</v>
      </c>
      <c r="F381" s="12" t="s">
        <v>31</v>
      </c>
      <c r="G381" s="13"/>
      <c r="H381" s="14" t="s">
        <v>1038</v>
      </c>
      <c r="I381" s="13"/>
      <c r="J381" s="13"/>
      <c r="K381" s="13"/>
      <c r="L381" s="13"/>
    </row>
    <row r="382">
      <c r="A382" s="7" t="str">
        <f>HYPERLINK("https://bitcointalk.org/index.php?action=profile;u=841687","Hong Kong")</f>
        <v>Hong Kong</v>
      </c>
      <c r="B382" s="33" t="s">
        <v>1039</v>
      </c>
      <c r="C382" s="9" t="s">
        <v>1040</v>
      </c>
      <c r="D382" s="35">
        <v>5844.0</v>
      </c>
      <c r="E382" s="11">
        <v>1.0</v>
      </c>
      <c r="F382" s="12" t="s">
        <v>115</v>
      </c>
      <c r="G382" s="29" t="s">
        <v>1041</v>
      </c>
      <c r="H382" s="13"/>
      <c r="I382" s="13"/>
      <c r="J382" s="13"/>
      <c r="K382" s="13"/>
      <c r="L382" s="13"/>
    </row>
    <row r="383">
      <c r="A383" s="7" t="str">
        <f>HYPERLINK("https://bitcointalk.org/index.php?action=profile;u=888909","Doddolo")</f>
        <v>Doddolo</v>
      </c>
      <c r="B383" s="8" t="s">
        <v>1042</v>
      </c>
      <c r="C383" s="21" t="s">
        <v>1043</v>
      </c>
      <c r="D383" s="10">
        <v>1392.0</v>
      </c>
      <c r="E383" s="11" t="s">
        <v>30</v>
      </c>
      <c r="F383" s="12" t="s">
        <v>31</v>
      </c>
      <c r="G383" s="13"/>
      <c r="H383" s="13"/>
      <c r="I383" s="13"/>
      <c r="J383" s="13"/>
      <c r="K383" s="13"/>
      <c r="L383" s="13"/>
    </row>
    <row r="384">
      <c r="A384" s="7" t="str">
        <f>HYPERLINK("https://bitcointalk.org/index.php?action=profile;u=907267","Nadia_l")</f>
        <v>Nadia_l</v>
      </c>
      <c r="B384" s="8" t="s">
        <v>1044</v>
      </c>
      <c r="C384" s="21" t="s">
        <v>1045</v>
      </c>
      <c r="D384" s="10">
        <v>22157.0</v>
      </c>
      <c r="E384" s="11">
        <v>1.75</v>
      </c>
      <c r="F384" s="12" t="s">
        <v>31</v>
      </c>
      <c r="G384" s="20" t="s">
        <v>1046</v>
      </c>
      <c r="H384" s="14" t="s">
        <v>602</v>
      </c>
      <c r="I384" s="15"/>
      <c r="J384" s="13"/>
      <c r="K384" s="23" t="s">
        <v>41</v>
      </c>
      <c r="L384" s="23"/>
    </row>
    <row r="385">
      <c r="A385" s="7" t="str">
        <f>HYPERLINK("https://bitcointalk.org/index.php?action=profile;u=923409","CryptoDog.goD")</f>
        <v>CryptoDog.goD</v>
      </c>
      <c r="B385" s="8" t="s">
        <v>1047</v>
      </c>
      <c r="C385" s="21" t="s">
        <v>1048</v>
      </c>
      <c r="D385" s="10">
        <v>4638.0</v>
      </c>
      <c r="E385" s="11">
        <v>0.5</v>
      </c>
      <c r="F385" s="12" t="s">
        <v>31</v>
      </c>
      <c r="G385" s="13"/>
      <c r="H385" s="14" t="s">
        <v>1049</v>
      </c>
      <c r="I385" s="15"/>
      <c r="J385" s="13"/>
      <c r="K385" s="13"/>
      <c r="L385" s="13"/>
    </row>
    <row r="386">
      <c r="A386" s="7" t="str">
        <f>HYPERLINK("https://bitcointalk.org/index.php?action=profile;u=960761","ArmsteadThomas")</f>
        <v>ArmsteadThomas</v>
      </c>
      <c r="B386" s="8" t="s">
        <v>1050</v>
      </c>
      <c r="C386" s="21" t="s">
        <v>1051</v>
      </c>
      <c r="D386" s="10">
        <v>4174.0</v>
      </c>
      <c r="E386" s="18">
        <v>0.5</v>
      </c>
      <c r="F386" s="12" t="s">
        <v>26</v>
      </c>
      <c r="G386" s="13"/>
      <c r="H386" s="14" t="s">
        <v>1052</v>
      </c>
      <c r="I386" s="15"/>
      <c r="J386" s="15"/>
      <c r="K386" s="13"/>
      <c r="L386" s="13"/>
    </row>
    <row r="387">
      <c r="A387" s="36" t="str">
        <f>HYPERLINK("https://bitcointalk.org/index.php?action=profile;u=778786","minime0105")</f>
        <v>minime0105</v>
      </c>
      <c r="B387" s="8" t="s">
        <v>1053</v>
      </c>
      <c r="C387" s="21" t="s">
        <v>1054</v>
      </c>
      <c r="D387" s="10">
        <v>5217.0</v>
      </c>
      <c r="E387" s="18">
        <v>0.5</v>
      </c>
      <c r="F387" s="12" t="s">
        <v>39</v>
      </c>
      <c r="G387" s="13"/>
      <c r="H387" s="20" t="s">
        <v>1055</v>
      </c>
      <c r="I387" s="13"/>
      <c r="J387" s="13"/>
      <c r="K387" s="13"/>
      <c r="L387" s="13"/>
    </row>
    <row r="388">
      <c r="A388" s="36" t="str">
        <f>HYPERLINK("https://bitcointalk.org/index.php?action=profile;u=106772","Rune")</f>
        <v>Rune</v>
      </c>
      <c r="B388" s="8" t="s">
        <v>1056</v>
      </c>
      <c r="C388" s="21" t="s">
        <v>1057</v>
      </c>
      <c r="D388" s="10">
        <v>10999.0</v>
      </c>
      <c r="E388" s="11">
        <v>1.0</v>
      </c>
      <c r="F388" s="12" t="s">
        <v>39</v>
      </c>
      <c r="G388" s="14" t="s">
        <v>1058</v>
      </c>
      <c r="H388" s="14" t="s">
        <v>1059</v>
      </c>
      <c r="I388" s="17" t="s">
        <v>41</v>
      </c>
      <c r="J388" s="13"/>
      <c r="K388" s="16" t="s">
        <v>41</v>
      </c>
      <c r="L388" s="13"/>
    </row>
    <row r="389">
      <c r="A389" s="36" t="str">
        <f>HYPERLINK("https://bitcointalk.org/index.php?action=profile;u=758969","jpdorn")</f>
        <v>jpdorn</v>
      </c>
      <c r="B389" s="8" t="s">
        <v>1060</v>
      </c>
      <c r="C389" s="21" t="s">
        <v>1061</v>
      </c>
      <c r="D389" s="10">
        <v>4638.0</v>
      </c>
      <c r="E389" s="18">
        <v>0.5</v>
      </c>
      <c r="F389" s="12" t="s">
        <v>31</v>
      </c>
      <c r="G389" s="13"/>
      <c r="H389" s="14" t="s">
        <v>1062</v>
      </c>
      <c r="I389" s="15"/>
      <c r="J389" s="13"/>
      <c r="K389" s="13"/>
      <c r="L389" s="13"/>
    </row>
    <row r="390">
      <c r="A390" s="36" t="str">
        <f>HYPERLINK("https://bitcointalk.org/index.php?action=profile;u=902892","Meskalin54")</f>
        <v>Meskalin54</v>
      </c>
      <c r="B390" s="8" t="s">
        <v>1063</v>
      </c>
      <c r="C390" s="21" t="s">
        <v>1064</v>
      </c>
      <c r="D390" s="10">
        <v>6123.0</v>
      </c>
      <c r="E390" s="18">
        <v>1.0</v>
      </c>
      <c r="F390" s="12" t="s">
        <v>115</v>
      </c>
      <c r="G390" s="20" t="s">
        <v>1065</v>
      </c>
      <c r="H390" s="14" t="s">
        <v>1066</v>
      </c>
      <c r="I390" s="17" t="s">
        <v>41</v>
      </c>
      <c r="J390" s="32" t="s">
        <v>41</v>
      </c>
      <c r="K390" s="13"/>
      <c r="L390" s="13"/>
    </row>
    <row r="391">
      <c r="A391" s="36" t="str">
        <f>HYPERLINK("https://bitcointalk.org/index.php?action=profile;u=238714","jootjejodel")</f>
        <v>jootjejodel</v>
      </c>
      <c r="B391" s="8" t="s">
        <v>1067</v>
      </c>
      <c r="C391" s="21" t="s">
        <v>1068</v>
      </c>
      <c r="D391" s="10">
        <v>4174.0</v>
      </c>
      <c r="E391" s="11">
        <v>0.5</v>
      </c>
      <c r="F391" s="12" t="s">
        <v>26</v>
      </c>
      <c r="G391" s="13"/>
      <c r="H391" s="14" t="s">
        <v>1069</v>
      </c>
      <c r="I391" s="15"/>
      <c r="J391" s="13"/>
      <c r="K391" s="13"/>
      <c r="L391" s="13"/>
    </row>
    <row r="392">
      <c r="A392" s="36" t="str">
        <f>HYPERLINK("https://bitcointalk.org/index.php?action=profile;u=355816","mitchr4")</f>
        <v>mitchr4</v>
      </c>
      <c r="B392" s="8" t="s">
        <v>1070</v>
      </c>
      <c r="C392" s="21" t="s">
        <v>1071</v>
      </c>
      <c r="D392" s="10">
        <v>5217.0</v>
      </c>
      <c r="E392" s="18">
        <v>0.5</v>
      </c>
      <c r="F392" s="12" t="s">
        <v>39</v>
      </c>
      <c r="G392" s="13"/>
      <c r="H392" s="20" t="s">
        <v>986</v>
      </c>
      <c r="I392" s="13"/>
      <c r="J392" s="13"/>
      <c r="K392" s="13"/>
      <c r="L392" s="13"/>
    </row>
    <row r="393">
      <c r="A393" s="36" t="str">
        <f>HYPERLINK("https://bitcointalk.org/index.php?action=profile;u=516369","kamvreto")</f>
        <v>kamvreto</v>
      </c>
      <c r="B393" s="8" t="s">
        <v>1072</v>
      </c>
      <c r="C393" s="21" t="s">
        <v>1073</v>
      </c>
      <c r="D393" s="10">
        <v>1566.0</v>
      </c>
      <c r="E393" s="18" t="s">
        <v>30</v>
      </c>
      <c r="F393" s="12" t="s">
        <v>39</v>
      </c>
      <c r="G393" s="15"/>
      <c r="H393" s="15"/>
      <c r="I393" s="15"/>
      <c r="J393" s="13"/>
      <c r="K393" s="13"/>
      <c r="L393" s="15"/>
    </row>
    <row r="394">
      <c r="A394" s="36" t="str">
        <f>HYPERLINK("https://bitcointalk.org/index.php?action=profile;u=220733","Penetrator10")</f>
        <v>Penetrator10</v>
      </c>
      <c r="B394" s="8" t="s">
        <v>1074</v>
      </c>
      <c r="C394" s="21" t="s">
        <v>1075</v>
      </c>
      <c r="D394" s="10">
        <v>1566.0</v>
      </c>
      <c r="E394" s="18" t="s">
        <v>30</v>
      </c>
      <c r="F394" s="12" t="s">
        <v>39</v>
      </c>
      <c r="G394" s="13"/>
      <c r="H394" s="15"/>
      <c r="I394" s="13"/>
      <c r="J394" s="13"/>
      <c r="K394" s="13"/>
      <c r="L394" s="13"/>
    </row>
    <row r="395">
      <c r="A395" s="36" t="str">
        <f>HYPERLINK("https://bitcointalk.org/index.php?action=profile;u=230923","PewPewGoesTheDuck")</f>
        <v>PewPewGoesTheDuck</v>
      </c>
      <c r="B395" s="8" t="s">
        <v>1076</v>
      </c>
      <c r="C395" s="21" t="s">
        <v>1077</v>
      </c>
      <c r="D395" s="10">
        <v>1252.0</v>
      </c>
      <c r="E395" s="18" t="s">
        <v>30</v>
      </c>
      <c r="F395" s="12" t="s">
        <v>26</v>
      </c>
      <c r="G395" s="13"/>
      <c r="H395" s="15"/>
      <c r="I395" s="13"/>
      <c r="J395" s="13"/>
      <c r="K395" s="13"/>
      <c r="L395" s="13"/>
    </row>
    <row r="396">
      <c r="A396" s="36" t="str">
        <f>HYPERLINK("https://bitcointalk.org/index.php?action=profile;u=132449","Provok")</f>
        <v>Provok</v>
      </c>
      <c r="B396" s="8" t="s">
        <v>1078</v>
      </c>
      <c r="C396" s="21" t="s">
        <v>1079</v>
      </c>
      <c r="D396" s="10">
        <v>23741.0</v>
      </c>
      <c r="E396" s="18">
        <v>1.75</v>
      </c>
      <c r="F396" s="12" t="s">
        <v>39</v>
      </c>
      <c r="G396" s="20" t="s">
        <v>1080</v>
      </c>
      <c r="H396" s="15"/>
      <c r="I396" s="15"/>
      <c r="J396" s="13"/>
      <c r="K396" s="19" t="s">
        <v>41</v>
      </c>
      <c r="L396" s="19"/>
    </row>
    <row r="397">
      <c r="A397" s="36" t="str">
        <f>HYPERLINK("https://bitcointalk.org/index.php?action=profile;u=841580","AbsoluteT")</f>
        <v>AbsoluteT</v>
      </c>
      <c r="B397" s="8" t="s">
        <v>1081</v>
      </c>
      <c r="C397" s="37" t="s">
        <v>1082</v>
      </c>
      <c r="D397" s="10">
        <v>9739.0</v>
      </c>
      <c r="E397" s="11">
        <v>1.0</v>
      </c>
      <c r="F397" s="12" t="s">
        <v>31</v>
      </c>
      <c r="G397" s="14" t="s">
        <v>948</v>
      </c>
      <c r="H397" s="14" t="s">
        <v>1029</v>
      </c>
      <c r="I397" s="17" t="s">
        <v>41</v>
      </c>
      <c r="J397" s="15"/>
      <c r="K397" s="13"/>
      <c r="L397" s="15"/>
    </row>
    <row r="398">
      <c r="A398" s="36" t="str">
        <f>HYPERLINK("https://bitcointalk.org/index.php?action=profile;u=249526","illiki23")</f>
        <v>illiki23</v>
      </c>
      <c r="B398" s="8" t="s">
        <v>1083</v>
      </c>
      <c r="C398" s="21" t="s">
        <v>1084</v>
      </c>
      <c r="D398" s="10">
        <v>1392.0</v>
      </c>
      <c r="E398" s="18" t="s">
        <v>30</v>
      </c>
      <c r="F398" s="12" t="s">
        <v>31</v>
      </c>
      <c r="G398" s="13"/>
      <c r="H398" s="15"/>
      <c r="I398" s="15"/>
      <c r="J398" s="13"/>
      <c r="K398" s="13"/>
      <c r="L398" s="13"/>
    </row>
    <row r="399">
      <c r="A399" s="36" t="str">
        <f>HYPERLINK("https://bitcointalk.to/index.php?action=profile;u=986373","AltsBoom")</f>
        <v>AltsBoom</v>
      </c>
      <c r="B399" s="8" t="s">
        <v>1085</v>
      </c>
      <c r="C399" s="21" t="s">
        <v>1086</v>
      </c>
      <c r="D399" s="10">
        <v>4174.0</v>
      </c>
      <c r="E399" s="11">
        <v>0.5</v>
      </c>
      <c r="F399" s="12" t="s">
        <v>26</v>
      </c>
      <c r="G399" s="15"/>
      <c r="H399" s="14" t="s">
        <v>1087</v>
      </c>
      <c r="I399" s="15"/>
      <c r="J399" s="15"/>
      <c r="K399" s="15"/>
      <c r="L399" s="13"/>
    </row>
    <row r="400">
      <c r="A400" s="7" t="str">
        <f>HYPERLINK("https://bitcointalk.org/index.php?action=profile;u=314031","kennyP")</f>
        <v>kennyP</v>
      </c>
      <c r="B400" s="8" t="s">
        <v>1088</v>
      </c>
      <c r="C400" s="21" t="s">
        <v>1089</v>
      </c>
      <c r="D400" s="10">
        <v>5217.0</v>
      </c>
      <c r="E400" s="11">
        <v>0.5</v>
      </c>
      <c r="F400" s="12" t="s">
        <v>39</v>
      </c>
      <c r="G400" s="13"/>
      <c r="H400" s="15"/>
      <c r="I400" s="15"/>
      <c r="J400" s="13"/>
      <c r="K400" s="13"/>
      <c r="L400" s="13"/>
    </row>
    <row r="401">
      <c r="A401" s="7" t="str">
        <f>HYPERLINK("https://bitcointalk.org/index.php?action=profile;u=369702","klf")</f>
        <v>klf</v>
      </c>
      <c r="B401" s="8" t="s">
        <v>1090</v>
      </c>
      <c r="C401" s="21" t="s">
        <v>1091</v>
      </c>
      <c r="D401" s="10">
        <v>1789.0</v>
      </c>
      <c r="E401" s="11" t="s">
        <v>30</v>
      </c>
      <c r="F401" s="27" t="s">
        <v>158</v>
      </c>
      <c r="G401" s="13"/>
      <c r="H401" s="14"/>
      <c r="I401" s="15"/>
      <c r="J401" s="13"/>
      <c r="K401" s="13"/>
      <c r="L401" s="13"/>
    </row>
    <row r="402">
      <c r="A402" s="7" t="str">
        <f>HYPERLINK("https://bitcointalk.org/index.php?action=profile;u=1005732","skadoosh1")</f>
        <v>skadoosh1</v>
      </c>
      <c r="B402" s="8" t="s">
        <v>1092</v>
      </c>
      <c r="C402" s="21" t="s">
        <v>1093</v>
      </c>
      <c r="D402" s="10">
        <v>2505.0</v>
      </c>
      <c r="E402" s="11">
        <v>0.5</v>
      </c>
      <c r="F402" s="12" t="s">
        <v>367</v>
      </c>
      <c r="G402" s="38" t="s">
        <v>1094</v>
      </c>
      <c r="H402" s="20" t="s">
        <v>1095</v>
      </c>
      <c r="I402" s="23" t="s">
        <v>41</v>
      </c>
      <c r="J402" s="13"/>
      <c r="K402" s="13"/>
      <c r="L402" s="13"/>
    </row>
    <row r="403">
      <c r="A403" s="7" t="str">
        <f>HYPERLINK("https://bitcointalk.org/index.php?action=profile;u=965190","AweJohn")</f>
        <v>AweJohn</v>
      </c>
      <c r="B403" s="8" t="s">
        <v>1096</v>
      </c>
      <c r="C403" s="21" t="s">
        <v>1097</v>
      </c>
      <c r="D403" s="10">
        <v>4174.0</v>
      </c>
      <c r="E403" s="11">
        <v>0.5</v>
      </c>
      <c r="F403" s="12" t="s">
        <v>26</v>
      </c>
      <c r="G403" s="13"/>
      <c r="H403" s="20" t="s">
        <v>1098</v>
      </c>
      <c r="I403" s="13"/>
      <c r="J403" s="13"/>
      <c r="K403" s="13"/>
      <c r="L403" s="13"/>
    </row>
    <row r="404">
      <c r="A404" s="7" t="str">
        <f>HYPERLINK("https://bitcointalk.org/index.php?action=profile;u=99387","de_xt")</f>
        <v>de_xt</v>
      </c>
      <c r="B404" s="8" t="s">
        <v>1099</v>
      </c>
      <c r="C404" s="21" t="s">
        <v>1100</v>
      </c>
      <c r="D404" s="10">
        <v>4638.0</v>
      </c>
      <c r="E404" s="11">
        <v>0.5</v>
      </c>
      <c r="F404" s="12" t="s">
        <v>31</v>
      </c>
      <c r="G404" s="13"/>
      <c r="H404" s="20" t="s">
        <v>1101</v>
      </c>
      <c r="I404" s="23" t="s">
        <v>41</v>
      </c>
      <c r="J404" s="13"/>
      <c r="K404" s="13"/>
      <c r="L404" s="13"/>
    </row>
    <row r="405">
      <c r="A405" s="7" t="str">
        <f>HYPERLINK("https://bitcointalk.org/index.php?action=profile;u=94968","therealbigcoin")</f>
        <v>therealbigcoin</v>
      </c>
      <c r="B405" s="8" t="s">
        <v>1102</v>
      </c>
      <c r="C405" s="21" t="s">
        <v>1103</v>
      </c>
      <c r="D405" s="10">
        <v>1252.0</v>
      </c>
      <c r="E405" s="11" t="s">
        <v>30</v>
      </c>
      <c r="F405" s="12" t="s">
        <v>26</v>
      </c>
      <c r="G405" s="15"/>
      <c r="H405" s="13"/>
      <c r="I405" s="13"/>
      <c r="J405" s="13"/>
      <c r="K405" s="13"/>
      <c r="L405" s="15"/>
    </row>
    <row r="406">
      <c r="A406" s="7" t="str">
        <f>HYPERLINK("https://bitcointalk.org/index.php?action=profile;u=211163","yesiam6")</f>
        <v>yesiam6</v>
      </c>
      <c r="B406" s="8" t="s">
        <v>1104</v>
      </c>
      <c r="C406" s="21" t="s">
        <v>1105</v>
      </c>
      <c r="D406" s="10">
        <v>11504.0</v>
      </c>
      <c r="E406" s="11">
        <v>1.0</v>
      </c>
      <c r="F406" s="12" t="s">
        <v>39</v>
      </c>
      <c r="G406" s="39" t="s">
        <v>957</v>
      </c>
      <c r="H406" s="28" t="s">
        <v>1106</v>
      </c>
      <c r="I406" s="17" t="s">
        <v>41</v>
      </c>
      <c r="J406" s="22" t="s">
        <v>41</v>
      </c>
      <c r="K406" s="13"/>
      <c r="L406" s="13"/>
    </row>
    <row r="407">
      <c r="A407" s="7" t="str">
        <f>HYPERLINK("https://bitcointalk.org/index.php?action=profile;u=949659","sammrheza")</f>
        <v>sammrheza</v>
      </c>
      <c r="B407" s="8" t="s">
        <v>1107</v>
      </c>
      <c r="C407" s="21" t="s">
        <v>1108</v>
      </c>
      <c r="D407" s="10">
        <v>1252.0</v>
      </c>
      <c r="E407" s="11" t="s">
        <v>30</v>
      </c>
      <c r="F407" s="12" t="s">
        <v>26</v>
      </c>
      <c r="G407" s="13"/>
      <c r="H407" s="13"/>
      <c r="I407" s="13"/>
      <c r="J407" s="13"/>
      <c r="K407" s="13"/>
      <c r="L407" s="13"/>
    </row>
    <row r="408">
      <c r="A408" s="7" t="str">
        <f>HYPERLINK("https://bitcointalk.org/index.php?action=profile;u=939000","ghoom2")</f>
        <v>ghoom2</v>
      </c>
      <c r="B408" s="8" t="s">
        <v>1109</v>
      </c>
      <c r="C408" s="21" t="s">
        <v>1110</v>
      </c>
      <c r="D408" s="10">
        <v>1252.0</v>
      </c>
      <c r="E408" s="11" t="s">
        <v>30</v>
      </c>
      <c r="F408" s="12" t="s">
        <v>26</v>
      </c>
      <c r="G408" s="13"/>
      <c r="H408" s="15"/>
      <c r="I408" s="15"/>
      <c r="J408" s="13"/>
      <c r="K408" s="13"/>
      <c r="L408" s="13"/>
    </row>
    <row r="409">
      <c r="A409" s="7" t="str">
        <f>HYPERLINK("https://bitcointalk.org/index.php?action=profile;u=884696","sabbathawk")</f>
        <v>sabbathawk</v>
      </c>
      <c r="B409" s="8" t="s">
        <v>1111</v>
      </c>
      <c r="C409" s="21" t="s">
        <v>1112</v>
      </c>
      <c r="D409" s="10">
        <v>8765.0</v>
      </c>
      <c r="E409" s="11">
        <v>1.0</v>
      </c>
      <c r="F409" s="12" t="s">
        <v>26</v>
      </c>
      <c r="G409" s="38" t="s">
        <v>1113</v>
      </c>
      <c r="H409" s="20" t="s">
        <v>306</v>
      </c>
      <c r="I409" s="23" t="s">
        <v>41</v>
      </c>
      <c r="J409" s="13"/>
      <c r="K409" s="19"/>
      <c r="L409" s="13"/>
    </row>
    <row r="410">
      <c r="A410" s="7" t="str">
        <f>HYPERLINK("https://bitcointalk.org/index.php?action=profile;u=153644","tyz")</f>
        <v>tyz</v>
      </c>
      <c r="B410" s="8" t="s">
        <v>1114</v>
      </c>
      <c r="C410" s="21" t="s">
        <v>1115</v>
      </c>
      <c r="D410" s="10">
        <v>1789.0</v>
      </c>
      <c r="E410" s="11" t="s">
        <v>30</v>
      </c>
      <c r="F410" s="27" t="s">
        <v>158</v>
      </c>
      <c r="G410" s="13"/>
      <c r="H410" s="15"/>
      <c r="I410" s="13"/>
      <c r="J410" s="13"/>
      <c r="K410" s="13"/>
      <c r="L410" s="13"/>
    </row>
    <row r="411">
      <c r="A411" s="7" t="str">
        <f>HYPERLINK("https://bitcointalk.org/index.php?action=profile;u=18939","Jimmy2011")</f>
        <v>Jimmy2011</v>
      </c>
      <c r="B411" s="8" t="s">
        <v>1116</v>
      </c>
      <c r="C411" s="21" t="s">
        <v>1117</v>
      </c>
      <c r="D411" s="10">
        <v>1566.0</v>
      </c>
      <c r="E411" s="11" t="s">
        <v>30</v>
      </c>
      <c r="F411" s="12" t="s">
        <v>39</v>
      </c>
      <c r="G411" s="15"/>
      <c r="H411" s="15"/>
      <c r="I411" s="15"/>
      <c r="J411" s="15"/>
      <c r="K411" s="13"/>
      <c r="L411" s="13"/>
    </row>
    <row r="412">
      <c r="A412" s="7" t="str">
        <f>HYPERLINK("https://bitcointalk.org/index.php?action=profile;u=408052","thelever")</f>
        <v>thelever</v>
      </c>
      <c r="B412" s="8" t="s">
        <v>1118</v>
      </c>
      <c r="C412" s="21" t="s">
        <v>1119</v>
      </c>
      <c r="D412" s="10">
        <v>1252.0</v>
      </c>
      <c r="E412" s="11" t="s">
        <v>30</v>
      </c>
      <c r="F412" s="12" t="s">
        <v>26</v>
      </c>
      <c r="G412" s="13"/>
      <c r="H412" s="40"/>
      <c r="I412" s="15"/>
      <c r="J412" s="13"/>
      <c r="K412" s="13"/>
      <c r="L412" s="13"/>
    </row>
    <row r="413">
      <c r="A413" s="7" t="str">
        <f>HYPERLINK("https://bitcointalk.org/index.php?action=profile;u=1097990","Benezim")</f>
        <v>Benezim</v>
      </c>
      <c r="B413" s="8" t="s">
        <v>1120</v>
      </c>
      <c r="C413" s="21" t="s">
        <v>1121</v>
      </c>
      <c r="D413" s="10">
        <v>2782.0</v>
      </c>
      <c r="E413" s="11">
        <v>0.5</v>
      </c>
      <c r="F413" s="12" t="s">
        <v>115</v>
      </c>
      <c r="G413" s="13"/>
      <c r="H413" s="15"/>
      <c r="I413" s="17"/>
      <c r="J413" s="15"/>
      <c r="K413" s="13"/>
      <c r="L413" s="13"/>
    </row>
    <row r="414">
      <c r="A414" s="7" t="str">
        <f>HYPERLINK("https://bitcointalk.org/index.php?action=profile;u=397896","^BuTcH^")</f>
        <v>^BuTcH^</v>
      </c>
      <c r="B414" s="8" t="s">
        <v>1122</v>
      </c>
      <c r="C414" s="21" t="s">
        <v>1123</v>
      </c>
      <c r="D414" s="10">
        <v>9182.0</v>
      </c>
      <c r="E414" s="11">
        <v>1.0</v>
      </c>
      <c r="F414" s="12" t="s">
        <v>26</v>
      </c>
      <c r="G414" s="38" t="s">
        <v>1124</v>
      </c>
      <c r="H414" s="41" t="s">
        <v>45</v>
      </c>
      <c r="I414" s="19" t="s">
        <v>41</v>
      </c>
      <c r="J414" s="32" t="s">
        <v>41</v>
      </c>
      <c r="K414" s="13"/>
      <c r="L414" s="13"/>
    </row>
    <row r="415">
      <c r="A415" s="7" t="str">
        <f>HYPERLINK("https://bitcointalk.org/index.php?action=profile;u=240361","scott0577")</f>
        <v>scott0577</v>
      </c>
      <c r="B415" s="8" t="s">
        <v>1125</v>
      </c>
      <c r="C415" s="21" t="s">
        <v>1126</v>
      </c>
      <c r="D415" s="10">
        <v>1392.0</v>
      </c>
      <c r="E415" s="11" t="s">
        <v>30</v>
      </c>
      <c r="F415" s="12" t="s">
        <v>31</v>
      </c>
      <c r="G415" s="15"/>
      <c r="H415" s="15"/>
      <c r="I415" s="15"/>
      <c r="J415" s="15"/>
      <c r="K415" s="15"/>
      <c r="L415" s="13"/>
    </row>
    <row r="416">
      <c r="A416" s="7" t="str">
        <f>HYPERLINK("https://bitcointalk.org/index.php?action=profile;u=916373","Asi4btc")</f>
        <v>Asi4btc</v>
      </c>
      <c r="B416" s="8" t="s">
        <v>1127</v>
      </c>
      <c r="C416" s="21" t="s">
        <v>1128</v>
      </c>
      <c r="D416" s="10">
        <v>1392.0</v>
      </c>
      <c r="E416" s="11" t="s">
        <v>30</v>
      </c>
      <c r="F416" s="12" t="s">
        <v>31</v>
      </c>
      <c r="G416" s="13"/>
      <c r="H416" s="13"/>
      <c r="I416" s="13"/>
      <c r="J416" s="13"/>
      <c r="K416" s="13"/>
      <c r="L416" s="13"/>
    </row>
    <row r="417">
      <c r="A417" s="7" t="str">
        <f>HYPERLINK("https://bitcointalk.org/index.php?action=profile;u=188198","Piggy")</f>
        <v>Piggy</v>
      </c>
      <c r="B417" s="8" t="s">
        <v>1129</v>
      </c>
      <c r="C417" s="21" t="s">
        <v>1130</v>
      </c>
      <c r="D417" s="10">
        <v>31222.0</v>
      </c>
      <c r="E417" s="11">
        <v>2.0</v>
      </c>
      <c r="F417" s="12" t="s">
        <v>26</v>
      </c>
      <c r="G417" s="38" t="s">
        <v>948</v>
      </c>
      <c r="H417" s="13"/>
      <c r="I417" s="23" t="s">
        <v>41</v>
      </c>
      <c r="J417" s="32" t="s">
        <v>41</v>
      </c>
      <c r="K417" s="19"/>
      <c r="L417" s="19" t="s">
        <v>41</v>
      </c>
    </row>
    <row r="418">
      <c r="A418" s="7" t="str">
        <f>HYPERLINK("https://bitcointalk.org/index.php?action=profile;u=765856","ttookk")</f>
        <v>ttookk</v>
      </c>
      <c r="B418" s="8" t="s">
        <v>1131</v>
      </c>
      <c r="C418" s="21" t="s">
        <v>1132</v>
      </c>
      <c r="D418" s="10">
        <v>1566.0</v>
      </c>
      <c r="E418" s="11" t="s">
        <v>30</v>
      </c>
      <c r="F418" s="12" t="s">
        <v>39</v>
      </c>
      <c r="G418" s="15"/>
      <c r="H418" s="15"/>
      <c r="I418" s="15"/>
      <c r="J418" s="15"/>
      <c r="K418" s="13"/>
      <c r="L418" s="15"/>
    </row>
    <row r="419">
      <c r="A419" s="7" t="str">
        <f>HYPERLINK("https://bitcointalk.org/index.php?action=profile;u=105089","1977Vlad")</f>
        <v>1977Vlad</v>
      </c>
      <c r="B419" s="8" t="s">
        <v>1133</v>
      </c>
      <c r="C419" s="21" t="s">
        <v>1134</v>
      </c>
      <c r="D419" s="10">
        <v>1252.0</v>
      </c>
      <c r="E419" s="11" t="s">
        <v>30</v>
      </c>
      <c r="F419" s="12" t="s">
        <v>26</v>
      </c>
      <c r="G419" s="13"/>
      <c r="H419" s="15"/>
      <c r="I419" s="13"/>
      <c r="J419" s="13"/>
      <c r="K419" s="13"/>
      <c r="L419" s="13"/>
    </row>
    <row r="420">
      <c r="A420" s="7" t="str">
        <f>HYPERLINK("https://bitcointalk.org/index.php?action=profile;u=973425","bloogy")</f>
        <v>bloogy</v>
      </c>
      <c r="B420" s="8" t="s">
        <v>1135</v>
      </c>
      <c r="C420" s="21" t="s">
        <v>1136</v>
      </c>
      <c r="D420" s="10">
        <v>1252.0</v>
      </c>
      <c r="E420" s="18" t="s">
        <v>30</v>
      </c>
      <c r="F420" s="12" t="s">
        <v>26</v>
      </c>
      <c r="G420" s="13"/>
      <c r="H420" s="13"/>
      <c r="I420" s="13"/>
      <c r="J420" s="13"/>
      <c r="K420" s="13"/>
      <c r="L420" s="13"/>
    </row>
    <row r="421">
      <c r="A421" s="7" t="str">
        <f>HYPERLINK("https://bitcointalk.org/index.php?action=profile;u=438858","acemibtc")</f>
        <v>acemibtc</v>
      </c>
      <c r="B421" s="8" t="s">
        <v>1137</v>
      </c>
      <c r="C421" s="21" t="s">
        <v>1138</v>
      </c>
      <c r="D421" s="10">
        <v>1392.0</v>
      </c>
      <c r="E421" s="18" t="s">
        <v>30</v>
      </c>
      <c r="F421" s="12" t="s">
        <v>31</v>
      </c>
      <c r="G421" s="13"/>
      <c r="H421" s="15"/>
      <c r="I421" s="13"/>
      <c r="J421" s="13"/>
      <c r="K421" s="13"/>
      <c r="L421" s="13"/>
    </row>
    <row r="422">
      <c r="A422" s="7" t="str">
        <f>HYPERLINK("https://bitcointalk.org/index.php?action=profile;u=912255","AliCris")</f>
        <v>AliCris</v>
      </c>
      <c r="B422" s="8" t="s">
        <v>1139</v>
      </c>
      <c r="C422" s="21" t="s">
        <v>1140</v>
      </c>
      <c r="D422" s="10">
        <v>1392.0</v>
      </c>
      <c r="E422" s="18" t="s">
        <v>30</v>
      </c>
      <c r="F422" s="12" t="s">
        <v>31</v>
      </c>
      <c r="G422" s="13"/>
      <c r="H422" s="13"/>
      <c r="I422" s="13"/>
      <c r="J422" s="15"/>
      <c r="K422" s="13"/>
      <c r="L422" s="13"/>
    </row>
    <row r="423">
      <c r="A423" s="7" t="str">
        <f>HYPERLINK("https://bitcointalk.org/index.php?action=profile;u=925796","maiz420")</f>
        <v>maiz420</v>
      </c>
      <c r="B423" s="8" t="s">
        <v>1141</v>
      </c>
      <c r="C423" s="21" t="s">
        <v>1142</v>
      </c>
      <c r="D423" s="10">
        <v>1252.0</v>
      </c>
      <c r="E423" s="18" t="s">
        <v>30</v>
      </c>
      <c r="F423" s="12" t="s">
        <v>26</v>
      </c>
      <c r="G423" s="15"/>
      <c r="H423" s="15"/>
      <c r="I423" s="16"/>
      <c r="J423" s="15"/>
      <c r="K423" s="15"/>
      <c r="L423" s="13"/>
    </row>
    <row r="424">
      <c r="A424" s="7" t="str">
        <f>HYPERLINK("https://bitcointalk.org/index.php?action=profile;u=159826","salcon")</f>
        <v>salcon</v>
      </c>
      <c r="B424" s="8" t="s">
        <v>1143</v>
      </c>
      <c r="C424" s="21" t="s">
        <v>1144</v>
      </c>
      <c r="D424" s="10">
        <v>1252.0</v>
      </c>
      <c r="E424" s="18" t="s">
        <v>30</v>
      </c>
      <c r="F424" s="12" t="s">
        <v>26</v>
      </c>
      <c r="G424" s="13"/>
      <c r="H424" s="13"/>
      <c r="I424" s="13"/>
      <c r="J424" s="13"/>
      <c r="K424" s="13"/>
      <c r="L424" s="13"/>
    </row>
    <row r="425">
      <c r="A425" s="7" t="str">
        <f>HYPERLINK("https://bitcointalk.org/index.php?action=profile;u=960045","c0in_junkie")</f>
        <v>c0in_junkie</v>
      </c>
      <c r="B425" s="8" t="s">
        <v>1145</v>
      </c>
      <c r="C425" s="21" t="s">
        <v>1146</v>
      </c>
      <c r="D425" s="10">
        <v>4638.0</v>
      </c>
      <c r="E425" s="11">
        <v>0.5</v>
      </c>
      <c r="F425" s="12" t="s">
        <v>31</v>
      </c>
      <c r="G425" s="13"/>
      <c r="H425" s="13"/>
      <c r="I425" s="13"/>
      <c r="J425" s="13"/>
      <c r="K425" s="13"/>
      <c r="L425" s="13"/>
    </row>
    <row r="426">
      <c r="A426" s="7" t="str">
        <f>HYPERLINK("https://bitcointalk.org/index.php?action=profile;u=933698","Roman_P")</f>
        <v>Roman_P</v>
      </c>
      <c r="B426" s="8" t="s">
        <v>1147</v>
      </c>
      <c r="C426" s="21" t="s">
        <v>1148</v>
      </c>
      <c r="D426" s="10">
        <v>8348.0</v>
      </c>
      <c r="E426" s="11">
        <v>1.0</v>
      </c>
      <c r="F426" s="12" t="s">
        <v>26</v>
      </c>
      <c r="G426" s="15"/>
      <c r="H426" s="15"/>
      <c r="I426" s="15"/>
      <c r="J426" s="15"/>
      <c r="K426" s="15"/>
      <c r="L426" s="15"/>
    </row>
    <row r="427">
      <c r="A427" s="7" t="str">
        <f>HYPERLINK("https://bitcointalk.org/index.php?action=profile;u=858390","Seneka")</f>
        <v>Seneka</v>
      </c>
      <c r="B427" s="8" t="s">
        <v>1149</v>
      </c>
      <c r="C427" s="21" t="s">
        <v>1150</v>
      </c>
      <c r="D427" s="10">
        <v>1566.0</v>
      </c>
      <c r="E427" s="18" t="s">
        <v>30</v>
      </c>
      <c r="F427" s="12" t="s">
        <v>39</v>
      </c>
      <c r="G427" s="13"/>
      <c r="H427" s="13"/>
      <c r="I427" s="13"/>
      <c r="J427" s="13"/>
      <c r="K427" s="13"/>
      <c r="L427" s="13"/>
    </row>
    <row r="428">
      <c r="A428" s="7" t="str">
        <f>HYPERLINK("https://bitcointalk.org/index.php?action=profile;u=17442","ferumflex")</f>
        <v>ferumflex</v>
      </c>
      <c r="B428" s="8" t="s">
        <v>1151</v>
      </c>
      <c r="C428" s="21" t="s">
        <v>1152</v>
      </c>
      <c r="D428" s="10">
        <v>1252.0</v>
      </c>
      <c r="E428" s="18" t="s">
        <v>30</v>
      </c>
      <c r="F428" s="12" t="s">
        <v>26</v>
      </c>
      <c r="G428" s="13"/>
      <c r="H428" s="13"/>
      <c r="I428" s="13"/>
      <c r="J428" s="13"/>
      <c r="K428" s="13"/>
      <c r="L428" s="13"/>
    </row>
    <row r="429">
      <c r="A429" s="7" t="str">
        <f>HYPERLINK("https://bitcointalk.org/index.php?action=profile;u=777063","xolod")</f>
        <v>xolod</v>
      </c>
      <c r="B429" s="8" t="s">
        <v>1153</v>
      </c>
      <c r="C429" s="21" t="s">
        <v>1154</v>
      </c>
      <c r="D429" s="10">
        <v>1252.0</v>
      </c>
      <c r="E429" s="18" t="s">
        <v>30</v>
      </c>
      <c r="F429" s="12" t="s">
        <v>26</v>
      </c>
      <c r="G429" s="13"/>
      <c r="H429" s="13"/>
      <c r="I429" s="13"/>
      <c r="J429" s="13"/>
      <c r="K429" s="13"/>
      <c r="L429" s="13"/>
    </row>
    <row r="430">
      <c r="A430" s="7" t="str">
        <f>HYPERLINK("https://bitcointalk.org/index.php?action=profile;u=243450","Münzpräger")</f>
        <v>Münzpräger</v>
      </c>
      <c r="B430" s="8" t="s">
        <v>1155</v>
      </c>
      <c r="C430" s="21" t="s">
        <v>1156</v>
      </c>
      <c r="D430" s="10">
        <v>10202.0</v>
      </c>
      <c r="E430" s="11">
        <v>1.0</v>
      </c>
      <c r="F430" s="12" t="s">
        <v>31</v>
      </c>
      <c r="G430" s="38" t="s">
        <v>957</v>
      </c>
      <c r="H430" s="13"/>
      <c r="I430" s="19" t="s">
        <v>41</v>
      </c>
      <c r="J430" s="32" t="s">
        <v>41</v>
      </c>
      <c r="K430" s="13"/>
      <c r="L430" s="13"/>
    </row>
    <row r="431">
      <c r="A431" s="7" t="str">
        <f>HYPERLINK("https://bitcointalk.org/index.php?action=profile;u=109816","sikkan")</f>
        <v>sikkan</v>
      </c>
      <c r="B431" s="8" t="s">
        <v>1157</v>
      </c>
      <c r="C431" s="21" t="s">
        <v>1158</v>
      </c>
      <c r="D431" s="10">
        <v>1392.0</v>
      </c>
      <c r="E431" s="18" t="s">
        <v>30</v>
      </c>
      <c r="F431" s="12" t="s">
        <v>31</v>
      </c>
      <c r="G431" s="13"/>
      <c r="H431" s="13"/>
      <c r="I431" s="13"/>
      <c r="J431" s="13"/>
      <c r="K431" s="13"/>
      <c r="L431" s="13"/>
    </row>
    <row r="432">
      <c r="A432" s="7" t="str">
        <f>HYPERLINK("https://bitcointalk.org/index.php?action=profile;u=514126","Adriano2010")</f>
        <v>Adriano2010</v>
      </c>
      <c r="B432" s="8" t="s">
        <v>1159</v>
      </c>
      <c r="C432" s="21" t="s">
        <v>1160</v>
      </c>
      <c r="D432" s="10">
        <v>10957.0</v>
      </c>
      <c r="E432" s="11">
        <v>1.0</v>
      </c>
      <c r="F432" s="12" t="s">
        <v>39</v>
      </c>
      <c r="G432" s="42" t="s">
        <v>1161</v>
      </c>
      <c r="H432" s="43"/>
      <c r="I432" s="19" t="s">
        <v>41</v>
      </c>
      <c r="J432" s="15"/>
      <c r="K432" s="13"/>
      <c r="L432" s="13"/>
    </row>
    <row r="433">
      <c r="A433" s="7" t="str">
        <f>HYPERLINK("https://bitcointalk.org/index.php?action=profile;u=155665","smokim87")</f>
        <v>smokim87</v>
      </c>
      <c r="B433" s="8" t="s">
        <v>1162</v>
      </c>
      <c r="C433" s="21" t="s">
        <v>1163</v>
      </c>
      <c r="D433" s="10">
        <v>1566.0</v>
      </c>
      <c r="E433" s="18" t="s">
        <v>30</v>
      </c>
      <c r="F433" s="12" t="s">
        <v>39</v>
      </c>
      <c r="G433" s="13"/>
      <c r="H433" s="13"/>
      <c r="I433" s="13"/>
      <c r="J433" s="13"/>
      <c r="K433" s="13"/>
      <c r="L433" s="13"/>
    </row>
    <row r="434">
      <c r="A434" s="7" t="str">
        <f>HYPERLINK("https://bitcointalk.org/index.php?action=profile;u=501643","qwed")</f>
        <v>qwed</v>
      </c>
      <c r="B434" s="8" t="s">
        <v>1164</v>
      </c>
      <c r="C434" s="21" t="s">
        <v>1165</v>
      </c>
      <c r="D434" s="10">
        <v>1566.0</v>
      </c>
      <c r="E434" s="18" t="s">
        <v>30</v>
      </c>
      <c r="F434" s="12" t="s">
        <v>39</v>
      </c>
      <c r="G434" s="13"/>
      <c r="H434" s="15"/>
      <c r="I434" s="15"/>
      <c r="J434" s="13"/>
      <c r="K434" s="13"/>
      <c r="L434" s="13"/>
    </row>
    <row r="435">
      <c r="A435" s="7" t="str">
        <f>HYPERLINK("https://bitcointalk.org/index.php?action=profile;u=513061","midvidyk")</f>
        <v>midvidyk</v>
      </c>
      <c r="B435" s="8" t="s">
        <v>1166</v>
      </c>
      <c r="C435" s="21" t="s">
        <v>1167</v>
      </c>
      <c r="D435" s="10">
        <v>1789.0</v>
      </c>
      <c r="E435" s="18" t="s">
        <v>30</v>
      </c>
      <c r="F435" s="27" t="s">
        <v>158</v>
      </c>
      <c r="G435" s="13"/>
      <c r="H435" s="41"/>
      <c r="I435" s="13"/>
      <c r="J435" s="13"/>
      <c r="K435" s="13"/>
      <c r="L435" s="13"/>
    </row>
    <row r="436">
      <c r="A436" s="7" t="str">
        <f>HYPERLINK("https://bitcointalk.org/index.php?action=profile;u=369376","pinoycash")</f>
        <v>pinoycash</v>
      </c>
      <c r="B436" s="8" t="s">
        <v>1168</v>
      </c>
      <c r="C436" s="21" t="s">
        <v>1169</v>
      </c>
      <c r="D436" s="10">
        <v>24927.0</v>
      </c>
      <c r="E436" s="11">
        <v>1.75</v>
      </c>
      <c r="F436" s="12" t="s">
        <v>39</v>
      </c>
      <c r="G436" s="38" t="s">
        <v>1170</v>
      </c>
      <c r="H436" s="13"/>
      <c r="I436" s="19" t="s">
        <v>41</v>
      </c>
      <c r="J436" s="13"/>
      <c r="K436" s="19" t="s">
        <v>41</v>
      </c>
      <c r="L436" s="13"/>
    </row>
    <row r="437">
      <c r="A437" s="7" t="str">
        <f>HYPERLINK("https://bitcointalk.org/index.php?action=profile;u=88318","GTTIGER")</f>
        <v>GTTIGER</v>
      </c>
      <c r="B437" s="8" t="s">
        <v>1171</v>
      </c>
      <c r="C437" s="21" t="s">
        <v>1172</v>
      </c>
      <c r="D437" s="10">
        <v>1392.0</v>
      </c>
      <c r="E437" s="18" t="s">
        <v>30</v>
      </c>
      <c r="F437" s="12" t="s">
        <v>31</v>
      </c>
      <c r="G437" s="13"/>
      <c r="H437" s="13"/>
      <c r="I437" s="13"/>
      <c r="J437" s="13"/>
      <c r="K437" s="13"/>
      <c r="L437" s="13"/>
    </row>
    <row r="438">
      <c r="A438" s="7" t="str">
        <f>HYPERLINK("https://bitcointalk.org/index.php?action=profile;u=854735","len01")</f>
        <v>len01</v>
      </c>
      <c r="B438" s="8" t="s">
        <v>1173</v>
      </c>
      <c r="C438" s="21" t="s">
        <v>1174</v>
      </c>
      <c r="D438" s="10">
        <v>1566.0</v>
      </c>
      <c r="E438" s="18" t="s">
        <v>30</v>
      </c>
      <c r="F438" s="12" t="s">
        <v>39</v>
      </c>
      <c r="G438" s="13"/>
      <c r="H438" s="13"/>
      <c r="I438" s="13"/>
      <c r="J438" s="13"/>
      <c r="K438" s="13"/>
      <c r="L438" s="13"/>
    </row>
    <row r="439">
      <c r="A439" s="7" t="str">
        <f>HYPERLINK("https://bitcointalk.org/index.php?action=profile;u=1071902","danniel")</f>
        <v>danniel</v>
      </c>
      <c r="B439" s="8" t="s">
        <v>1175</v>
      </c>
      <c r="C439" s="21" t="s">
        <v>1176</v>
      </c>
      <c r="D439" s="10">
        <v>5844.0</v>
      </c>
      <c r="E439" s="11">
        <v>1.0</v>
      </c>
      <c r="F439" s="12" t="s">
        <v>115</v>
      </c>
      <c r="G439" s="15"/>
      <c r="H439" s="15"/>
      <c r="I439" s="44" t="s">
        <v>41</v>
      </c>
      <c r="J439" s="15"/>
      <c r="K439" s="15"/>
      <c r="L439" s="13"/>
    </row>
    <row r="440">
      <c r="A440" s="7" t="str">
        <f>HYPERLINK("https://bitcointalk.org/index.php?action=profile;u=1090715","FoLi")</f>
        <v>FoLi</v>
      </c>
      <c r="B440" s="8" t="s">
        <v>1177</v>
      </c>
      <c r="C440" s="21" t="s">
        <v>1178</v>
      </c>
      <c r="D440" s="10">
        <v>2782.0</v>
      </c>
      <c r="E440" s="11">
        <v>0.5</v>
      </c>
      <c r="F440" s="12" t="s">
        <v>115</v>
      </c>
      <c r="G440" s="13"/>
      <c r="H440" s="13"/>
      <c r="I440" s="13"/>
      <c r="J440" s="13"/>
      <c r="K440" s="13"/>
      <c r="L440" s="13"/>
    </row>
    <row r="441">
      <c r="A441" s="7" t="str">
        <f>HYPERLINK("https://bitcointalk.org/index.php?action=profile;u=1068143","Zero1One0")</f>
        <v>Zero1One0</v>
      </c>
      <c r="B441" s="8" t="s">
        <v>1179</v>
      </c>
      <c r="C441" s="21" t="s">
        <v>1180</v>
      </c>
      <c r="D441" s="10">
        <v>4174.0</v>
      </c>
      <c r="E441" s="11">
        <v>0.5</v>
      </c>
      <c r="F441" s="12" t="s">
        <v>26</v>
      </c>
      <c r="G441" s="13"/>
      <c r="H441" s="41" t="s">
        <v>1181</v>
      </c>
      <c r="I441" s="13"/>
      <c r="J441" s="13"/>
      <c r="K441" s="13"/>
      <c r="L441" s="13"/>
    </row>
    <row r="442">
      <c r="A442" s="7" t="str">
        <f>HYPERLINK("https://bitcointalk.org/index.php?action=profile;u=1032247","Johnny Carsonogenic")</f>
        <v>Johnny Carsonogenic</v>
      </c>
      <c r="B442" s="8" t="s">
        <v>1182</v>
      </c>
      <c r="C442" s="21" t="s">
        <v>1183</v>
      </c>
      <c r="D442" s="10">
        <v>4174.0</v>
      </c>
      <c r="E442" s="11">
        <v>0.5</v>
      </c>
      <c r="F442" s="12" t="s">
        <v>26</v>
      </c>
      <c r="G442" s="39" t="s">
        <v>1184</v>
      </c>
      <c r="H442" s="13"/>
      <c r="I442" s="13"/>
      <c r="J442" s="15"/>
      <c r="K442" s="13"/>
      <c r="L442" s="13"/>
    </row>
    <row r="443">
      <c r="A443" s="7" t="str">
        <f>HYPERLINK("https://bitcointalk.org/index.php?action=profile;u=924824","seyola89")</f>
        <v>seyola89</v>
      </c>
      <c r="B443" s="8" t="s">
        <v>1185</v>
      </c>
      <c r="C443" s="21" t="s">
        <v>1186</v>
      </c>
      <c r="D443" s="10">
        <v>6123.0</v>
      </c>
      <c r="E443" s="11">
        <v>1.0</v>
      </c>
      <c r="F443" s="12" t="s">
        <v>115</v>
      </c>
      <c r="G443" s="42" t="s">
        <v>1187</v>
      </c>
      <c r="H443" s="43"/>
      <c r="I443" s="13" t="s">
        <v>41</v>
      </c>
      <c r="J443" s="32" t="s">
        <v>41</v>
      </c>
      <c r="K443" s="13"/>
      <c r="L443" s="13"/>
    </row>
    <row r="444">
      <c r="A444" s="7" t="str">
        <f>HYPERLINK("https://bitcointalk.org/index.php?action=profile;u=851078","Burovik99")</f>
        <v>Burovik99</v>
      </c>
      <c r="B444" s="8" t="s">
        <v>1188</v>
      </c>
      <c r="C444" s="21" t="s">
        <v>1189</v>
      </c>
      <c r="D444" s="10">
        <v>1566.0</v>
      </c>
      <c r="E444" s="18" t="s">
        <v>30</v>
      </c>
      <c r="F444" s="12" t="s">
        <v>39</v>
      </c>
      <c r="G444" s="13"/>
      <c r="H444" s="15"/>
      <c r="I444" s="13"/>
      <c r="J444" s="13"/>
      <c r="K444" s="13"/>
      <c r="L444" s="13"/>
    </row>
    <row r="445">
      <c r="A445" s="7" t="str">
        <f>HYPERLINK("https://bitcointalk.org/index.php?action=profile;u=28408","MrEHQE")</f>
        <v>MrEHQE</v>
      </c>
      <c r="B445" s="8" t="s">
        <v>1190</v>
      </c>
      <c r="C445" s="21" t="s">
        <v>1191</v>
      </c>
      <c r="D445" s="10">
        <v>1252.0</v>
      </c>
      <c r="E445" s="11" t="s">
        <v>30</v>
      </c>
      <c r="F445" s="12" t="s">
        <v>26</v>
      </c>
      <c r="G445" s="13"/>
      <c r="H445" s="15"/>
      <c r="I445" s="13"/>
      <c r="J445" s="13"/>
      <c r="K445" s="13"/>
      <c r="L445" s="13"/>
    </row>
    <row r="446">
      <c r="A446" s="7" t="str">
        <f>HYPERLINK("https://bitcointalk.org/index.php?action=profile;u=172787","TotalPanda")</f>
        <v>TotalPanda</v>
      </c>
      <c r="B446" s="8" t="s">
        <v>1192</v>
      </c>
      <c r="C446" s="21" t="s">
        <v>1193</v>
      </c>
      <c r="D446" s="10">
        <v>5963.0</v>
      </c>
      <c r="E446" s="11">
        <v>0.5</v>
      </c>
      <c r="F446" s="12" t="s">
        <v>158</v>
      </c>
      <c r="G446" s="15"/>
      <c r="H446" s="13"/>
      <c r="I446" s="13"/>
      <c r="J446" s="15"/>
      <c r="K446" s="13"/>
      <c r="L446" s="15"/>
    </row>
    <row r="447">
      <c r="A447" s="7" t="str">
        <f>HYPERLINK("https://bitcointalk.org/index.php?action=profile;u=953472","cryptor47")</f>
        <v>cryptor47</v>
      </c>
      <c r="B447" s="8" t="s">
        <v>1194</v>
      </c>
      <c r="C447" s="45" t="s">
        <v>1195</v>
      </c>
      <c r="D447" s="10">
        <v>4174.0</v>
      </c>
      <c r="E447" s="11">
        <v>0.5</v>
      </c>
      <c r="F447" s="12" t="s">
        <v>26</v>
      </c>
      <c r="G447" s="13"/>
      <c r="H447" s="13"/>
      <c r="I447" s="13"/>
      <c r="J447" s="13"/>
      <c r="K447" s="13"/>
      <c r="L447" s="13"/>
    </row>
    <row r="448">
      <c r="A448" s="7" t="str">
        <f>HYPERLINK("https://bitcointalk.org/index.php?action=profile;u=517622","Scaccomatt0")</f>
        <v>Scaccomatt0</v>
      </c>
      <c r="B448" s="8" t="s">
        <v>1196</v>
      </c>
      <c r="C448" s="21" t="s">
        <v>1197</v>
      </c>
      <c r="D448" s="10">
        <v>1566.0</v>
      </c>
      <c r="E448" s="18" t="s">
        <v>30</v>
      </c>
      <c r="F448" s="12" t="s">
        <v>39</v>
      </c>
      <c r="G448" s="13"/>
      <c r="H448" s="13"/>
      <c r="I448" s="13"/>
      <c r="J448" s="13"/>
      <c r="K448" s="13"/>
      <c r="L448" s="13"/>
    </row>
    <row r="449">
      <c r="A449" s="7" t="str">
        <f>HYPERLINK("https://bitcointalk.org/index.php?action=profile;u=902058","Golova4lena")</f>
        <v>Golova4lena</v>
      </c>
      <c r="B449" s="8" t="s">
        <v>1198</v>
      </c>
      <c r="C449" s="21" t="s">
        <v>1199</v>
      </c>
      <c r="D449" s="10">
        <v>1392.0</v>
      </c>
      <c r="E449" s="18" t="s">
        <v>30</v>
      </c>
      <c r="F449" s="12" t="s">
        <v>31</v>
      </c>
      <c r="G449" s="15"/>
      <c r="H449" s="13"/>
      <c r="I449" s="15"/>
      <c r="J449" s="15"/>
      <c r="K449" s="13"/>
      <c r="L449" s="13"/>
    </row>
    <row r="450">
      <c r="A450" s="7" t="str">
        <f>HYPERLINK("https://bitcointalk.org/index.php?action=profile;u=390572","jefrihunter")</f>
        <v>jefrihunter</v>
      </c>
      <c r="B450" s="8" t="s">
        <v>1200</v>
      </c>
      <c r="C450" s="21" t="s">
        <v>1201</v>
      </c>
      <c r="D450" s="10">
        <v>1252.0</v>
      </c>
      <c r="E450" s="18" t="s">
        <v>30</v>
      </c>
      <c r="F450" s="12" t="s">
        <v>26</v>
      </c>
      <c r="G450" s="13"/>
      <c r="H450" s="13"/>
      <c r="I450" s="15"/>
      <c r="J450" s="15"/>
      <c r="K450" s="13"/>
      <c r="L450" s="13"/>
    </row>
    <row r="451">
      <c r="A451" s="7" t="str">
        <f>HYPERLINK("https://bitcointalk.org/index.php?action=profile;u=556616","Aabcde")</f>
        <v>Aabcde</v>
      </c>
      <c r="B451" s="8" t="s">
        <v>1202</v>
      </c>
      <c r="C451" s="21" t="s">
        <v>1203</v>
      </c>
      <c r="D451" s="10">
        <v>1392.0</v>
      </c>
      <c r="E451" s="18" t="s">
        <v>30</v>
      </c>
      <c r="F451" s="12" t="s">
        <v>31</v>
      </c>
      <c r="G451" s="13"/>
      <c r="H451" s="15"/>
      <c r="I451" s="15"/>
      <c r="J451" s="13"/>
      <c r="K451" s="13"/>
      <c r="L451" s="13"/>
    </row>
    <row r="452">
      <c r="A452" s="7" t="str">
        <f>HYPERLINK("https://bitcointalk.org/index.php?action=profile;u=91839","hardinero007")</f>
        <v>hardinero007</v>
      </c>
      <c r="B452" s="8" t="s">
        <v>1204</v>
      </c>
      <c r="C452" s="21" t="s">
        <v>1205</v>
      </c>
      <c r="D452" s="25">
        <v>1462.0</v>
      </c>
      <c r="E452" s="11" t="s">
        <v>30</v>
      </c>
      <c r="F452" s="12" t="s">
        <v>31</v>
      </c>
      <c r="G452" s="15"/>
      <c r="H452" s="13"/>
      <c r="I452" s="44" t="s">
        <v>41</v>
      </c>
      <c r="J452" s="15"/>
      <c r="K452" s="13"/>
      <c r="L452" s="13"/>
    </row>
    <row r="453">
      <c r="A453" s="7" t="str">
        <f>HYPERLINK("https://bitcointalk.org/index.php?action=profile;u=233246","POPPP")</f>
        <v>POPPP</v>
      </c>
      <c r="B453" s="8" t="s">
        <v>1206</v>
      </c>
      <c r="C453" s="21" t="s">
        <v>1207</v>
      </c>
      <c r="D453" s="10">
        <v>2782.0</v>
      </c>
      <c r="E453" s="18">
        <v>0.5</v>
      </c>
      <c r="F453" s="12" t="s">
        <v>115</v>
      </c>
      <c r="G453" s="15"/>
      <c r="H453" s="13"/>
      <c r="I453" s="13"/>
      <c r="J453" s="15"/>
      <c r="K453" s="15"/>
      <c r="L453" s="13"/>
    </row>
    <row r="454">
      <c r="A454" s="7" t="str">
        <f>HYPERLINK("https://bitcointalk.org/index.php?action=profile;u=808064","Sam123")</f>
        <v>Sam123</v>
      </c>
      <c r="B454" s="8" t="s">
        <v>1208</v>
      </c>
      <c r="C454" s="21" t="s">
        <v>1209</v>
      </c>
      <c r="D454" s="10">
        <v>1566.0</v>
      </c>
      <c r="E454" s="18" t="s">
        <v>30</v>
      </c>
      <c r="F454" s="12" t="s">
        <v>39</v>
      </c>
      <c r="G454" s="13"/>
      <c r="H454" s="13"/>
      <c r="I454" s="13"/>
      <c r="J454" s="13"/>
      <c r="K454" s="13"/>
      <c r="L454" s="13"/>
    </row>
    <row r="455">
      <c r="A455" s="7" t="str">
        <f>HYPERLINK("https://bitcointalk.org/index.php?action=profile;u=62518","efx")</f>
        <v>efx</v>
      </c>
      <c r="B455" s="8" t="s">
        <v>1210</v>
      </c>
      <c r="C455" s="21" t="s">
        <v>1211</v>
      </c>
      <c r="D455" s="10">
        <v>1392.0</v>
      </c>
      <c r="E455" s="18" t="s">
        <v>30</v>
      </c>
      <c r="F455" s="12" t="s">
        <v>31</v>
      </c>
      <c r="G455" s="13"/>
      <c r="H455" s="13"/>
      <c r="I455" s="13"/>
      <c r="J455" s="13"/>
      <c r="K455" s="13"/>
      <c r="L455" s="13"/>
    </row>
    <row r="456">
      <c r="A456" s="7" t="str">
        <f>HYPERLINK("https://bitcointalk.org/index.php?action=profile;u=193940","zoata87")</f>
        <v>zoata87</v>
      </c>
      <c r="B456" s="8" t="s">
        <v>1212</v>
      </c>
      <c r="C456" s="21" t="s">
        <v>1213</v>
      </c>
      <c r="D456" s="10">
        <v>1566.0</v>
      </c>
      <c r="E456" s="18" t="s">
        <v>30</v>
      </c>
      <c r="F456" s="12" t="s">
        <v>39</v>
      </c>
      <c r="G456" s="13"/>
      <c r="H456" s="13"/>
      <c r="I456" s="13"/>
      <c r="J456" s="13"/>
      <c r="K456" s="13"/>
      <c r="L456" s="13"/>
    </row>
    <row r="457">
      <c r="A457" s="7" t="str">
        <f>HYPERLINK("https://bitcointalk.org/index.php?action=profile;u=878596","Bybox")</f>
        <v>Bybox</v>
      </c>
      <c r="B457" s="8" t="s">
        <v>1214</v>
      </c>
      <c r="C457" s="21" t="s">
        <v>1215</v>
      </c>
      <c r="D457" s="10">
        <v>1392.0</v>
      </c>
      <c r="E457" s="18" t="s">
        <v>30</v>
      </c>
      <c r="F457" s="12" t="s">
        <v>31</v>
      </c>
      <c r="G457" s="13"/>
      <c r="H457" s="13"/>
      <c r="I457" s="13"/>
      <c r="J457" s="15"/>
      <c r="K457" s="13"/>
      <c r="L457" s="13"/>
    </row>
    <row r="458">
      <c r="A458" s="7" t="str">
        <f>HYPERLINK("https://bitcointalk.org/index.php?action=profile;u=979748","stormcleric")</f>
        <v>stormcleric</v>
      </c>
      <c r="B458" s="8" t="s">
        <v>1216</v>
      </c>
      <c r="C458" s="21" t="s">
        <v>1217</v>
      </c>
      <c r="D458" s="10">
        <v>4174.0</v>
      </c>
      <c r="E458" s="11">
        <v>0.5</v>
      </c>
      <c r="F458" s="12" t="s">
        <v>26</v>
      </c>
      <c r="G458" s="38" t="s">
        <v>1218</v>
      </c>
      <c r="H458" s="13"/>
      <c r="I458" s="13" t="s">
        <v>41</v>
      </c>
      <c r="J458" s="15"/>
      <c r="K458" s="13"/>
      <c r="L458" s="13"/>
    </row>
    <row r="459">
      <c r="A459" s="7" t="str">
        <f>HYPERLINK("https://bitcointalk.org/index.php?action=profile;u=277358","cryptovan")</f>
        <v>cryptovan</v>
      </c>
      <c r="B459" s="8" t="s">
        <v>1219</v>
      </c>
      <c r="C459" s="21" t="s">
        <v>1220</v>
      </c>
      <c r="D459" s="10">
        <v>835.0</v>
      </c>
      <c r="E459" s="18" t="s">
        <v>30</v>
      </c>
      <c r="F459" s="12" t="s">
        <v>115</v>
      </c>
      <c r="G459" s="13"/>
      <c r="H459" s="13"/>
      <c r="I459" s="13"/>
      <c r="J459" s="13"/>
      <c r="K459" s="13"/>
      <c r="L459" s="13"/>
    </row>
    <row r="460">
      <c r="A460" s="7" t="str">
        <f>HYPERLINK("https://bitcointalk.org/index.php?action=profile;u=925926","gawlea")</f>
        <v>gawlea</v>
      </c>
      <c r="B460" s="8" t="s">
        <v>1221</v>
      </c>
      <c r="C460" s="21" t="s">
        <v>1222</v>
      </c>
      <c r="D460" s="10">
        <v>22157.0</v>
      </c>
      <c r="E460" s="11">
        <v>1.75</v>
      </c>
      <c r="F460" s="12" t="s">
        <v>31</v>
      </c>
      <c r="G460" s="13"/>
      <c r="H460" s="13"/>
      <c r="I460" s="44" t="s">
        <v>41</v>
      </c>
      <c r="J460" s="13"/>
      <c r="K460" s="19" t="s">
        <v>41</v>
      </c>
      <c r="L460" s="13"/>
    </row>
    <row r="461">
      <c r="A461" s="7" t="str">
        <f>HYPERLINK("https://bitcointalk.org/index.php?action=profile;u=937536","fonship")</f>
        <v>fonship</v>
      </c>
      <c r="B461" s="8" t="s">
        <v>1223</v>
      </c>
      <c r="C461" s="21" t="s">
        <v>1224</v>
      </c>
      <c r="D461" s="10">
        <v>9184.0</v>
      </c>
      <c r="E461" s="11">
        <v>1.0</v>
      </c>
      <c r="F461" s="12" t="s">
        <v>26</v>
      </c>
      <c r="G461" s="42" t="s">
        <v>1225</v>
      </c>
      <c r="H461" s="13"/>
      <c r="I461" s="13" t="s">
        <v>41</v>
      </c>
      <c r="J461" s="32" t="s">
        <v>41</v>
      </c>
      <c r="K461" s="13"/>
      <c r="L461" s="13"/>
    </row>
    <row r="462">
      <c r="A462" s="7" t="str">
        <f>HYPERLINK("https://bitcointalk.org/index.php?action=profile;u=891025","alvinmtp")</f>
        <v>alvinmtp</v>
      </c>
      <c r="B462" s="8" t="s">
        <v>1226</v>
      </c>
      <c r="C462" s="21" t="s">
        <v>1227</v>
      </c>
      <c r="D462" s="10">
        <v>4870.0</v>
      </c>
      <c r="E462" s="11">
        <v>0.5</v>
      </c>
      <c r="F462" s="12" t="s">
        <v>31</v>
      </c>
      <c r="G462" s="38" t="s">
        <v>1228</v>
      </c>
      <c r="H462" s="13"/>
      <c r="I462" s="13" t="s">
        <v>41</v>
      </c>
      <c r="J462" s="13"/>
      <c r="K462" s="13"/>
      <c r="L462" s="13"/>
    </row>
    <row r="463">
      <c r="A463" s="7" t="str">
        <f>HYPERLINK("https://bitcointalk.org/index.php?action=profile;u=308447","garmin")</f>
        <v>garmin</v>
      </c>
      <c r="B463" s="8" t="s">
        <v>1229</v>
      </c>
      <c r="C463" s="21" t="s">
        <v>1230</v>
      </c>
      <c r="D463" s="10">
        <v>1566.0</v>
      </c>
      <c r="E463" s="18" t="s">
        <v>30</v>
      </c>
      <c r="F463" s="12" t="s">
        <v>39</v>
      </c>
      <c r="G463" s="13"/>
      <c r="H463" s="13"/>
      <c r="I463" s="13"/>
      <c r="J463" s="13"/>
      <c r="K463" s="13"/>
      <c r="L463" s="13"/>
    </row>
    <row r="464">
      <c r="A464" s="7" t="str">
        <f>HYPERLINK("https://bitcointalk.org/index.php?action=profile;u=219536","Matic")</f>
        <v>Matic</v>
      </c>
      <c r="B464" s="8" t="s">
        <v>1231</v>
      </c>
      <c r="C464" s="21" t="s">
        <v>1232</v>
      </c>
      <c r="D464" s="10">
        <v>1252.0</v>
      </c>
      <c r="E464" s="18" t="s">
        <v>30</v>
      </c>
      <c r="F464" s="12" t="s">
        <v>26</v>
      </c>
      <c r="G464" s="13"/>
      <c r="H464" s="13"/>
      <c r="I464" s="13"/>
      <c r="J464" s="13"/>
      <c r="K464" s="13"/>
      <c r="L464" s="13"/>
    </row>
    <row r="465">
      <c r="A465" s="7" t="str">
        <f>HYPERLINK("https://bitcointalk.org/index.php?action=profile;u=303281","Deki1904")</f>
        <v>Deki1904</v>
      </c>
      <c r="B465" s="8" t="s">
        <v>1233</v>
      </c>
      <c r="C465" s="21" t="s">
        <v>1234</v>
      </c>
      <c r="D465" s="10">
        <v>4638.0</v>
      </c>
      <c r="E465" s="18">
        <v>0.5</v>
      </c>
      <c r="F465" s="12" t="s">
        <v>31</v>
      </c>
      <c r="G465" s="38" t="s">
        <v>1235</v>
      </c>
      <c r="H465" s="13"/>
      <c r="I465" s="13"/>
      <c r="J465" s="15"/>
      <c r="K465" s="13"/>
      <c r="L465" s="13"/>
    </row>
    <row r="466">
      <c r="A466" s="7" t="str">
        <f>HYPERLINK("https://bitcointalk.org/index.php?action=profile;u=523235","knuckey")</f>
        <v>knuckey</v>
      </c>
      <c r="B466" s="8" t="s">
        <v>1236</v>
      </c>
      <c r="C466" s="21" t="s">
        <v>1237</v>
      </c>
      <c r="D466" s="10">
        <v>1392.0</v>
      </c>
      <c r="E466" s="18" t="s">
        <v>30</v>
      </c>
      <c r="F466" s="12" t="s">
        <v>31</v>
      </c>
      <c r="G466" s="13"/>
      <c r="H466" s="13"/>
      <c r="I466" s="13"/>
      <c r="J466" s="13"/>
      <c r="K466" s="13"/>
      <c r="L466" s="13"/>
    </row>
    <row r="467">
      <c r="A467" s="7" t="str">
        <f>HYPERLINK("https://bitcointalk.org/index.php?action=profile;u=81779","hotwired007")</f>
        <v>hotwired007</v>
      </c>
      <c r="B467" s="8" t="s">
        <v>1238</v>
      </c>
      <c r="C467" s="21" t="s">
        <v>1239</v>
      </c>
      <c r="D467" s="10">
        <v>1566.0</v>
      </c>
      <c r="E467" s="18" t="s">
        <v>30</v>
      </c>
      <c r="F467" s="12" t="s">
        <v>39</v>
      </c>
      <c r="G467" s="13"/>
      <c r="H467" s="13"/>
      <c r="I467" s="13"/>
      <c r="J467" s="13"/>
      <c r="K467" s="13"/>
      <c r="L467" s="13"/>
    </row>
    <row r="468">
      <c r="A468" s="7" t="str">
        <f>HYPERLINK("https://bitcointalk.org/index.php?action=profile;u=186978","kbhutto")</f>
        <v>kbhutto</v>
      </c>
      <c r="B468" s="8" t="s">
        <v>1240</v>
      </c>
      <c r="C468" s="21" t="s">
        <v>1241</v>
      </c>
      <c r="D468" s="10">
        <v>1392.0</v>
      </c>
      <c r="E468" s="18" t="s">
        <v>30</v>
      </c>
      <c r="F468" s="12" t="s">
        <v>31</v>
      </c>
      <c r="G468" s="13"/>
      <c r="H468" s="13"/>
      <c r="I468" s="13"/>
      <c r="J468" s="13"/>
      <c r="K468" s="13"/>
      <c r="L468" s="13"/>
    </row>
    <row r="469">
      <c r="A469" s="7" t="str">
        <f>HYPERLINK("https://bitcointalk.org/index.php?action=profile;u=159113","soothaa")</f>
        <v>soothaa</v>
      </c>
      <c r="B469" s="8" t="s">
        <v>1242</v>
      </c>
      <c r="C469" s="21" t="s">
        <v>1243</v>
      </c>
      <c r="D469" s="10">
        <v>1392.0</v>
      </c>
      <c r="E469" s="18" t="s">
        <v>30</v>
      </c>
      <c r="F469" s="12" t="s">
        <v>31</v>
      </c>
      <c r="G469" s="13"/>
      <c r="H469" s="13"/>
      <c r="I469" s="13"/>
      <c r="J469" s="13"/>
      <c r="K469" s="13"/>
      <c r="L469" s="13"/>
    </row>
    <row r="470">
      <c r="A470" s="7" t="str">
        <f>HYPERLINK("https://bitcointalk.org/index.php?action=profile;u=154497","nitehawk")</f>
        <v>nitehawk</v>
      </c>
      <c r="B470" s="8" t="s">
        <v>1244</v>
      </c>
      <c r="C470" s="21" t="s">
        <v>1245</v>
      </c>
      <c r="D470" s="10">
        <v>1566.0</v>
      </c>
      <c r="E470" s="18" t="s">
        <v>30</v>
      </c>
      <c r="F470" s="12" t="s">
        <v>39</v>
      </c>
      <c r="G470" s="13"/>
      <c r="H470" s="13"/>
      <c r="I470" s="13"/>
      <c r="J470" s="13"/>
      <c r="K470" s="13"/>
      <c r="L470" s="13"/>
    </row>
    <row r="471">
      <c r="A471" s="7" t="str">
        <f>HYPERLINK("https://bitcointalk.org/index.php?action=profile;u=148873","ParmaBTC")</f>
        <v>ParmaBTC</v>
      </c>
      <c r="B471" s="8" t="s">
        <v>1246</v>
      </c>
      <c r="C471" s="21" t="s">
        <v>1247</v>
      </c>
      <c r="D471" s="10">
        <v>5217.0</v>
      </c>
      <c r="E471" s="18">
        <v>0.5</v>
      </c>
      <c r="F471" s="12" t="s">
        <v>39</v>
      </c>
      <c r="G471" s="15"/>
      <c r="H471" s="13"/>
      <c r="I471" s="13"/>
      <c r="J471" s="15"/>
      <c r="K471" s="13"/>
      <c r="L471" s="13"/>
    </row>
    <row r="472">
      <c r="A472" s="7" t="str">
        <f>HYPERLINK("https://bitcointalk.org/index.php?action=profile;u=980109","sidik7")</f>
        <v>sidik7</v>
      </c>
      <c r="B472" s="8" t="s">
        <v>245</v>
      </c>
      <c r="C472" s="21" t="s">
        <v>1248</v>
      </c>
      <c r="D472" s="10">
        <v>1252.0</v>
      </c>
      <c r="E472" s="18" t="s">
        <v>30</v>
      </c>
      <c r="F472" s="12" t="s">
        <v>26</v>
      </c>
      <c r="G472" s="13"/>
      <c r="H472" s="13"/>
      <c r="I472" s="13"/>
      <c r="J472" s="13"/>
      <c r="K472" s="13"/>
      <c r="L472" s="13"/>
    </row>
    <row r="473">
      <c r="A473" s="7" t="str">
        <f>HYPERLINK("https://bitcointalk.org/index.php?action=profile;u=470478","Republikcoin.com")</f>
        <v>Republikcoin.com</v>
      </c>
      <c r="B473" s="8" t="s">
        <v>1249</v>
      </c>
      <c r="C473" s="21" t="s">
        <v>1250</v>
      </c>
      <c r="D473" s="10">
        <v>1789.0</v>
      </c>
      <c r="E473" s="18" t="s">
        <v>30</v>
      </c>
      <c r="F473" s="27" t="s">
        <v>158</v>
      </c>
      <c r="G473" s="13"/>
      <c r="H473" s="13"/>
      <c r="I473" s="13"/>
      <c r="J473" s="15"/>
      <c r="K473" s="13"/>
      <c r="L473" s="15"/>
    </row>
    <row r="474">
      <c r="A474" s="7" t="str">
        <f>HYPERLINK("https://bitcointalk.org/index.php?action=profile;u=95437","buzzkillb")</f>
        <v>buzzkillb</v>
      </c>
      <c r="B474" s="8" t="s">
        <v>1251</v>
      </c>
      <c r="C474" s="21" t="s">
        <v>1252</v>
      </c>
      <c r="D474" s="10">
        <v>8765.0</v>
      </c>
      <c r="E474" s="11">
        <v>1.0</v>
      </c>
      <c r="F474" s="12" t="s">
        <v>26</v>
      </c>
      <c r="G474" s="39" t="s">
        <v>1253</v>
      </c>
      <c r="H474" s="13"/>
      <c r="I474" s="44" t="s">
        <v>41</v>
      </c>
      <c r="J474" s="15"/>
      <c r="K474" s="15"/>
      <c r="L474" s="13"/>
    </row>
    <row r="475">
      <c r="A475" s="7" t="str">
        <f>HYPERLINK("https://bitcointalk.org/index.php?action=profile;u=242747","metalron")</f>
        <v>metalron</v>
      </c>
      <c r="B475" s="8" t="s">
        <v>1254</v>
      </c>
      <c r="C475" s="21" t="s">
        <v>1255</v>
      </c>
      <c r="D475" s="25">
        <v>2782.0</v>
      </c>
      <c r="E475" s="46">
        <v>0.5</v>
      </c>
      <c r="F475" s="12" t="s">
        <v>115</v>
      </c>
      <c r="G475" s="15"/>
      <c r="H475" s="13"/>
      <c r="I475" s="44" t="s">
        <v>41</v>
      </c>
      <c r="J475" s="15"/>
      <c r="K475" s="13"/>
      <c r="L475" s="13"/>
    </row>
    <row r="476">
      <c r="A476" s="7" t="str">
        <f>HYPERLINK("https://bitcointalk.org/index.php?action=profile;u=930380","oleg1984a")</f>
        <v>oleg1984a</v>
      </c>
      <c r="B476" s="8" t="s">
        <v>1256</v>
      </c>
      <c r="C476" s="21" t="s">
        <v>1257</v>
      </c>
      <c r="D476" s="10">
        <v>1392.0</v>
      </c>
      <c r="E476" s="18" t="s">
        <v>30</v>
      </c>
      <c r="F476" s="12" t="s">
        <v>31</v>
      </c>
      <c r="G476" s="13"/>
      <c r="H476" s="13"/>
      <c r="I476" s="13"/>
      <c r="J476" s="13"/>
      <c r="K476" s="13"/>
      <c r="L476" s="13"/>
    </row>
    <row r="477">
      <c r="A477" s="7" t="str">
        <f>HYPERLINK("https://bitcointalk.org/index.php?action=profile;u=119315","Ruggito")</f>
        <v>Ruggito</v>
      </c>
      <c r="B477" s="8" t="s">
        <v>1258</v>
      </c>
      <c r="C477" s="21" t="s">
        <v>1259</v>
      </c>
      <c r="D477" s="10">
        <v>1252.0</v>
      </c>
      <c r="E477" s="18" t="s">
        <v>30</v>
      </c>
      <c r="F477" s="12" t="s">
        <v>26</v>
      </c>
      <c r="G477" s="13"/>
      <c r="H477" s="13"/>
      <c r="I477" s="13"/>
      <c r="J477" s="13"/>
      <c r="K477" s="13"/>
      <c r="L477" s="13"/>
    </row>
    <row r="478">
      <c r="A478" s="7" t="str">
        <f>HYPERLINK("https://bitcointalk.org/index.php?action=profile;u=630493","taurados")</f>
        <v>taurados</v>
      </c>
      <c r="B478" s="8" t="s">
        <v>1260</v>
      </c>
      <c r="C478" s="21" t="s">
        <v>1261</v>
      </c>
      <c r="D478" s="10">
        <v>1566.0</v>
      </c>
      <c r="E478" s="18" t="s">
        <v>30</v>
      </c>
      <c r="F478" s="12" t="s">
        <v>39</v>
      </c>
      <c r="G478" s="38" t="s">
        <v>957</v>
      </c>
      <c r="H478" s="13"/>
      <c r="I478" s="13"/>
      <c r="J478" s="13"/>
      <c r="K478" s="13"/>
      <c r="L478" s="13"/>
    </row>
    <row r="479">
      <c r="A479" s="7" t="str">
        <f>HYPERLINK("https://bitcointalk.org/index.php?action=profile;u=442928","bananadines")</f>
        <v>bananadines</v>
      </c>
      <c r="B479" s="8" t="s">
        <v>1262</v>
      </c>
      <c r="C479" s="21" t="s">
        <v>1263</v>
      </c>
      <c r="D479" s="10">
        <v>1566.0</v>
      </c>
      <c r="E479" s="18" t="s">
        <v>30</v>
      </c>
      <c r="F479" s="12" t="s">
        <v>39</v>
      </c>
      <c r="G479" s="15"/>
      <c r="H479" s="13"/>
      <c r="I479" s="13"/>
      <c r="J479" s="13"/>
      <c r="K479" s="13"/>
      <c r="L479" s="13"/>
    </row>
    <row r="480">
      <c r="A480" s="7" t="str">
        <f>HYPERLINK("https://bitcointalk.org/index.php?action=profile;u=396869","sakahayang")</f>
        <v>sakahayang</v>
      </c>
      <c r="B480" s="8" t="s">
        <v>1264</v>
      </c>
      <c r="C480" s="21" t="s">
        <v>1265</v>
      </c>
      <c r="D480" s="10">
        <v>1252.0</v>
      </c>
      <c r="E480" s="18" t="s">
        <v>30</v>
      </c>
      <c r="F480" s="12" t="s">
        <v>26</v>
      </c>
      <c r="G480" s="13"/>
      <c r="H480" s="13"/>
      <c r="I480" s="13"/>
      <c r="J480" s="13"/>
      <c r="K480" s="13"/>
      <c r="L480" s="13"/>
    </row>
    <row r="481">
      <c r="A481" s="7" t="str">
        <f>HYPERLINK("https://bitcointalk.org/index.php?action=profile;u=902444","vivland")</f>
        <v>vivland</v>
      </c>
      <c r="B481" s="8" t="s">
        <v>1266</v>
      </c>
      <c r="C481" s="21" t="s">
        <v>1267</v>
      </c>
      <c r="D481" s="10">
        <v>1392.0</v>
      </c>
      <c r="E481" s="18" t="s">
        <v>30</v>
      </c>
      <c r="F481" s="12" t="s">
        <v>31</v>
      </c>
      <c r="G481" s="13"/>
      <c r="H481" s="13"/>
      <c r="I481" s="13"/>
      <c r="J481" s="13"/>
      <c r="K481" s="13"/>
      <c r="L481" s="13"/>
    </row>
    <row r="482">
      <c r="A482" s="7" t="str">
        <f>HYPERLINK("https://bitcointalk.org/index.php?action=profile;u=200387","Ezravdb")</f>
        <v>Ezravdb</v>
      </c>
      <c r="B482" s="8" t="s">
        <v>1268</v>
      </c>
      <c r="C482" s="21" t="s">
        <v>1269</v>
      </c>
      <c r="D482" s="10">
        <v>1566.0</v>
      </c>
      <c r="E482" s="18" t="s">
        <v>30</v>
      </c>
      <c r="F482" s="12" t="s">
        <v>39</v>
      </c>
      <c r="G482" s="13"/>
      <c r="H482" s="13"/>
      <c r="I482" s="13"/>
      <c r="J482" s="13"/>
      <c r="K482" s="13"/>
      <c r="L482" s="13"/>
    </row>
    <row r="483">
      <c r="A483" s="7" t="str">
        <f>HYPERLINK("https://bitcointalk.org/index.php?action=profile;u=78929","superbit")</f>
        <v>superbit</v>
      </c>
      <c r="B483" s="8" t="s">
        <v>1270</v>
      </c>
      <c r="C483" s="21" t="s">
        <v>1271</v>
      </c>
      <c r="D483" s="10">
        <v>1566.0</v>
      </c>
      <c r="E483" s="18" t="s">
        <v>30</v>
      </c>
      <c r="F483" s="12" t="s">
        <v>39</v>
      </c>
      <c r="G483" s="13"/>
      <c r="H483" s="13"/>
      <c r="I483" s="13"/>
      <c r="J483" s="13"/>
      <c r="K483" s="13"/>
      <c r="L483" s="13"/>
    </row>
    <row r="484">
      <c r="A484" s="7" t="str">
        <f>HYPERLINK("https://bitcointalk.org/index.php?action=profile;u=102016","boomboom")</f>
        <v>boomboom</v>
      </c>
      <c r="B484" s="8" t="s">
        <v>1272</v>
      </c>
      <c r="C484" s="21" t="s">
        <v>1273</v>
      </c>
      <c r="D484" s="25">
        <v>5478.0</v>
      </c>
      <c r="E484" s="18">
        <v>0.5</v>
      </c>
      <c r="F484" s="12" t="s">
        <v>39</v>
      </c>
      <c r="G484" s="13"/>
      <c r="H484" s="13"/>
      <c r="I484" s="44" t="s">
        <v>41</v>
      </c>
      <c r="J484" s="13"/>
      <c r="K484" s="13"/>
      <c r="L484" s="13"/>
    </row>
    <row r="485">
      <c r="A485" s="7" t="str">
        <f>HYPERLINK("https://bitcointalk.org/index.php?action=profile;u=210333","wbulot")</f>
        <v>wbulot</v>
      </c>
      <c r="B485" s="8" t="s">
        <v>1274</v>
      </c>
      <c r="C485" s="45" t="s">
        <v>1275</v>
      </c>
      <c r="D485" s="10">
        <v>1252.0</v>
      </c>
      <c r="E485" s="18" t="s">
        <v>30</v>
      </c>
      <c r="F485" s="12" t="s">
        <v>26</v>
      </c>
      <c r="G485" s="13"/>
      <c r="H485" s="13"/>
      <c r="I485" s="13"/>
      <c r="J485" s="15"/>
      <c r="K485" s="13"/>
      <c r="L485" s="13"/>
    </row>
    <row r="486">
      <c r="A486" s="7" t="str">
        <f>HYPERLINK("https://bitcointalk.org/index.php?action=profile;u=192486","puremage111")</f>
        <v>puremage111</v>
      </c>
      <c r="B486" s="8" t="s">
        <v>1276</v>
      </c>
      <c r="C486" s="21" t="s">
        <v>1277</v>
      </c>
      <c r="D486" s="10">
        <v>1566.0</v>
      </c>
      <c r="E486" s="18" t="s">
        <v>30</v>
      </c>
      <c r="F486" s="12" t="s">
        <v>39</v>
      </c>
      <c r="G486" s="13"/>
      <c r="H486" s="13"/>
      <c r="I486" s="13"/>
      <c r="J486" s="13"/>
      <c r="K486" s="13"/>
      <c r="L486" s="13"/>
    </row>
    <row r="487">
      <c r="A487" s="7" t="str">
        <f>HYPERLINK("https://bitcointalk.org/index.php?action=profile;u=721731","lvsca")</f>
        <v>lvsca</v>
      </c>
      <c r="B487" s="8" t="s">
        <v>1278</v>
      </c>
      <c r="C487" s="21" t="s">
        <v>1279</v>
      </c>
      <c r="D487" s="10">
        <v>1252.0</v>
      </c>
      <c r="E487" s="18" t="s">
        <v>30</v>
      </c>
      <c r="F487" s="12" t="s">
        <v>26</v>
      </c>
      <c r="G487" s="13"/>
      <c r="H487" s="13"/>
      <c r="I487" s="13"/>
      <c r="J487" s="13"/>
      <c r="K487" s="13"/>
      <c r="L487" s="13"/>
    </row>
    <row r="488">
      <c r="A488" s="7" t="str">
        <f>HYPERLINK("https://bitcointalk.org/index.php?action=profile;u=856982","Norbie")</f>
        <v>Norbie</v>
      </c>
      <c r="B488" s="8" t="s">
        <v>1280</v>
      </c>
      <c r="C488" s="21" t="s">
        <v>1281</v>
      </c>
      <c r="D488" s="10">
        <v>1392.0</v>
      </c>
      <c r="E488" s="18" t="s">
        <v>30</v>
      </c>
      <c r="F488" s="12" t="s">
        <v>31</v>
      </c>
      <c r="G488" s="15"/>
      <c r="H488" s="13"/>
      <c r="I488" s="13"/>
      <c r="J488" s="15"/>
      <c r="K488" s="13"/>
      <c r="L488" s="13"/>
    </row>
    <row r="489">
      <c r="A489" s="7" t="str">
        <f>HYPERLINK("https://bitcointalk.org/index.php?action=profile;u=149266","rafeyip")</f>
        <v>rafeyip</v>
      </c>
      <c r="B489" s="33" t="s">
        <v>1282</v>
      </c>
      <c r="C489" s="21" t="s">
        <v>1283</v>
      </c>
      <c r="D489" s="25">
        <v>4716.0</v>
      </c>
      <c r="E489" s="18">
        <v>1.0</v>
      </c>
      <c r="F489" s="12" t="s">
        <v>367</v>
      </c>
      <c r="G489" s="47" t="s">
        <v>1284</v>
      </c>
      <c r="H489" s="47" t="s">
        <v>296</v>
      </c>
      <c r="I489" s="19" t="s">
        <v>41</v>
      </c>
      <c r="J489" s="15"/>
      <c r="K489" s="13"/>
      <c r="L489" s="13"/>
    </row>
    <row r="490">
      <c r="A490" s="7" t="str">
        <f>HYPERLINK("https://bitcointalk.org/index.php?action=profile;u=934389","ioanbtc")</f>
        <v>ioanbtc</v>
      </c>
      <c r="B490" s="8" t="s">
        <v>1285</v>
      </c>
      <c r="C490" s="21" t="s">
        <v>1286</v>
      </c>
      <c r="D490" s="25">
        <v>1462.0</v>
      </c>
      <c r="E490" s="18" t="s">
        <v>30</v>
      </c>
      <c r="F490" s="12" t="s">
        <v>31</v>
      </c>
      <c r="G490" s="13"/>
      <c r="H490" s="13"/>
      <c r="I490" s="44" t="s">
        <v>41</v>
      </c>
      <c r="J490" s="13"/>
      <c r="K490" s="13"/>
      <c r="L490" s="13"/>
    </row>
    <row r="491">
      <c r="A491" s="7" t="str">
        <f>HYPERLINK("https://bitcointalk.org/index.php?action=profile;u=772951","bitcoinuserz")</f>
        <v>bitcoinuserz</v>
      </c>
      <c r="B491" s="8" t="s">
        <v>1287</v>
      </c>
      <c r="C491" s="21" t="s">
        <v>1288</v>
      </c>
      <c r="D491" s="10">
        <v>4638.0</v>
      </c>
      <c r="E491" s="46">
        <v>0.5</v>
      </c>
      <c r="F491" s="12" t="s">
        <v>31</v>
      </c>
      <c r="G491" s="13"/>
      <c r="H491" s="48" t="s">
        <v>1289</v>
      </c>
      <c r="I491" s="44" t="s">
        <v>41</v>
      </c>
      <c r="J491" s="13"/>
      <c r="K491" s="13"/>
      <c r="L491" s="13"/>
    </row>
    <row r="492">
      <c r="A492" s="7" t="str">
        <f>HYPERLINK("https://bitcointalk.org/index.php?action=profile;u=884803","Jdope")</f>
        <v>Jdope</v>
      </c>
      <c r="B492" s="8" t="s">
        <v>1290</v>
      </c>
      <c r="C492" s="21" t="s">
        <v>1291</v>
      </c>
      <c r="D492" s="10">
        <v>1392.0</v>
      </c>
      <c r="E492" s="18" t="s">
        <v>30</v>
      </c>
      <c r="F492" s="12" t="s">
        <v>31</v>
      </c>
      <c r="G492" s="15"/>
      <c r="H492" s="13"/>
      <c r="I492" s="13"/>
      <c r="J492" s="13"/>
      <c r="K492" s="13"/>
      <c r="L492" s="13"/>
    </row>
    <row r="493">
      <c r="A493" s="7" t="str">
        <f>HYPERLINK("https://bitcointalk.org/index.php?action=profile;u=988719","niisarearning")</f>
        <v>niisarearning</v>
      </c>
      <c r="B493" s="8" t="s">
        <v>1292</v>
      </c>
      <c r="C493" s="21" t="s">
        <v>1293</v>
      </c>
      <c r="D493" s="10">
        <v>1252.0</v>
      </c>
      <c r="E493" s="18" t="s">
        <v>30</v>
      </c>
      <c r="F493" s="12" t="s">
        <v>26</v>
      </c>
      <c r="G493" s="13"/>
      <c r="H493" s="13"/>
      <c r="I493" s="13"/>
      <c r="J493" s="13"/>
      <c r="K493" s="13"/>
      <c r="L493" s="13"/>
    </row>
    <row r="494">
      <c r="A494" s="7" t="str">
        <f>HYPERLINK("https://bitcointalk.org/index.php?action=profile;u=199973","S3cco")</f>
        <v>S3cco</v>
      </c>
      <c r="B494" s="8" t="s">
        <v>1294</v>
      </c>
      <c r="C494" s="21" t="s">
        <v>1295</v>
      </c>
      <c r="D494" s="10">
        <v>10435.0</v>
      </c>
      <c r="E494" s="11">
        <v>1.0</v>
      </c>
      <c r="F494" s="12" t="s">
        <v>39</v>
      </c>
      <c r="G494" s="38" t="s">
        <v>1296</v>
      </c>
      <c r="H494" s="49" t="s">
        <v>1297</v>
      </c>
      <c r="I494" s="13"/>
      <c r="J494" s="13"/>
      <c r="K494" s="13"/>
      <c r="L494" s="13"/>
    </row>
    <row r="495">
      <c r="A495" s="7" t="str">
        <f>HYPERLINK("https://bitcointalk.org/index.php?action=profile;u=526154","cjmoles")</f>
        <v>cjmoles</v>
      </c>
      <c r="B495" s="8" t="s">
        <v>1298</v>
      </c>
      <c r="C495" s="21" t="s">
        <v>1299</v>
      </c>
      <c r="D495" s="10">
        <v>24927.0</v>
      </c>
      <c r="E495" s="11">
        <v>1.75</v>
      </c>
      <c r="F495" s="12" t="s">
        <v>39</v>
      </c>
      <c r="G495" s="13" t="s">
        <v>1300</v>
      </c>
      <c r="H495" s="50" t="s">
        <v>1301</v>
      </c>
      <c r="I495" s="44" t="s">
        <v>41</v>
      </c>
      <c r="J495" s="13"/>
      <c r="K495" s="13"/>
      <c r="L495" s="13"/>
    </row>
    <row r="496">
      <c r="A496" s="7" t="str">
        <f>HYPERLINK("https://bitcointalk.org/index.php?action=profile;u=90035","Crazydome80")</f>
        <v>Crazydome80</v>
      </c>
      <c r="B496" s="8" t="s">
        <v>1302</v>
      </c>
      <c r="C496" s="21" t="s">
        <v>1303</v>
      </c>
      <c r="D496" s="25">
        <v>1381.0</v>
      </c>
      <c r="E496" s="18" t="s">
        <v>30</v>
      </c>
      <c r="F496" s="12" t="s">
        <v>26</v>
      </c>
      <c r="G496" s="38" t="s">
        <v>957</v>
      </c>
      <c r="H496" s="13"/>
      <c r="I496" s="44" t="s">
        <v>41</v>
      </c>
      <c r="J496" s="13"/>
      <c r="K496" s="13"/>
      <c r="L496" s="13"/>
    </row>
    <row r="497">
      <c r="A497" s="7" t="str">
        <f>HYPERLINK("https://bitcointalk.org/index.php?action=profile;u=861667","yaooke")</f>
        <v>yaooke</v>
      </c>
      <c r="B497" s="8" t="s">
        <v>1304</v>
      </c>
      <c r="C497" s="21" t="s">
        <v>1305</v>
      </c>
      <c r="D497" s="10">
        <v>1392.0</v>
      </c>
      <c r="E497" s="18" t="s">
        <v>30</v>
      </c>
      <c r="F497" s="12" t="s">
        <v>31</v>
      </c>
      <c r="G497" s="13"/>
      <c r="H497" s="13"/>
      <c r="I497" s="13"/>
      <c r="J497" s="13"/>
      <c r="K497" s="13"/>
      <c r="L497" s="13"/>
    </row>
    <row r="498">
      <c r="A498" s="7" t="str">
        <f>HYPERLINK("https://bitcointalk.org/index.php?action=profile;u=821867","FridaKallo")</f>
        <v>FridaKallo</v>
      </c>
      <c r="B498" s="8" t="s">
        <v>1306</v>
      </c>
      <c r="C498" s="21" t="s">
        <v>1307</v>
      </c>
      <c r="D498" s="10">
        <v>1252.0</v>
      </c>
      <c r="E498" s="18" t="s">
        <v>30</v>
      </c>
      <c r="F498" s="12" t="s">
        <v>26</v>
      </c>
      <c r="G498" s="13"/>
      <c r="H498" s="13"/>
      <c r="I498" s="13"/>
      <c r="J498" s="15"/>
      <c r="K498" s="13"/>
      <c r="L498" s="13"/>
    </row>
    <row r="499">
      <c r="A499" s="7" t="str">
        <f>HYPERLINK("https://bitcointalk.org/index.php?action=profile;u=961025","Fantum")</f>
        <v>Fantum</v>
      </c>
      <c r="B499" s="51" t="s">
        <v>1308</v>
      </c>
      <c r="C499" s="52" t="s">
        <v>1309</v>
      </c>
      <c r="D499" s="10">
        <v>1392.0</v>
      </c>
      <c r="E499" s="18" t="s">
        <v>30</v>
      </c>
      <c r="F499" s="12" t="s">
        <v>31</v>
      </c>
      <c r="G499" s="13"/>
      <c r="H499" s="13"/>
      <c r="I499" s="13"/>
      <c r="J499" s="13"/>
      <c r="K499" s="13"/>
      <c r="L499" s="13"/>
    </row>
    <row r="500">
      <c r="A500" s="7" t="str">
        <f>HYPERLINK("https://bitcointalk.org/index.php?action=profile;u=911345","TechPriest")</f>
        <v>TechPriest</v>
      </c>
      <c r="B500" s="8" t="s">
        <v>1310</v>
      </c>
      <c r="C500" s="21" t="s">
        <v>1311</v>
      </c>
      <c r="D500" s="10">
        <v>1252.0</v>
      </c>
      <c r="E500" s="18" t="s">
        <v>30</v>
      </c>
      <c r="F500" s="12" t="s">
        <v>26</v>
      </c>
      <c r="G500" s="13"/>
      <c r="H500" s="13"/>
      <c r="I500" s="13"/>
      <c r="J500" s="13"/>
      <c r="K500" s="13"/>
      <c r="L500" s="13"/>
    </row>
    <row r="501">
      <c r="A501" s="7" t="str">
        <f>HYPERLINK("https://bitcointalk.org/index.php?action=profile;u=944544","Axy")</f>
        <v>Axy</v>
      </c>
      <c r="B501" s="8" t="s">
        <v>1312</v>
      </c>
      <c r="C501" s="21" t="s">
        <v>1313</v>
      </c>
      <c r="D501" s="25">
        <v>1462.0</v>
      </c>
      <c r="E501" s="11" t="s">
        <v>30</v>
      </c>
      <c r="F501" s="12" t="s">
        <v>31</v>
      </c>
      <c r="G501" s="38" t="s">
        <v>1314</v>
      </c>
      <c r="H501" s="13"/>
      <c r="I501" s="44" t="s">
        <v>41</v>
      </c>
      <c r="J501" s="13"/>
      <c r="K501" s="13"/>
      <c r="L501" s="13"/>
    </row>
    <row r="502">
      <c r="A502" s="7" t="str">
        <f>HYPERLINK("https://bitcointalk.org/index.php?action=profile;u=410858","seasonw")</f>
        <v>seasonw</v>
      </c>
      <c r="B502" s="8" t="s">
        <v>1315</v>
      </c>
      <c r="C502" s="21" t="s">
        <v>1316</v>
      </c>
      <c r="D502" s="10">
        <v>4638.0</v>
      </c>
      <c r="E502" s="11">
        <v>0.5</v>
      </c>
      <c r="F502" s="12" t="s">
        <v>31</v>
      </c>
      <c r="G502" s="13"/>
      <c r="H502" s="13"/>
      <c r="I502" s="44"/>
      <c r="J502" s="13"/>
      <c r="K502" s="13"/>
      <c r="L502" s="13"/>
    </row>
    <row r="503">
      <c r="A503" s="7" t="str">
        <f>HYPERLINK("https://bitcointalk.org/index.php?action=profile;u=513156","avalonboy")</f>
        <v>avalonboy</v>
      </c>
      <c r="B503" s="8" t="s">
        <v>1317</v>
      </c>
      <c r="C503" s="21" t="s">
        <v>1318</v>
      </c>
      <c r="D503" s="10">
        <v>1392.0</v>
      </c>
      <c r="E503" s="18" t="s">
        <v>30</v>
      </c>
      <c r="F503" s="12" t="s">
        <v>31</v>
      </c>
      <c r="G503" s="15"/>
      <c r="H503" s="13"/>
      <c r="I503" s="13"/>
      <c r="J503" s="15"/>
      <c r="K503" s="13"/>
      <c r="L503" s="13"/>
    </row>
    <row r="504">
      <c r="A504" s="7" t="str">
        <f>HYPERLINK("https://bitcointalk.org/index.php?action=profile;u=503852","siwakotisaurav")</f>
        <v>siwakotisaurav</v>
      </c>
      <c r="B504" s="8" t="s">
        <v>1319</v>
      </c>
      <c r="C504" s="21" t="s">
        <v>1320</v>
      </c>
      <c r="D504" s="10">
        <v>1392.0</v>
      </c>
      <c r="E504" s="18" t="s">
        <v>30</v>
      </c>
      <c r="F504" s="12" t="s">
        <v>31</v>
      </c>
      <c r="G504" s="13"/>
      <c r="H504" s="13"/>
      <c r="I504" s="13"/>
      <c r="J504" s="15"/>
      <c r="K504" s="13"/>
      <c r="L504" s="13"/>
    </row>
    <row r="505">
      <c r="A505" s="7" t="str">
        <f>HYPERLINK("https://bitcointalk.org/index.php?action=profile;u=937101","Khufuking")</f>
        <v>Khufuking</v>
      </c>
      <c r="B505" s="8" t="s">
        <v>1321</v>
      </c>
      <c r="C505" s="21" t="s">
        <v>1322</v>
      </c>
      <c r="D505" s="25">
        <v>1462.0</v>
      </c>
      <c r="E505" s="18" t="s">
        <v>30</v>
      </c>
      <c r="F505" s="12" t="s">
        <v>31</v>
      </c>
      <c r="G505" s="13"/>
      <c r="H505" s="13"/>
      <c r="I505" s="44" t="s">
        <v>41</v>
      </c>
      <c r="J505" s="15"/>
      <c r="K505" s="13"/>
      <c r="L505" s="13"/>
    </row>
    <row r="506">
      <c r="A506" s="7" t="str">
        <f>HYPERLINK("https://bitcointalk.org/index.php?action=profile;u=407174","klarki")</f>
        <v>klarki</v>
      </c>
      <c r="B506" s="8" t="s">
        <v>1323</v>
      </c>
      <c r="C506" s="21" t="s">
        <v>1324</v>
      </c>
      <c r="D506" s="10">
        <v>1566.0</v>
      </c>
      <c r="E506" s="18" t="s">
        <v>30</v>
      </c>
      <c r="F506" s="12" t="s">
        <v>39</v>
      </c>
      <c r="G506" s="13"/>
      <c r="H506" s="13"/>
      <c r="I506" s="13"/>
      <c r="J506" s="13"/>
      <c r="K506" s="13"/>
      <c r="L506" s="13"/>
    </row>
    <row r="507">
      <c r="A507" s="7" t="str">
        <f>HYPERLINK("https://bitcointalk.org/index.php?action=profile;u=93856","teletobi")</f>
        <v>teletobi</v>
      </c>
      <c r="B507" s="8" t="s">
        <v>1325</v>
      </c>
      <c r="C507" s="21" t="s">
        <v>1326</v>
      </c>
      <c r="D507" s="10">
        <v>1566.0</v>
      </c>
      <c r="E507" s="18" t="s">
        <v>30</v>
      </c>
      <c r="F507" s="12" t="s">
        <v>39</v>
      </c>
      <c r="G507" s="13"/>
      <c r="H507" s="13"/>
      <c r="I507" s="13"/>
      <c r="J507" s="13"/>
      <c r="K507" s="13"/>
      <c r="L507" s="13"/>
    </row>
    <row r="508">
      <c r="A508" s="7" t="str">
        <f>HYPERLINK("https://bitcointalk.org/index.php?action=profile;u=503620","Yefet")</f>
        <v>Yefet</v>
      </c>
      <c r="B508" s="8" t="s">
        <v>1327</v>
      </c>
      <c r="C508" s="21" t="s">
        <v>1328</v>
      </c>
      <c r="D508" s="10">
        <v>1566.0</v>
      </c>
      <c r="E508" s="18" t="s">
        <v>30</v>
      </c>
      <c r="F508" s="12" t="s">
        <v>39</v>
      </c>
      <c r="G508" s="15"/>
      <c r="H508" s="15"/>
      <c r="I508" s="15"/>
      <c r="J508" s="13"/>
      <c r="K508" s="13"/>
      <c r="L508" s="13"/>
    </row>
    <row r="509">
      <c r="A509" s="7" t="str">
        <f>HYPERLINK("https://bitcointalk.org/index.php?action=profile;u=989547","silvercell")</f>
        <v>silvercell</v>
      </c>
      <c r="B509" s="8" t="s">
        <v>1329</v>
      </c>
      <c r="C509" s="21" t="s">
        <v>1330</v>
      </c>
      <c r="D509" s="10">
        <v>1252.0</v>
      </c>
      <c r="E509" s="18" t="s">
        <v>30</v>
      </c>
      <c r="F509" s="12" t="s">
        <v>26</v>
      </c>
      <c r="G509" s="15"/>
      <c r="H509" s="15"/>
      <c r="I509" s="15"/>
      <c r="J509" s="15"/>
      <c r="K509" s="13"/>
      <c r="L509" s="13"/>
    </row>
    <row r="510">
      <c r="A510" s="7" t="str">
        <f>HYPERLINK("https://bitcointalk.org/index.php?action=profile;u=966801","civilufo")</f>
        <v>civilufo</v>
      </c>
      <c r="B510" s="8" t="s">
        <v>1331</v>
      </c>
      <c r="C510" s="21" t="s">
        <v>1332</v>
      </c>
      <c r="D510" s="25">
        <v>1315.0</v>
      </c>
      <c r="E510" s="11" t="s">
        <v>30</v>
      </c>
      <c r="F510" s="12" t="s">
        <v>26</v>
      </c>
      <c r="G510" s="15"/>
      <c r="H510" s="13"/>
      <c r="I510" s="44" t="s">
        <v>41</v>
      </c>
      <c r="J510" s="15"/>
      <c r="K510" s="13"/>
      <c r="L510" s="13"/>
    </row>
    <row r="511">
      <c r="A511" s="7" t="str">
        <f>HYPERLINK("https://bitcointalk.org/index.php?action=profile;u=214259","xux99")</f>
        <v>xux99</v>
      </c>
      <c r="B511" s="8" t="s">
        <v>1333</v>
      </c>
      <c r="C511" s="21" t="s">
        <v>1334</v>
      </c>
      <c r="D511" s="10">
        <v>835.0</v>
      </c>
      <c r="E511" s="18" t="s">
        <v>30</v>
      </c>
      <c r="F511" s="12" t="s">
        <v>115</v>
      </c>
      <c r="G511" s="13"/>
      <c r="H511" s="13"/>
      <c r="I511" s="13"/>
      <c r="J511" s="13"/>
      <c r="K511" s="13"/>
      <c r="L511" s="13"/>
    </row>
    <row r="512">
      <c r="A512" s="7" t="str">
        <f>HYPERLINK("https://bitcointalk.org/index.php?action=profile;u=189837","doriangray")</f>
        <v>doriangray</v>
      </c>
      <c r="B512" s="8" t="s">
        <v>1335</v>
      </c>
      <c r="C512" s="21" t="s">
        <v>1336</v>
      </c>
      <c r="D512" s="10">
        <v>1566.0</v>
      </c>
      <c r="E512" s="18" t="s">
        <v>30</v>
      </c>
      <c r="F512" s="12" t="s">
        <v>39</v>
      </c>
      <c r="G512" s="13"/>
      <c r="H512" s="13"/>
      <c r="I512" s="13"/>
      <c r="J512" s="13"/>
      <c r="K512" s="13"/>
      <c r="L512" s="13"/>
    </row>
    <row r="513">
      <c r="A513" s="7" t="str">
        <f>HYPERLINK("https://bitcointalk.org/index.php?action=profile;u=316853","ZuSinus")</f>
        <v>ZuSinus</v>
      </c>
      <c r="B513" s="8" t="s">
        <v>1337</v>
      </c>
      <c r="C513" s="21" t="s">
        <v>1338</v>
      </c>
      <c r="D513" s="10">
        <v>1252.0</v>
      </c>
      <c r="E513" s="18" t="s">
        <v>30</v>
      </c>
      <c r="F513" s="12" t="s">
        <v>26</v>
      </c>
      <c r="G513" s="13"/>
      <c r="H513" s="13"/>
      <c r="I513" s="13"/>
      <c r="J513" s="13"/>
      <c r="K513" s="13"/>
      <c r="L513" s="13"/>
    </row>
    <row r="514">
      <c r="A514" s="7" t="str">
        <f>HYPERLINK("https://bitcointalk.org/index.php?action=profile;u=703050","capedbaldy")</f>
        <v>capedbaldy</v>
      </c>
      <c r="B514" s="8" t="s">
        <v>1339</v>
      </c>
      <c r="C514" s="21" t="s">
        <v>1340</v>
      </c>
      <c r="D514" s="10">
        <v>1462.0</v>
      </c>
      <c r="E514" s="11" t="s">
        <v>30</v>
      </c>
      <c r="F514" s="12" t="s">
        <v>31</v>
      </c>
      <c r="G514" s="13"/>
      <c r="H514" s="13"/>
      <c r="I514" s="44" t="s">
        <v>41</v>
      </c>
      <c r="J514" s="13"/>
      <c r="K514" s="13"/>
      <c r="L514" s="13"/>
    </row>
    <row r="515">
      <c r="A515" s="7" t="str">
        <f>HYPERLINK("https://bitcointalk.org/index.php?action=profile;u=952649","rtinedal")</f>
        <v>rtinedal</v>
      </c>
      <c r="B515" s="8" t="s">
        <v>1341</v>
      </c>
      <c r="C515" s="21" t="s">
        <v>1342</v>
      </c>
      <c r="D515" s="10">
        <v>1252.0</v>
      </c>
      <c r="E515" s="18" t="s">
        <v>30</v>
      </c>
      <c r="F515" s="12" t="s">
        <v>26</v>
      </c>
      <c r="G515" s="15"/>
      <c r="H515" s="13"/>
      <c r="I515" s="13"/>
      <c r="J515" s="15"/>
      <c r="K515" s="13"/>
      <c r="L515" s="13"/>
    </row>
    <row r="516">
      <c r="A516" s="7" t="str">
        <f>HYPERLINK("https://bitcointalk.org/index.php?action=profile;u=828879","Kda2018")</f>
        <v>Kda2018</v>
      </c>
      <c r="B516" s="8" t="s">
        <v>1343</v>
      </c>
      <c r="C516" s="21" t="s">
        <v>1344</v>
      </c>
      <c r="D516" s="10">
        <v>1392.0</v>
      </c>
      <c r="E516" s="18" t="s">
        <v>30</v>
      </c>
      <c r="F516" s="12" t="s">
        <v>31</v>
      </c>
      <c r="G516" s="13"/>
      <c r="H516" s="13"/>
      <c r="I516" s="13"/>
      <c r="J516" s="15"/>
      <c r="K516" s="13"/>
      <c r="L516" s="13"/>
    </row>
    <row r="517">
      <c r="A517" s="7" t="str">
        <f>HYPERLINK("https://bitcointalk.org/index.php?action=profile;u=631407","OneUnderBridge")</f>
        <v>OneUnderBridge</v>
      </c>
      <c r="B517" s="8" t="s">
        <v>1345</v>
      </c>
      <c r="C517" s="21" t="s">
        <v>1346</v>
      </c>
      <c r="D517" s="10">
        <v>19942.0</v>
      </c>
      <c r="E517" s="11">
        <v>1.75</v>
      </c>
      <c r="F517" s="12" t="s">
        <v>26</v>
      </c>
      <c r="G517" s="13"/>
      <c r="H517" s="13"/>
      <c r="I517" s="44" t="s">
        <v>41</v>
      </c>
      <c r="J517" s="13"/>
      <c r="K517" s="19" t="s">
        <v>41</v>
      </c>
      <c r="L517" s="13"/>
    </row>
    <row r="518">
      <c r="A518" s="7" t="str">
        <f>HYPERLINK("https://bitcointalk.org/index.php?action=profile;u=916634","Krasnoarmeec")</f>
        <v>Krasnoarmeec</v>
      </c>
      <c r="B518" s="8" t="s">
        <v>1347</v>
      </c>
      <c r="C518" s="21" t="s">
        <v>1348</v>
      </c>
      <c r="D518" s="10">
        <v>1392.0</v>
      </c>
      <c r="E518" s="18" t="s">
        <v>30</v>
      </c>
      <c r="F518" s="12" t="s">
        <v>31</v>
      </c>
      <c r="G518" s="13"/>
      <c r="H518" s="13"/>
      <c r="I518" s="13"/>
      <c r="J518" s="13"/>
      <c r="K518" s="13"/>
      <c r="L518" s="13"/>
    </row>
    <row r="519">
      <c r="A519" s="7" t="str">
        <f>HYPERLINK("https://bitcointalk.org/index.php?action=profile;u=204787","Alohaboy?!")</f>
        <v>Alohaboy?!</v>
      </c>
      <c r="B519" s="8" t="s">
        <v>1349</v>
      </c>
      <c r="C519" s="21" t="s">
        <v>1350</v>
      </c>
      <c r="D519" s="10">
        <v>5217.0</v>
      </c>
      <c r="E519" s="11">
        <v>0.5</v>
      </c>
      <c r="F519" s="12" t="s">
        <v>39</v>
      </c>
      <c r="G519" s="38" t="s">
        <v>1351</v>
      </c>
      <c r="H519" s="13"/>
      <c r="I519" s="13"/>
      <c r="J519" s="15"/>
      <c r="K519" s="13"/>
      <c r="L519" s="13"/>
    </row>
    <row r="520">
      <c r="A520" s="7" t="str">
        <f>HYPERLINK("https://bitcointalk.org/index.php?action=profile;u=881895","oldminer78")</f>
        <v>oldminer78</v>
      </c>
      <c r="B520" s="8" t="s">
        <v>1352</v>
      </c>
      <c r="C520" s="21" t="s">
        <v>1353</v>
      </c>
      <c r="D520" s="10">
        <v>1392.0</v>
      </c>
      <c r="E520" s="18" t="s">
        <v>30</v>
      </c>
      <c r="F520" s="12" t="s">
        <v>31</v>
      </c>
      <c r="G520" s="13"/>
      <c r="H520" s="13"/>
      <c r="I520" s="13"/>
      <c r="J520" s="13"/>
      <c r="K520" s="13"/>
      <c r="L520" s="13"/>
    </row>
    <row r="521">
      <c r="A521" s="7" t="str">
        <f>HYPERLINK("https://bitcointalk.org/index.php?action=profile;u=239822","yourcatsofat")</f>
        <v>yourcatsofat</v>
      </c>
      <c r="B521" s="8" t="s">
        <v>1354</v>
      </c>
      <c r="C521" s="21" t="s">
        <v>1355</v>
      </c>
      <c r="D521" s="10">
        <v>1392.0</v>
      </c>
      <c r="E521" s="18" t="s">
        <v>30</v>
      </c>
      <c r="F521" s="12" t="s">
        <v>31</v>
      </c>
      <c r="G521" s="13"/>
      <c r="H521" s="13"/>
      <c r="I521" s="13"/>
      <c r="J521" s="13"/>
      <c r="K521" s="13"/>
      <c r="L521" s="13"/>
    </row>
    <row r="522">
      <c r="A522" s="7" t="str">
        <f>HYPERLINK("https://bitcointalk.org/index.php?action=profile;u=220419","wojteks102")</f>
        <v>wojteks102</v>
      </c>
      <c r="B522" s="8" t="s">
        <v>1356</v>
      </c>
      <c r="C522" s="21" t="s">
        <v>1357</v>
      </c>
      <c r="D522" s="10">
        <v>1392.0</v>
      </c>
      <c r="E522" s="18" t="s">
        <v>30</v>
      </c>
      <c r="F522" s="12" t="s">
        <v>31</v>
      </c>
      <c r="G522" s="13"/>
      <c r="H522" s="13"/>
      <c r="I522" s="13"/>
      <c r="J522" s="13"/>
      <c r="K522" s="13"/>
      <c r="L522" s="13"/>
    </row>
    <row r="523">
      <c r="A523" s="7" t="str">
        <f>HYPERLINK("https://bitcointalk.org/index.php?action=profile;u=896097","PolyPanto")</f>
        <v>PolyPanto</v>
      </c>
      <c r="B523" s="8" t="s">
        <v>1358</v>
      </c>
      <c r="C523" s="21" t="s">
        <v>1359</v>
      </c>
      <c r="D523" s="10">
        <v>1392.0</v>
      </c>
      <c r="E523" s="18" t="s">
        <v>30</v>
      </c>
      <c r="F523" s="12" t="s">
        <v>31</v>
      </c>
      <c r="G523" s="13"/>
      <c r="H523" s="13"/>
      <c r="I523" s="13"/>
      <c r="J523" s="13"/>
      <c r="K523" s="13"/>
      <c r="L523" s="13"/>
    </row>
    <row r="524">
      <c r="A524" s="7" t="str">
        <f>HYPERLINK("https://bitcointalk.org/index.php?action=profile;u=749357","TAPAKAH")</f>
        <v>TAPAKAH</v>
      </c>
      <c r="B524" s="8" t="s">
        <v>1360</v>
      </c>
      <c r="C524" s="21" t="s">
        <v>1361</v>
      </c>
      <c r="D524" s="10">
        <v>1566.0</v>
      </c>
      <c r="E524" s="18" t="s">
        <v>30</v>
      </c>
      <c r="F524" s="12" t="s">
        <v>39</v>
      </c>
      <c r="G524" s="13"/>
      <c r="H524" s="13"/>
      <c r="I524" s="13"/>
      <c r="J524" s="15"/>
      <c r="K524" s="13"/>
      <c r="L524" s="13"/>
    </row>
    <row r="525">
      <c r="A525" s="7" t="str">
        <f>HYPERLINK("https://bitcointalk.org/index.php?action=profile;u=585799","lega46141")</f>
        <v>lega46141</v>
      </c>
      <c r="B525" s="8" t="s">
        <v>1362</v>
      </c>
      <c r="C525" s="21" t="s">
        <v>1363</v>
      </c>
      <c r="D525" s="10">
        <v>1566.0</v>
      </c>
      <c r="E525" s="18" t="s">
        <v>30</v>
      </c>
      <c r="F525" s="12" t="s">
        <v>39</v>
      </c>
      <c r="G525" s="13"/>
      <c r="H525" s="13"/>
      <c r="I525" s="13"/>
      <c r="J525" s="13"/>
      <c r="K525" s="13"/>
      <c r="L525" s="13"/>
    </row>
    <row r="526">
      <c r="A526" s="7" t="str">
        <f>HYPERLINK("https://bitcointalk.org/index.php?action=profile;u=1007952","kchulani")</f>
        <v>kchulani</v>
      </c>
      <c r="B526" s="8" t="s">
        <v>1364</v>
      </c>
      <c r="C526" s="21" t="s">
        <v>1365</v>
      </c>
      <c r="D526" s="10">
        <v>1252.0</v>
      </c>
      <c r="E526" s="18" t="s">
        <v>30</v>
      </c>
      <c r="F526" s="12" t="s">
        <v>26</v>
      </c>
      <c r="G526" s="13"/>
      <c r="H526" s="13"/>
      <c r="I526" s="13"/>
      <c r="J526" s="13"/>
      <c r="K526" s="13"/>
      <c r="L526" s="13"/>
    </row>
    <row r="527">
      <c r="A527" s="7" t="str">
        <f>HYPERLINK("https://bitcointalk.org/index.php?action=profile;u=919411","coinling")</f>
        <v>coinling</v>
      </c>
      <c r="B527" s="8" t="s">
        <v>1366</v>
      </c>
      <c r="C527" s="21" t="s">
        <v>1367</v>
      </c>
      <c r="D527" s="10">
        <v>1392.0</v>
      </c>
      <c r="E527" s="18" t="s">
        <v>30</v>
      </c>
      <c r="F527" s="12" t="s">
        <v>31</v>
      </c>
      <c r="G527" s="13"/>
      <c r="H527" s="13"/>
      <c r="I527" s="13"/>
      <c r="J527" s="13"/>
      <c r="K527" s="13"/>
      <c r="L527" s="13"/>
    </row>
    <row r="528">
      <c r="A528" s="7" t="str">
        <f>HYPERLINK("https://bitcointalk.org/index.php?action=profile;u=889063","ja23")</f>
        <v>ja23</v>
      </c>
      <c r="B528" s="8" t="s">
        <v>1368</v>
      </c>
      <c r="C528" s="21" t="s">
        <v>1369</v>
      </c>
      <c r="D528" s="10">
        <v>1392.0</v>
      </c>
      <c r="E528" s="18" t="s">
        <v>30</v>
      </c>
      <c r="F528" s="12" t="s">
        <v>31</v>
      </c>
      <c r="G528" s="13"/>
      <c r="H528" s="13"/>
      <c r="I528" s="13"/>
      <c r="J528" s="15"/>
      <c r="K528" s="13"/>
      <c r="L528" s="13"/>
    </row>
    <row r="529">
      <c r="A529" s="7" t="str">
        <f>HYPERLINK("https://bitcointalk.org/index.php?action=profile;u=975244","steinkopf")</f>
        <v>steinkopf</v>
      </c>
      <c r="B529" s="8" t="s">
        <v>1370</v>
      </c>
      <c r="C529" s="21" t="s">
        <v>1371</v>
      </c>
      <c r="D529" s="10">
        <v>1252.0</v>
      </c>
      <c r="E529" s="18" t="s">
        <v>30</v>
      </c>
      <c r="F529" s="12" t="s">
        <v>26</v>
      </c>
      <c r="G529" s="13"/>
      <c r="H529" s="13"/>
      <c r="I529" s="13"/>
      <c r="J529" s="13"/>
      <c r="K529" s="13"/>
      <c r="L529" s="13"/>
    </row>
    <row r="530">
      <c r="A530" s="7" t="str">
        <f>HYPERLINK("https://bitcointalk.org/index.php?action=profile;u=509798","Sincere_")</f>
        <v>Sincere_</v>
      </c>
      <c r="B530" s="8" t="s">
        <v>1372</v>
      </c>
      <c r="C530" s="21" t="s">
        <v>1373</v>
      </c>
      <c r="D530" s="10">
        <v>1392.0</v>
      </c>
      <c r="E530" s="18" t="s">
        <v>30</v>
      </c>
      <c r="F530" s="12" t="s">
        <v>31</v>
      </c>
      <c r="G530" s="13"/>
      <c r="H530" s="13"/>
      <c r="I530" s="13"/>
      <c r="J530" s="13"/>
      <c r="K530" s="13"/>
      <c r="L530" s="13"/>
    </row>
    <row r="531">
      <c r="A531" s="7" t="str">
        <f>HYPERLINK("https://bitcointalk.org/index.php?action=profile;u=96157","devlin")</f>
        <v>devlin</v>
      </c>
      <c r="B531" s="8" t="s">
        <v>1374</v>
      </c>
      <c r="C531" s="21" t="s">
        <v>1375</v>
      </c>
      <c r="D531" s="10">
        <v>1462.0</v>
      </c>
      <c r="E531" s="18" t="s">
        <v>30</v>
      </c>
      <c r="F531" s="12" t="s">
        <v>31</v>
      </c>
      <c r="G531" s="13"/>
      <c r="H531" s="13"/>
      <c r="I531" s="13" t="s">
        <v>41</v>
      </c>
      <c r="J531" s="13"/>
      <c r="K531" s="13"/>
      <c r="L531" s="13"/>
    </row>
    <row r="532">
      <c r="A532" s="7" t="str">
        <f>HYPERLINK("https://bitcointalk.org/index.php?action=profile;u=348953","CoinManiac1")</f>
        <v>CoinManiac1</v>
      </c>
      <c r="B532" s="8" t="s">
        <v>1376</v>
      </c>
      <c r="C532" s="21" t="s">
        <v>1377</v>
      </c>
      <c r="D532" s="10">
        <v>11504.0</v>
      </c>
      <c r="E532" s="11">
        <v>1.0</v>
      </c>
      <c r="F532" s="12" t="s">
        <v>39</v>
      </c>
      <c r="G532" s="38" t="s">
        <v>1378</v>
      </c>
      <c r="H532" s="13"/>
      <c r="I532" s="13" t="s">
        <v>41</v>
      </c>
      <c r="J532" s="53" t="s">
        <v>41</v>
      </c>
      <c r="K532" s="19" t="s">
        <v>41</v>
      </c>
      <c r="L532" s="15"/>
    </row>
    <row r="533">
      <c r="A533" s="7" t="str">
        <f>HYPERLINK("https://bitcointalk.org/index.php?action=profile;u=130072","maursader")</f>
        <v>maursader</v>
      </c>
      <c r="B533" s="8" t="s">
        <v>1379</v>
      </c>
      <c r="C533" s="21" t="s">
        <v>1380</v>
      </c>
      <c r="D533" s="10">
        <v>1392.0</v>
      </c>
      <c r="E533" s="18" t="s">
        <v>30</v>
      </c>
      <c r="F533" s="12" t="s">
        <v>31</v>
      </c>
      <c r="G533" s="13"/>
      <c r="H533" s="13"/>
      <c r="I533" s="13"/>
      <c r="J533" s="13"/>
      <c r="K533" s="13"/>
      <c r="L533" s="13"/>
    </row>
    <row r="534">
      <c r="A534" s="7" t="str">
        <f>HYPERLINK("https://bitcointalk.org/index.php?action=profile;u=308558","zxbball")</f>
        <v>zxbball</v>
      </c>
      <c r="B534" s="8" t="s">
        <v>1381</v>
      </c>
      <c r="C534" s="21" t="s">
        <v>1382</v>
      </c>
      <c r="D534" s="10">
        <v>1392.0</v>
      </c>
      <c r="E534" s="18" t="s">
        <v>30</v>
      </c>
      <c r="F534" s="12" t="s">
        <v>31</v>
      </c>
      <c r="G534" s="15"/>
      <c r="H534" s="13"/>
      <c r="I534" s="13"/>
      <c r="J534" s="15"/>
      <c r="K534" s="13"/>
      <c r="L534" s="13"/>
    </row>
    <row r="535">
      <c r="A535" s="7" t="str">
        <f>HYPERLINK("https://bitcointalk.org/index.php?action=profile;u=160680","sgk")</f>
        <v>sgk</v>
      </c>
      <c r="B535" s="8" t="s">
        <v>1383</v>
      </c>
      <c r="C535" s="21" t="s">
        <v>1384</v>
      </c>
      <c r="D535" s="10">
        <v>1789.0</v>
      </c>
      <c r="E535" s="18" t="s">
        <v>30</v>
      </c>
      <c r="F535" s="27" t="s">
        <v>158</v>
      </c>
      <c r="G535" s="13"/>
      <c r="H535" s="13"/>
      <c r="I535" s="13"/>
      <c r="J535" s="13"/>
      <c r="K535" s="13"/>
      <c r="L535" s="13"/>
    </row>
    <row r="536">
      <c r="A536" s="7" t="str">
        <f>HYPERLINK("https://bitcointalk.org/index.php?action=profile;u=982638","iad_xo")</f>
        <v>iad_xo</v>
      </c>
      <c r="B536" s="8" t="s">
        <v>1385</v>
      </c>
      <c r="C536" s="21" t="s">
        <v>1386</v>
      </c>
      <c r="D536" s="10">
        <v>1252.0</v>
      </c>
      <c r="E536" s="18" t="s">
        <v>30</v>
      </c>
      <c r="F536" s="12" t="s">
        <v>26</v>
      </c>
      <c r="G536" s="13"/>
      <c r="H536" s="13"/>
      <c r="I536" s="13"/>
      <c r="J536" s="13"/>
      <c r="K536" s="13"/>
      <c r="L536" s="13"/>
    </row>
    <row r="537">
      <c r="A537" s="7" t="str">
        <f>HYPERLINK("https://bitcointalk.org/index.php?action=profile;u=347438","bobo012")</f>
        <v>bobo012</v>
      </c>
      <c r="B537" s="8" t="s">
        <v>1387</v>
      </c>
      <c r="C537" s="21" t="s">
        <v>1388</v>
      </c>
      <c r="D537" s="10">
        <v>1392.0</v>
      </c>
      <c r="E537" s="18" t="s">
        <v>30</v>
      </c>
      <c r="F537" s="12" t="s">
        <v>31</v>
      </c>
      <c r="G537" s="13"/>
      <c r="H537" s="13"/>
      <c r="I537" s="13"/>
      <c r="J537" s="13"/>
      <c r="K537" s="13"/>
      <c r="L537" s="13"/>
    </row>
    <row r="538">
      <c r="A538" s="7" t="str">
        <f>HYPERLINK("https://bitcointalk.org/index.php?action=profile;u=298723","w5pn73")</f>
        <v>w5pn73</v>
      </c>
      <c r="B538" s="8" t="s">
        <v>1389</v>
      </c>
      <c r="C538" s="21" t="s">
        <v>1390</v>
      </c>
      <c r="D538" s="10">
        <v>9275.0</v>
      </c>
      <c r="E538" s="18">
        <v>1.0</v>
      </c>
      <c r="F538" s="12" t="s">
        <v>31</v>
      </c>
      <c r="G538" s="54"/>
      <c r="H538" s="54"/>
      <c r="I538" s="54"/>
      <c r="J538" s="54"/>
      <c r="K538" s="54"/>
      <c r="L538" s="54"/>
    </row>
    <row r="539">
      <c r="A539" s="7" t="str">
        <f>HYPERLINK("https://bitcointalk.org/index.php?action=profile;u=1052900","x23a1s")</f>
        <v>x23a1s</v>
      </c>
      <c r="B539" s="55" t="s">
        <v>1391</v>
      </c>
      <c r="C539" s="56" t="s">
        <v>1392</v>
      </c>
      <c r="D539" s="10">
        <v>1668.0</v>
      </c>
      <c r="E539" s="18">
        <v>0.3</v>
      </c>
      <c r="F539" s="57" t="s">
        <v>115</v>
      </c>
      <c r="G539" s="54"/>
      <c r="H539" s="54"/>
      <c r="I539" s="54"/>
      <c r="J539" s="54"/>
      <c r="K539" s="54"/>
      <c r="L539" s="54"/>
    </row>
    <row r="540">
      <c r="A540" s="7" t="str">
        <f>HYPERLINK("https://bitcointalk.org/index.php?action=profile;u=258091","jc12345")</f>
        <v>jc12345</v>
      </c>
      <c r="B540" s="8" t="s">
        <v>1393</v>
      </c>
      <c r="C540" s="9" t="s">
        <v>1394</v>
      </c>
      <c r="D540" s="10">
        <v>3577.0</v>
      </c>
      <c r="E540" s="18">
        <v>0.3</v>
      </c>
      <c r="F540" s="27" t="s">
        <v>158</v>
      </c>
      <c r="G540" s="54"/>
      <c r="H540" s="54"/>
      <c r="I540" s="54"/>
      <c r="J540" s="54"/>
      <c r="K540" s="54"/>
      <c r="L540" s="54"/>
    </row>
    <row r="541">
      <c r="A541" s="7" t="str">
        <f>HYPERLINK("https://bitcointalk.org/index.php?action=profile;u=164852","pallas")</f>
        <v>pallas</v>
      </c>
      <c r="B541" s="8" t="s">
        <v>1395</v>
      </c>
      <c r="C541" s="58" t="s">
        <v>1396</v>
      </c>
      <c r="D541" s="10">
        <v>3577.0</v>
      </c>
      <c r="E541" s="18">
        <v>0.3</v>
      </c>
      <c r="F541" s="27" t="s">
        <v>158</v>
      </c>
      <c r="G541" s="54"/>
      <c r="H541" s="54"/>
      <c r="I541" s="54"/>
      <c r="J541" s="54"/>
      <c r="K541" s="54"/>
      <c r="L541" s="54"/>
    </row>
    <row r="542">
      <c r="A542" s="7" t="str">
        <f>HYPERLINK("https://bitcointalk.org/index.php?action=profile;u=1006535","clearclear")</f>
        <v>clearclear</v>
      </c>
      <c r="B542" s="8" t="s">
        <v>1397</v>
      </c>
      <c r="C542" s="56" t="s">
        <v>1398</v>
      </c>
      <c r="D542" s="10">
        <v>2505.0</v>
      </c>
      <c r="E542" s="18">
        <v>0.3</v>
      </c>
      <c r="F542" s="59" t="s">
        <v>26</v>
      </c>
      <c r="G542" s="54"/>
      <c r="H542" s="54"/>
      <c r="I542" s="54"/>
      <c r="J542" s="54"/>
      <c r="K542" s="54"/>
      <c r="L542" s="54"/>
    </row>
    <row r="543">
      <c r="A543" s="7" t="str">
        <f>HYPERLINK("https://bitcointalk.org/index.php?action=profile;u=1165849","Decentralix")</f>
        <v>Decentralix</v>
      </c>
      <c r="B543" s="8" t="s">
        <v>1399</v>
      </c>
      <c r="C543" s="56" t="s">
        <v>1400</v>
      </c>
      <c r="D543" s="10">
        <v>1430.0</v>
      </c>
      <c r="E543" s="18">
        <v>0.3</v>
      </c>
      <c r="F543" s="59" t="s">
        <v>367</v>
      </c>
      <c r="G543" s="54"/>
      <c r="H543" s="54"/>
      <c r="I543" s="54"/>
      <c r="J543" s="54"/>
      <c r="K543" s="54"/>
      <c r="L543" s="54"/>
    </row>
    <row r="544">
      <c r="A544" s="7" t="str">
        <f>HYPERLINK("https://bitcointalk.org/index.php?action=profile;u=174137","albertdros")</f>
        <v>albertdros</v>
      </c>
      <c r="B544" s="8" t="s">
        <v>1401</v>
      </c>
      <c r="C544" s="58" t="s">
        <v>1402</v>
      </c>
      <c r="D544" s="10">
        <v>3131.0</v>
      </c>
      <c r="E544" s="18">
        <v>0.3</v>
      </c>
      <c r="F544" s="57" t="s">
        <v>39</v>
      </c>
      <c r="G544" s="54"/>
      <c r="H544" s="54"/>
      <c r="I544" s="54"/>
      <c r="J544" s="54"/>
      <c r="K544" s="54"/>
      <c r="L544" s="54"/>
    </row>
    <row r="545">
      <c r="A545" s="7" t="str">
        <f>HYPERLINK("https://bitcointalk.org/index.php?action=profile;u=1016157","mari4nn3")</f>
        <v>mari4nn3</v>
      </c>
      <c r="B545" s="8" t="s">
        <v>1403</v>
      </c>
      <c r="C545" s="58" t="s">
        <v>1404</v>
      </c>
      <c r="D545" s="10">
        <v>1668.0</v>
      </c>
      <c r="E545" s="18">
        <v>0.3</v>
      </c>
      <c r="F545" s="57" t="s">
        <v>115</v>
      </c>
      <c r="G545" s="54"/>
      <c r="H545" s="54"/>
      <c r="I545" s="54"/>
      <c r="J545" s="54"/>
      <c r="K545" s="54"/>
      <c r="L545" s="54"/>
    </row>
    <row r="546">
      <c r="A546" s="7" t="str">
        <f>HYPERLINK("https://bitcointalk.org/index.php?action=profile;u=786850","Ai7xpressTV")</f>
        <v>Ai7xpressTV</v>
      </c>
      <c r="B546" s="8" t="s">
        <v>1405</v>
      </c>
      <c r="C546" s="58" t="s">
        <v>1406</v>
      </c>
      <c r="D546" s="10">
        <v>2782.0</v>
      </c>
      <c r="E546" s="18">
        <v>0.3</v>
      </c>
      <c r="F546" s="57" t="s">
        <v>31</v>
      </c>
      <c r="G546" s="60" t="s">
        <v>1407</v>
      </c>
      <c r="H546" s="54"/>
      <c r="I546" s="54"/>
      <c r="J546" s="40"/>
      <c r="K546" s="54"/>
      <c r="L546" s="54"/>
    </row>
    <row r="547">
      <c r="A547" s="7" t="str">
        <f>HYPERLINK("https://bitcointalk.org/index.php?action=profile;u=333564","witch")</f>
        <v>witch</v>
      </c>
      <c r="B547" s="8" t="s">
        <v>1408</v>
      </c>
      <c r="C547" s="58" t="s">
        <v>1409</v>
      </c>
      <c r="D547" s="10">
        <v>2782.0</v>
      </c>
      <c r="E547" s="18">
        <v>0.3</v>
      </c>
      <c r="F547" s="57" t="s">
        <v>31</v>
      </c>
      <c r="G547" s="40"/>
      <c r="H547" s="54"/>
      <c r="I547" s="54"/>
      <c r="J547" s="40"/>
      <c r="K547" s="40"/>
      <c r="L547" s="40"/>
    </row>
    <row r="548">
      <c r="A548" s="7" t="str">
        <f>HYPERLINK("https://bitcointalk.org/index.php?action=profile;u=1064015","h1pps")</f>
        <v>h1pps</v>
      </c>
      <c r="B548" s="8" t="s">
        <v>1410</v>
      </c>
      <c r="C548" s="58" t="s">
        <v>1411</v>
      </c>
      <c r="D548" s="10">
        <v>1251.0</v>
      </c>
      <c r="E548" s="18">
        <v>0.3</v>
      </c>
      <c r="F548" s="57" t="s">
        <v>112</v>
      </c>
      <c r="G548" s="40"/>
      <c r="H548" s="54"/>
      <c r="I548" s="54"/>
      <c r="J548" s="40"/>
      <c r="K548" s="40"/>
      <c r="L548" s="40"/>
    </row>
    <row r="549">
      <c r="A549" s="61" t="str">
        <f>HYPERLINK("https://bitcointalk.org/index.php?action=profile;u=1108391","loup")</f>
        <v>loup</v>
      </c>
      <c r="B549" s="62" t="s">
        <v>1412</v>
      </c>
      <c r="C549" s="63" t="s">
        <v>1413</v>
      </c>
      <c r="D549" s="10">
        <v>1668.0</v>
      </c>
      <c r="E549" s="18">
        <v>0.3</v>
      </c>
      <c r="F549" s="57" t="s">
        <v>115</v>
      </c>
      <c r="G549" s="54"/>
      <c r="H549" s="54"/>
      <c r="I549" s="54"/>
      <c r="J549" s="54"/>
      <c r="K549" s="54"/>
      <c r="L549" s="54"/>
    </row>
    <row r="550">
      <c r="A550" s="7" t="str">
        <f>HYPERLINK("https://bitcointalk.org/index.php?action=profile;u=1054851","legion_miracle")</f>
        <v>legion_miracle</v>
      </c>
      <c r="B550" s="8" t="s">
        <v>1414</v>
      </c>
      <c r="C550" s="58" t="s">
        <v>1415</v>
      </c>
      <c r="D550" s="10">
        <v>1668.0</v>
      </c>
      <c r="E550" s="18">
        <v>0.3</v>
      </c>
      <c r="F550" s="57" t="s">
        <v>115</v>
      </c>
      <c r="G550" s="54"/>
      <c r="H550" s="54"/>
      <c r="I550" s="54"/>
      <c r="J550" s="54"/>
      <c r="K550" s="54"/>
      <c r="L550" s="54"/>
    </row>
    <row r="551">
      <c r="A551" s="7" t="str">
        <f>HYPERLINK("https://bitcointalk.org/index.php?action=profile;u=191137","Grafschmidt")</f>
        <v>Grafschmidt</v>
      </c>
      <c r="B551" s="8" t="s">
        <v>1416</v>
      </c>
      <c r="C551" s="64" t="s">
        <v>1417</v>
      </c>
      <c r="D551" s="10">
        <v>2505.0</v>
      </c>
      <c r="E551" s="18">
        <v>0.3</v>
      </c>
      <c r="F551" s="57" t="s">
        <v>26</v>
      </c>
      <c r="G551" s="54"/>
      <c r="H551" s="54"/>
      <c r="I551" s="54"/>
      <c r="J551" s="54"/>
      <c r="K551" s="54"/>
      <c r="L551" s="54"/>
    </row>
    <row r="552">
      <c r="A552" s="7" t="str">
        <f>HYPERLINK("https://bitcointalk.org/index.php?action=profile;u=1260720","Montex")</f>
        <v>Montex</v>
      </c>
      <c r="B552" s="62" t="s">
        <v>1418</v>
      </c>
      <c r="C552" s="65" t="s">
        <v>1419</v>
      </c>
      <c r="D552" s="10">
        <v>1251.0</v>
      </c>
      <c r="E552" s="18">
        <v>0.3</v>
      </c>
      <c r="F552" s="57" t="s">
        <v>112</v>
      </c>
      <c r="G552" s="54"/>
      <c r="H552" s="54"/>
      <c r="I552" s="54"/>
      <c r="J552" s="54"/>
      <c r="K552" s="54"/>
      <c r="L552" s="54"/>
    </row>
    <row r="553">
      <c r="A553" s="7" t="str">
        <f>HYPERLINK("https://bitcointalk.org/index.php?action=profile;u=255894","muvie")</f>
        <v>muvie</v>
      </c>
      <c r="B553" s="8" t="s">
        <v>1420</v>
      </c>
      <c r="C553" s="58" t="s">
        <v>1421</v>
      </c>
      <c r="D553" s="10">
        <v>2782.0</v>
      </c>
      <c r="E553" s="18">
        <v>0.3</v>
      </c>
      <c r="F553" s="57" t="s">
        <v>31</v>
      </c>
      <c r="G553" s="54"/>
      <c r="H553" s="54"/>
      <c r="I553" s="54"/>
      <c r="J553" s="54"/>
      <c r="K553" s="54"/>
      <c r="L553" s="54"/>
    </row>
    <row r="554">
      <c r="A554" s="7" t="str">
        <f>HYPERLINK("https://bitcointalk.org/index.php?action=profile;u=936810","cryptosamuri")</f>
        <v>cryptosamuri</v>
      </c>
      <c r="B554" s="8" t="s">
        <v>1422</v>
      </c>
      <c r="C554" s="58" t="s">
        <v>1423</v>
      </c>
      <c r="D554" s="10">
        <v>1668.0</v>
      </c>
      <c r="E554" s="18">
        <v>0.3</v>
      </c>
      <c r="F554" s="57" t="s">
        <v>115</v>
      </c>
      <c r="G554" s="54"/>
      <c r="H554" s="54"/>
      <c r="I554" s="54"/>
      <c r="J554" s="54"/>
      <c r="K554" s="54"/>
      <c r="L554" s="54"/>
    </row>
    <row r="555">
      <c r="A555" s="7" t="str">
        <f>HYPERLINK("https://bitcointalk.org/index.php?action=profile;u=79318","acorcos")</f>
        <v>acorcos</v>
      </c>
      <c r="B555" s="8" t="s">
        <v>1424</v>
      </c>
      <c r="C555" s="58" t="s">
        <v>1425</v>
      </c>
      <c r="D555" s="10">
        <v>2505.0</v>
      </c>
      <c r="E555" s="18">
        <v>0.3</v>
      </c>
      <c r="F555" s="57" t="s">
        <v>26</v>
      </c>
      <c r="G555" s="54"/>
      <c r="H555" s="54"/>
      <c r="I555" s="54"/>
      <c r="J555" s="54"/>
      <c r="K555" s="54"/>
      <c r="L555" s="54"/>
    </row>
    <row r="556">
      <c r="A556" s="7" t="str">
        <f>HYPERLINK("https://bitcointalk.org/index.php?action=profile;u=1023029","levyashin")</f>
        <v>levyashin</v>
      </c>
      <c r="B556" s="8" t="s">
        <v>1426</v>
      </c>
      <c r="C556" s="58" t="s">
        <v>1427</v>
      </c>
      <c r="D556" s="10">
        <v>2505.0</v>
      </c>
      <c r="E556" s="18">
        <v>0.3</v>
      </c>
      <c r="F556" s="57" t="s">
        <v>26</v>
      </c>
      <c r="G556" s="54"/>
      <c r="H556" s="54"/>
      <c r="I556" s="54"/>
      <c r="J556" s="54"/>
      <c r="K556" s="54"/>
      <c r="L556" s="54"/>
    </row>
    <row r="557">
      <c r="A557" s="7" t="str">
        <f>HYPERLINK("https://bitcointalk.org/index.php?action=profile;u=1074558","btcdepo")</f>
        <v>btcdepo</v>
      </c>
      <c r="B557" s="8" t="s">
        <v>1428</v>
      </c>
      <c r="C557" s="58" t="s">
        <v>1429</v>
      </c>
      <c r="D557" s="10">
        <v>1668.0</v>
      </c>
      <c r="E557" s="18">
        <v>0.3</v>
      </c>
      <c r="F557" s="57" t="s">
        <v>115</v>
      </c>
      <c r="G557" s="54"/>
      <c r="H557" s="54"/>
      <c r="I557" s="54"/>
      <c r="J557" s="54"/>
      <c r="K557" s="54"/>
      <c r="L557" s="54"/>
    </row>
    <row r="558">
      <c r="A558" s="7" t="str">
        <f>HYPERLINK("https://bitcointalk.org/index.php?action=profile;u=1005153","PinkHead")</f>
        <v>PinkHead</v>
      </c>
      <c r="B558" s="8" t="s">
        <v>1430</v>
      </c>
      <c r="C558" s="58" t="s">
        <v>1431</v>
      </c>
      <c r="D558" s="66">
        <v>2505.0</v>
      </c>
      <c r="E558" s="18">
        <v>0.3</v>
      </c>
      <c r="F558" s="57" t="s">
        <v>26</v>
      </c>
      <c r="G558" s="67" t="s">
        <v>1432</v>
      </c>
      <c r="H558" s="54"/>
      <c r="I558" s="54"/>
      <c r="J558" s="54"/>
      <c r="K558" s="54"/>
      <c r="L558" s="54"/>
    </row>
    <row r="559">
      <c r="A559" s="7" t="str">
        <f>HYPERLINK("https://bitcointalk.org/index.php?action=profile;u=1157422","gumshed")</f>
        <v>gumshed</v>
      </c>
      <c r="B559" s="8" t="s">
        <v>1433</v>
      </c>
      <c r="C559" s="58" t="s">
        <v>1434</v>
      </c>
      <c r="D559" s="66">
        <v>1251.0</v>
      </c>
      <c r="E559" s="18">
        <v>0.3</v>
      </c>
      <c r="F559" s="57" t="s">
        <v>112</v>
      </c>
      <c r="G559" s="54"/>
      <c r="H559" s="54"/>
      <c r="I559" s="54"/>
      <c r="J559" s="54"/>
      <c r="K559" s="54"/>
      <c r="L559" s="54"/>
    </row>
  </sheetData>
  <drawing r:id="rId1"/>
</worksheet>
</file>