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999D909-CE3B-401B-AAA9-C4D92A180905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Infos" sheetId="10" r:id="rId1"/>
    <sheet name="P1 Spannung" sheetId="6" r:id="rId2"/>
    <sheet name="P2 Spannung" sheetId="7" r:id="rId3"/>
    <sheet name="P3 Spannung" sheetId="9" r:id="rId4"/>
    <sheet name="Analog" sheetId="4" r:id="rId5"/>
  </sheets>
  <definedNames>
    <definedName name="_xlnm.Print_Area" localSheetId="1">'P1 Spannung'!$A:$R</definedName>
    <definedName name="_xlnm.Print_Area" localSheetId="2">'P2 Spannung'!$A:$R</definedName>
    <definedName name="_xlnm.Print_Area" localSheetId="3">'P3 Spannung'!$A:$R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9" l="1"/>
  <c r="I39" i="9"/>
  <c r="I38" i="9"/>
  <c r="I37" i="9"/>
  <c r="I36" i="9"/>
  <c r="J36" i="9" s="1"/>
  <c r="I24" i="9"/>
  <c r="I23" i="9"/>
  <c r="I22" i="9"/>
  <c r="I21" i="9"/>
  <c r="I20" i="9"/>
  <c r="J20" i="9" s="1"/>
  <c r="I40" i="7"/>
  <c r="I39" i="7"/>
  <c r="I38" i="7"/>
  <c r="I37" i="7"/>
  <c r="I36" i="7"/>
  <c r="J36" i="7" s="1"/>
  <c r="I24" i="7"/>
  <c r="I23" i="7"/>
  <c r="I22" i="7"/>
  <c r="I21" i="7"/>
  <c r="I20" i="7"/>
  <c r="J20" i="7" s="1"/>
  <c r="J20" i="6"/>
  <c r="I21" i="6"/>
  <c r="I22" i="6"/>
  <c r="I23" i="6"/>
  <c r="I24" i="6"/>
  <c r="I20" i="6"/>
  <c r="J36" i="6"/>
  <c r="I40" i="6"/>
  <c r="I39" i="6"/>
  <c r="I38" i="6"/>
  <c r="I37" i="6"/>
  <c r="I36" i="6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G40" i="7"/>
  <c r="F40" i="7"/>
  <c r="H37" i="6"/>
  <c r="H38" i="6"/>
  <c r="H39" i="6"/>
  <c r="H40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H36" i="6" s="1"/>
  <c r="F8" i="6"/>
  <c r="F7" i="6"/>
  <c r="G7" i="6" s="1"/>
  <c r="F6" i="6"/>
  <c r="G6" i="6" s="1"/>
  <c r="F5" i="6"/>
  <c r="G5" i="6" s="1"/>
  <c r="F4" i="6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J28" i="9" l="1"/>
  <c r="G5" i="9"/>
  <c r="H5" i="9" s="1"/>
  <c r="B20" i="9"/>
  <c r="J12" i="9"/>
  <c r="G7" i="9"/>
  <c r="H7" i="9" s="1"/>
  <c r="G8" i="9"/>
  <c r="H8" i="9" s="1"/>
  <c r="J4" i="9"/>
  <c r="B22" i="9"/>
  <c r="G16" i="9"/>
  <c r="H16" i="9" s="1"/>
  <c r="J28" i="7"/>
  <c r="B21" i="7"/>
  <c r="G4" i="7"/>
  <c r="J12" i="7"/>
  <c r="F20" i="6"/>
  <c r="G20" i="6" s="1"/>
  <c r="J28" i="6"/>
  <c r="G4" i="6"/>
  <c r="G8" i="6"/>
  <c r="J4" i="7"/>
  <c r="G7" i="7"/>
  <c r="B24" i="7"/>
  <c r="G8" i="7"/>
  <c r="B22" i="7"/>
  <c r="G16" i="7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J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<sst xmlns="http://schemas.openxmlformats.org/spreadsheetml/2006/main" count="182" uniqueCount="49">
  <si>
    <t>Gewicht [kg]</t>
  </si>
  <si>
    <t>Aufsteigend</t>
  </si>
  <si>
    <t>Absteigend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</si>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</sst>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9" xfId="0" applyBorder="1"/>
    <xf numFmtId="0" fontId="0" fillId="0" borderId="1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1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10" fontId="0" fillId="0" borderId="27" xfId="1" applyNumberFormat="1" applyFont="1" applyBorder="1" applyAlignment="1">
      <alignment horizontal="right" vertical="center"/>
    </xf>
    <xf numFmtId="10" fontId="0" fillId="0" borderId="28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10" fontId="0" fillId="0" borderId="31" xfId="1" applyNumberFormat="1" applyFont="1" applyBorder="1" applyAlignment="1">
      <alignment horizontal="right" vertical="center"/>
    </xf>
    <xf numFmtId="0" fontId="0" fillId="0" borderId="31" xfId="0" applyBorder="1"/>
    <xf numFmtId="10" fontId="0" fillId="0" borderId="25" xfId="1" applyNumberFormat="1" applyFont="1" applyBorder="1" applyAlignment="1">
      <alignment horizontal="right" vertical="center"/>
    </xf>
    <xf numFmtId="0" fontId="0" fillId="0" borderId="13" xfId="0" applyBorder="1"/>
    <xf numFmtId="2" fontId="0" fillId="0" borderId="30" xfId="0" applyNumberFormat="1" applyBorder="1"/>
    <xf numFmtId="2" fontId="0" fillId="0" borderId="3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31" xfId="0" applyNumberFormat="1" applyBorder="1"/>
    <xf numFmtId="0" fontId="0" fillId="0" borderId="19" xfId="0" applyBorder="1"/>
    <xf numFmtId="0" fontId="0" fillId="0" borderId="31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/>
    <xf numFmtId="0" fontId="0" fillId="2" borderId="19" xfId="0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2" fontId="0" fillId="3" borderId="28" xfId="0" applyNumberFormat="1" applyFill="1" applyBorder="1" applyAlignment="1">
      <alignment horizontal="right" vertical="center"/>
    </xf>
    <xf numFmtId="2" fontId="0" fillId="3" borderId="27" xfId="0" applyNumberFormat="1" applyFill="1" applyBorder="1" applyAlignment="1">
      <alignment horizontal="right" vertical="center"/>
    </xf>
    <xf numFmtId="10" fontId="0" fillId="3" borderId="27" xfId="1" applyNumberFormat="1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2" fontId="0" fillId="3" borderId="27" xfId="0" applyNumberFormat="1" applyFill="1" applyBorder="1"/>
    <xf numFmtId="0" fontId="0" fillId="3" borderId="32" xfId="0" applyFill="1" applyBorder="1" applyAlignment="1">
      <alignment horizontal="right" vertical="center"/>
    </xf>
    <xf numFmtId="0" fontId="0" fillId="3" borderId="33" xfId="0" applyFill="1" applyBorder="1"/>
    <xf numFmtId="0" fontId="0" fillId="3" borderId="29" xfId="0" applyFill="1" applyBorder="1"/>
    <xf numFmtId="2" fontId="0" fillId="3" borderId="33" xfId="0" applyNumberFormat="1" applyFill="1" applyBorder="1"/>
    <xf numFmtId="10" fontId="0" fillId="3" borderId="28" xfId="1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23015</xdr:colOff>
      <xdr:row>0</xdr:row>
      <xdr:rowOff>186529</xdr:rowOff>
    </xdr:from>
    <xdr:to>
      <xdr:col>14</xdr:col>
      <xdr:colOff>15874</xdr:colOff>
      <xdr:row>10</xdr:row>
      <xdr:rowOff>329406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workbookViewId="0">
      <selection activeCell="E15" sqref="E15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101" t="s">
        <v>41</v>
      </c>
      <c r="C2" s="102"/>
      <c r="D2" s="103"/>
    </row>
    <row r="3" spans="2:4" ht="15.75" thickBot="1" x14ac:dyDescent="0.3">
      <c r="B3" s="75" t="s">
        <v>43</v>
      </c>
      <c r="C3" s="75" t="s">
        <v>44</v>
      </c>
      <c r="D3" s="75" t="s">
        <v>45</v>
      </c>
    </row>
    <row r="4" spans="2:4" ht="15.75" thickBot="1" x14ac:dyDescent="0.3">
      <c r="B4" s="41" t="s">
        <v>42</v>
      </c>
      <c r="C4" s="73">
        <v>1</v>
      </c>
      <c r="D4" s="73" t="s">
        <v>17</v>
      </c>
    </row>
    <row r="5" spans="2:4" ht="15.75" thickBot="1" x14ac:dyDescent="0.3">
      <c r="B5" s="76" t="s">
        <v>20</v>
      </c>
      <c r="C5" s="77">
        <v>0.01</v>
      </c>
      <c r="D5" s="77" t="s">
        <v>46</v>
      </c>
    </row>
    <row r="6" spans="2:4" ht="15.75" thickBot="1" x14ac:dyDescent="0.3">
      <c r="B6" s="74" t="s">
        <v>48</v>
      </c>
      <c r="C6" s="64">
        <v>2.0999999999999999E-3</v>
      </c>
      <c r="D6" s="64" t="s">
        <v>47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view="pageBreakPreview" zoomScale="60" zoomScaleNormal="80" workbookViewId="0">
      <selection activeCell="Y11" sqref="Y11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3.73</v>
      </c>
      <c r="D4" s="43">
        <v>3.78</v>
      </c>
      <c r="E4" s="48">
        <v>3.83</v>
      </c>
      <c r="F4" s="56">
        <f>(C4+D4+E4)/3</f>
        <v>3.78</v>
      </c>
      <c r="G4" s="56">
        <f>MAX(C4-F4,D4-F4,E4-F4)*$S$3</f>
        <v>5.0000000000000266E-2</v>
      </c>
      <c r="H4" s="65">
        <f>(G4/$S$3)/(MAX($C$4:$E$8)-MIN($C$4:$E$8))</f>
        <v>8.7229588276343801E-4</v>
      </c>
      <c r="I4" s="51">
        <v>4.3140000000000001</v>
      </c>
      <c r="J4" s="57">
        <f>(F8-F4)/I4/1</f>
        <v>13.262246947921495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20.010000000000002</v>
      </c>
      <c r="D5" s="87">
        <v>19.84</v>
      </c>
      <c r="E5" s="88">
        <v>20</v>
      </c>
      <c r="F5" s="89">
        <f t="shared" ref="F5:F8" si="0">(C5+D5+E5)/3</f>
        <v>19.95</v>
      </c>
      <c r="G5" s="90">
        <f t="shared" ref="G5:G8" si="1">MAX(C5-F5,D5-F5,E5-F5)*$S$3</f>
        <v>6.0000000000002274E-2</v>
      </c>
      <c r="H5" s="91">
        <f t="shared" ref="H5:H8" si="2">(G5/$S$3)/(MAX($C$4:$E$8)-MIN($C$4:$E$8))</f>
        <v>1.0467550593161597E-3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35.700000000000003</v>
      </c>
      <c r="D6" s="9">
        <v>35.71</v>
      </c>
      <c r="E6" s="49">
        <v>35.880000000000003</v>
      </c>
      <c r="F6" s="58">
        <f t="shared" si="0"/>
        <v>35.763333333333328</v>
      </c>
      <c r="G6" s="56">
        <f t="shared" si="1"/>
        <v>0.11666666666667425</v>
      </c>
      <c r="H6" s="60">
        <f t="shared" si="2"/>
        <v>2.0353570597814769E-3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51.1</v>
      </c>
      <c r="D7" s="87">
        <v>51.3</v>
      </c>
      <c r="E7" s="88">
        <v>51.23</v>
      </c>
      <c r="F7" s="89">
        <f t="shared" si="0"/>
        <v>51.21</v>
      </c>
      <c r="G7" s="90">
        <f t="shared" si="1"/>
        <v>8.9999999999996305E-2</v>
      </c>
      <c r="H7" s="91">
        <f t="shared" si="2"/>
        <v>1.5701325889741155E-3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61.05</v>
      </c>
      <c r="D8" s="37">
        <v>60.9</v>
      </c>
      <c r="E8" s="50">
        <v>61.03</v>
      </c>
      <c r="F8" s="59">
        <f t="shared" si="0"/>
        <v>60.993333333333332</v>
      </c>
      <c r="G8" s="57">
        <f t="shared" si="1"/>
        <v>5.6666666666664867E-2</v>
      </c>
      <c r="H8" s="63">
        <f t="shared" si="2"/>
        <v>9.8860200046519309E-4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4.4000000000000004</v>
      </c>
      <c r="D12" s="19">
        <v>4.82</v>
      </c>
      <c r="E12" s="19">
        <v>4.45</v>
      </c>
      <c r="F12" s="56">
        <f>(C12+D12+E12)/3</f>
        <v>4.5566666666666675</v>
      </c>
      <c r="G12" s="55">
        <f>MAX(C12-F12,D12-F12,E12-F12)*$S$3</f>
        <v>0.26333333333333275</v>
      </c>
      <c r="H12" s="65">
        <f>(G12/$S$3)/(MAX($C$12:$E$16)-MIN($C$12:$E$16))</f>
        <v>3.9244908097367031E-3</v>
      </c>
      <c r="I12" s="51">
        <f>$I$4</f>
        <v>4.3140000000000001</v>
      </c>
      <c r="J12" s="57">
        <f>(F16-F12)/I12/1</f>
        <v>15.469015608097667</v>
      </c>
      <c r="K12" s="34"/>
    </row>
    <row r="13" spans="2:27" x14ac:dyDescent="0.25">
      <c r="B13" s="85">
        <v>80</v>
      </c>
      <c r="C13" s="87">
        <v>23.23</v>
      </c>
      <c r="D13" s="87">
        <v>23.2</v>
      </c>
      <c r="E13" s="87">
        <v>23.41</v>
      </c>
      <c r="F13" s="89">
        <f t="shared" ref="F13:F16" si="3">(C13+D13+E13)/3</f>
        <v>23.28</v>
      </c>
      <c r="G13" s="90">
        <f t="shared" ref="G13:G16" si="4">MAX(C13-F13,D13-F13,E13-F13)*$S$3</f>
        <v>0.12999999999999901</v>
      </c>
      <c r="H13" s="91">
        <f t="shared" ref="H13:H16" si="5">(G13/$S$3)/(MAX($C$12:$E$16)-MIN($C$12:$E$16))</f>
        <v>1.9374068554396276E-3</v>
      </c>
      <c r="J13" s="47"/>
    </row>
    <row r="14" spans="2:27" x14ac:dyDescent="0.25">
      <c r="B14" s="45">
        <v>160</v>
      </c>
      <c r="C14" s="9">
        <v>41.9</v>
      </c>
      <c r="D14" s="9">
        <v>42.18</v>
      </c>
      <c r="E14" s="9">
        <v>41.9</v>
      </c>
      <c r="F14" s="58">
        <f t="shared" si="3"/>
        <v>41.993333333333332</v>
      </c>
      <c r="G14" s="56">
        <f t="shared" si="4"/>
        <v>0.18666666666666742</v>
      </c>
      <c r="H14" s="60">
        <f t="shared" si="5"/>
        <v>2.7819175360159084E-3</v>
      </c>
      <c r="J14" s="47"/>
    </row>
    <row r="15" spans="2:27" x14ac:dyDescent="0.25">
      <c r="B15" s="85">
        <v>240</v>
      </c>
      <c r="C15" s="87">
        <v>60.13</v>
      </c>
      <c r="D15" s="87">
        <v>60.27</v>
      </c>
      <c r="E15" s="87">
        <v>59.78</v>
      </c>
      <c r="F15" s="89">
        <f t="shared" si="3"/>
        <v>60.06</v>
      </c>
      <c r="G15" s="90">
        <f t="shared" si="4"/>
        <v>0.21000000000000085</v>
      </c>
      <c r="H15" s="91">
        <f t="shared" si="5"/>
        <v>3.1296572280178968E-3</v>
      </c>
      <c r="J15" s="47"/>
    </row>
    <row r="16" spans="2:27" ht="15.75" thickBot="1" x14ac:dyDescent="0.3">
      <c r="B16" s="46">
        <v>290</v>
      </c>
      <c r="C16" s="37">
        <v>71.22</v>
      </c>
      <c r="D16" s="37">
        <v>71.5</v>
      </c>
      <c r="E16" s="37">
        <v>71.150000000000006</v>
      </c>
      <c r="F16" s="59">
        <f t="shared" si="3"/>
        <v>71.290000000000006</v>
      </c>
      <c r="G16" s="57">
        <f t="shared" si="4"/>
        <v>0.20999999999999375</v>
      </c>
      <c r="H16" s="63">
        <f t="shared" si="5"/>
        <v>3.1296572280177909E-3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 cm="1">
        <f t="array" ref="B20:B24">F4:F8</f>
        <v>3.78</v>
      </c>
      <c r="C20" s="31" cm="1">
        <f t="array" ref="C20:E24">C28:E32</f>
        <v>3.68</v>
      </c>
      <c r="D20" s="32">
        <v>4.01</v>
      </c>
      <c r="E20" s="33">
        <v>3.96</v>
      </c>
      <c r="F20" s="56">
        <f>(C20+D20+E20)/3</f>
        <v>3.8833333333333329</v>
      </c>
      <c r="G20" s="55">
        <f>MAX(C20-F20,D20-F20,E20-F20)*$S$3</f>
        <v>0.12666666666666693</v>
      </c>
      <c r="H20" s="65">
        <f>(G20)/((MAX($C$20:$E$24)-MIN($C$20:$E$24)))</f>
        <v>2.2055836090312891E-3</v>
      </c>
      <c r="I20" s="70">
        <f>F20-B20</f>
        <v>0.10333333333333306</v>
      </c>
      <c r="J20" s="64">
        <f>(ABS(I20)+ABS(I21)+ABS(I22)+ABS(I23)+ABS(I24))/5</f>
        <v>0.11999999999999914</v>
      </c>
    </row>
    <row r="21" spans="2:15" x14ac:dyDescent="0.25">
      <c r="B21" s="90">
        <v>19.95</v>
      </c>
      <c r="C21" s="92">
        <v>19.760000000000002</v>
      </c>
      <c r="D21" s="93">
        <v>19.71</v>
      </c>
      <c r="E21" s="94">
        <v>19.8</v>
      </c>
      <c r="F21" s="89">
        <f t="shared" ref="F21:F24" si="6">(C21+D21+E21)/3</f>
        <v>19.756666666666664</v>
      </c>
      <c r="G21" s="90">
        <f t="shared" ref="G21:G24" si="7">MAX(C21-F21,D21-F21,E21-F21)*$S$3</f>
        <v>4.3333333333336554E-2</v>
      </c>
      <c r="H21" s="91">
        <f t="shared" ref="H21:H23" si="8">(G21)/((MAX($C$20:$E$24)-MIN($C$20:$E$24)))</f>
        <v>7.5454176098444284E-4</v>
      </c>
      <c r="I21" s="95">
        <f t="shared" ref="I21:I24" si="9">F21-B21</f>
        <v>-0.19333333333333513</v>
      </c>
      <c r="J21" s="47"/>
      <c r="L21" s="2"/>
    </row>
    <row r="22" spans="2:15" x14ac:dyDescent="0.25">
      <c r="B22" s="56">
        <v>35.763333333333328</v>
      </c>
      <c r="C22" s="5">
        <v>35.770000000000003</v>
      </c>
      <c r="D22" s="3">
        <v>35.880000000000003</v>
      </c>
      <c r="E22" s="29">
        <v>35.909999999999997</v>
      </c>
      <c r="F22" s="58">
        <f t="shared" si="6"/>
        <v>35.853333333333332</v>
      </c>
      <c r="G22" s="56">
        <f t="shared" si="7"/>
        <v>5.6666666666664867E-2</v>
      </c>
      <c r="H22" s="60">
        <f t="shared" si="8"/>
        <v>9.8670845667185917E-4</v>
      </c>
      <c r="I22" s="71">
        <f t="shared" si="9"/>
        <v>9.0000000000003411E-2</v>
      </c>
      <c r="J22" s="47"/>
      <c r="L22" s="2"/>
    </row>
    <row r="23" spans="2:15" x14ac:dyDescent="0.25">
      <c r="B23" s="90">
        <v>51.21</v>
      </c>
      <c r="C23" s="92">
        <v>51.3</v>
      </c>
      <c r="D23" s="93">
        <v>51.5</v>
      </c>
      <c r="E23" s="94">
        <v>51.46</v>
      </c>
      <c r="F23" s="89">
        <f t="shared" si="6"/>
        <v>51.419999999999995</v>
      </c>
      <c r="G23" s="90">
        <f t="shared" si="7"/>
        <v>8.00000000000054E-2</v>
      </c>
      <c r="H23" s="91">
        <f t="shared" si="8"/>
        <v>1.3930001741251157E-3</v>
      </c>
      <c r="I23" s="95">
        <f t="shared" si="9"/>
        <v>0.20999999999999375</v>
      </c>
      <c r="J23" s="47"/>
      <c r="L23" s="2"/>
    </row>
    <row r="24" spans="2:15" ht="15.75" thickBot="1" x14ac:dyDescent="0.3">
      <c r="B24" s="57">
        <v>60.993333333333332</v>
      </c>
      <c r="C24" s="28">
        <v>61.11</v>
      </c>
      <c r="D24" s="6">
        <v>60.82</v>
      </c>
      <c r="E24" s="30">
        <v>61.04</v>
      </c>
      <c r="F24" s="59">
        <f t="shared" si="6"/>
        <v>60.99</v>
      </c>
      <c r="G24" s="57">
        <f t="shared" si="7"/>
        <v>0.11999999999999744</v>
      </c>
      <c r="H24" s="63">
        <f>(G24)/((MAX($C$20:$E$24)-MIN($C$20:$E$24)))</f>
        <v>2.0895002611874881E-3</v>
      </c>
      <c r="I24" s="72">
        <f t="shared" si="9"/>
        <v>-3.3333333333303017E-3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3.68</v>
      </c>
      <c r="D28" s="19">
        <v>4.01</v>
      </c>
      <c r="E28" s="19">
        <v>3.96</v>
      </c>
      <c r="F28" s="56">
        <f>(C28+D28+E28)/3</f>
        <v>3.8833333333333329</v>
      </c>
      <c r="G28" s="55">
        <f>MAX(C28-F28,D28-F28,E28-F28)*$S$3</f>
        <v>0.12666666666666693</v>
      </c>
      <c r="H28" s="65">
        <f>(G28/$S$3)/(MAX($C$28:$E$32)-MIN($C$28:$E$32))</f>
        <v>2.2055836090312891E-3</v>
      </c>
      <c r="I28" s="51">
        <f>$I$4</f>
        <v>4.3140000000000001</v>
      </c>
      <c r="J28" s="57">
        <f>(F32-F28)/I28/1</f>
        <v>13.237521248647814</v>
      </c>
      <c r="L28" s="2"/>
    </row>
    <row r="29" spans="2:15" x14ac:dyDescent="0.25">
      <c r="B29" s="85">
        <v>80</v>
      </c>
      <c r="C29" s="87">
        <v>19.760000000000002</v>
      </c>
      <c r="D29" s="87">
        <v>19.71</v>
      </c>
      <c r="E29" s="87">
        <v>19.8</v>
      </c>
      <c r="F29" s="89">
        <f t="shared" ref="F29:F32" si="10">(C29+D29+E29)/3</f>
        <v>19.756666666666664</v>
      </c>
      <c r="G29" s="90">
        <f t="shared" ref="G29:G32" si="11">MAX(C29-F29,D29-F29,E29-F29)*$S$3</f>
        <v>4.3333333333336554E-2</v>
      </c>
      <c r="H29" s="91">
        <f t="shared" ref="H29:H32" si="12">(G29/$S$3)/(MAX($C$28:$E$32)-MIN($C$28:$E$32))</f>
        <v>7.5454176098444284E-4</v>
      </c>
      <c r="J29" s="47"/>
      <c r="L29" s="2"/>
    </row>
    <row r="30" spans="2:15" x14ac:dyDescent="0.25">
      <c r="B30" s="45">
        <v>160</v>
      </c>
      <c r="C30" s="9">
        <v>35.770000000000003</v>
      </c>
      <c r="D30" s="9">
        <v>35.880000000000003</v>
      </c>
      <c r="E30" s="9">
        <v>35.909999999999997</v>
      </c>
      <c r="F30" s="58">
        <f t="shared" si="10"/>
        <v>35.853333333333332</v>
      </c>
      <c r="G30" s="56">
        <f t="shared" si="11"/>
        <v>5.6666666666664867E-2</v>
      </c>
      <c r="H30" s="60">
        <f t="shared" si="12"/>
        <v>9.8670845667185917E-4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51.3</v>
      </c>
      <c r="D31" s="87">
        <v>51.5</v>
      </c>
      <c r="E31" s="87">
        <v>51.46</v>
      </c>
      <c r="F31" s="89">
        <f t="shared" si="10"/>
        <v>51.419999999999995</v>
      </c>
      <c r="G31" s="90">
        <f t="shared" si="11"/>
        <v>8.00000000000054E-2</v>
      </c>
      <c r="H31" s="91">
        <f t="shared" si="12"/>
        <v>1.3930001741251157E-3</v>
      </c>
      <c r="J31" s="47"/>
    </row>
    <row r="32" spans="2:15" ht="16.5" customHeight="1" thickBot="1" x14ac:dyDescent="0.3">
      <c r="B32" s="46">
        <v>290</v>
      </c>
      <c r="C32" s="37">
        <v>61.11</v>
      </c>
      <c r="D32" s="37">
        <v>60.82</v>
      </c>
      <c r="E32" s="37">
        <v>61.04</v>
      </c>
      <c r="F32" s="59">
        <f t="shared" si="10"/>
        <v>60.99</v>
      </c>
      <c r="G32" s="57">
        <f t="shared" si="11"/>
        <v>0.11999999999999744</v>
      </c>
      <c r="H32" s="63">
        <f t="shared" si="12"/>
        <v>2.0895002611874881E-3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31">
        <v>-1.33</v>
      </c>
      <c r="D36" s="32">
        <v>-1.41</v>
      </c>
      <c r="E36" s="33">
        <v>-1.37</v>
      </c>
      <c r="F36" s="56">
        <f>(C36+D36+E36)/3</f>
        <v>-1.37</v>
      </c>
      <c r="G36" s="56">
        <f>MAX(C36-F36,D36-F36,E36-F36)</f>
        <v>4.0000000000000036E-2</v>
      </c>
      <c r="H36" s="65">
        <f>(G36)/((MAX($C$36:$E$40)-MIN($C$36:$E$40)))</f>
        <v>1.3724951962668143E-4</v>
      </c>
      <c r="I36" s="67">
        <f>F36-B36</f>
        <v>-1.37</v>
      </c>
      <c r="J36" s="64">
        <f>(ABS(I36)+ABS(I37)+ABS(I38)+ABS(I39)+ABS(I40))/5</f>
        <v>0.63466666666667404</v>
      </c>
    </row>
    <row r="37" spans="2:10" x14ac:dyDescent="0.25">
      <c r="B37" s="96">
        <v>80</v>
      </c>
      <c r="C37" s="92">
        <v>80.5</v>
      </c>
      <c r="D37" s="93">
        <v>80.87</v>
      </c>
      <c r="E37" s="94">
        <v>80.13</v>
      </c>
      <c r="F37" s="89">
        <f t="shared" ref="F37" si="13">(C37+D37+E37)/3</f>
        <v>80.5</v>
      </c>
      <c r="G37" s="89">
        <f t="shared" ref="G37" si="14">MAX(C37-F37,D37-F37,E37-F37)</f>
        <v>0.37000000000000455</v>
      </c>
      <c r="H37" s="91">
        <f t="shared" ref="H37:H40" si="15">(G37)/((MAX($C$36:$E$40)-MIN($C$36:$E$40)))</f>
        <v>1.2695580565468176E-3</v>
      </c>
      <c r="I37" s="97">
        <f>E37-B37</f>
        <v>0.12999999999999545</v>
      </c>
      <c r="J37" s="47"/>
    </row>
    <row r="38" spans="2:10" x14ac:dyDescent="0.25">
      <c r="B38" s="53">
        <v>160</v>
      </c>
      <c r="C38" s="5">
        <v>161.19999999999999</v>
      </c>
      <c r="D38" s="3">
        <v>161.30000000000001</v>
      </c>
      <c r="E38" s="29">
        <v>160.78</v>
      </c>
      <c r="F38" s="58">
        <f>(C38+D38+E38)/3</f>
        <v>161.09333333333333</v>
      </c>
      <c r="G38" s="58">
        <f>MAX(C38-F38,D38-F38,E38-F38)</f>
        <v>0.20666666666667766</v>
      </c>
      <c r="H38" s="60">
        <f t="shared" si="15"/>
        <v>7.0912251807122445E-4</v>
      </c>
      <c r="I38" s="68">
        <f>F38-B38</f>
        <v>1.0933333333333337</v>
      </c>
      <c r="J38" s="47"/>
    </row>
    <row r="39" spans="2:10" x14ac:dyDescent="0.25">
      <c r="B39" s="96">
        <v>240</v>
      </c>
      <c r="C39" s="92">
        <v>241.18</v>
      </c>
      <c r="D39" s="93">
        <v>239.95</v>
      </c>
      <c r="E39" s="98">
        <v>238.2</v>
      </c>
      <c r="F39" s="89">
        <f t="shared" ref="F39:F40" si="16">(C39+D39+E39)/3</f>
        <v>239.77666666666664</v>
      </c>
      <c r="G39" s="89">
        <f t="shared" ref="G39:G40" si="17">MAX(C39-F39,D39-F39,E39-F39)</f>
        <v>1.4033333333333644</v>
      </c>
      <c r="H39" s="91">
        <f t="shared" si="15"/>
        <v>4.8151706469028426E-3</v>
      </c>
      <c r="I39" s="99">
        <f>F39-B39</f>
        <v>-0.22333333333335759</v>
      </c>
      <c r="J39" s="47"/>
    </row>
    <row r="40" spans="2:10" ht="15.75" thickBot="1" x14ac:dyDescent="0.3">
      <c r="B40" s="54">
        <v>290</v>
      </c>
      <c r="C40" s="28">
        <v>290.02999999999997</v>
      </c>
      <c r="D40" s="6">
        <v>290</v>
      </c>
      <c r="E40" s="30">
        <v>288.89999999999998</v>
      </c>
      <c r="F40" s="59">
        <f t="shared" si="16"/>
        <v>289.64333333333332</v>
      </c>
      <c r="G40" s="59">
        <f t="shared" si="17"/>
        <v>0.38666666666665606</v>
      </c>
      <c r="H40" s="63">
        <f t="shared" si="15"/>
        <v>1.3267453563912163E-3</v>
      </c>
      <c r="I40" s="69">
        <f>F40-B40</f>
        <v>-0.35666666666668334</v>
      </c>
      <c r="J40" s="40"/>
    </row>
  </sheetData>
  <mergeCells count="6">
    <mergeCell ref="Y10:AA10"/>
    <mergeCell ref="B2:J2"/>
    <mergeCell ref="B10:J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view="pageBreakPreview" zoomScale="60" zoomScaleNormal="80" workbookViewId="0">
      <selection activeCell="V20" sqref="V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9.57031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21.57</v>
      </c>
      <c r="D5" s="87">
        <v>21.51</v>
      </c>
      <c r="E5" s="88">
        <v>21.55</v>
      </c>
      <c r="F5" s="89">
        <f t="shared" ref="F5:F8" si="0">(C5+D5+E5)/3</f>
        <v>21.543333333333333</v>
      </c>
      <c r="G5" s="90">
        <f t="shared" ref="G5:G8" si="1">MAX(C5-F5,D5-F5,E5-F5)*$S$3</f>
        <v>2.6666666666667282E-2</v>
      </c>
      <c r="H5" s="91">
        <f t="shared" ref="H5:H8" si="2">(G5/$S$3)/(MAX($C$4:$E$10)-MIN($C$4:$E$10))</f>
        <v>4.5459711330834095E-4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53.6</v>
      </c>
      <c r="D7" s="87">
        <v>53.55</v>
      </c>
      <c r="E7" s="88">
        <v>53.65</v>
      </c>
      <c r="F7" s="89">
        <f t="shared" si="0"/>
        <v>53.6</v>
      </c>
      <c r="G7" s="90">
        <f t="shared" si="1"/>
        <v>4.9999999999997158E-2</v>
      </c>
      <c r="H7" s="91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85">
        <v>80</v>
      </c>
      <c r="C13" s="87">
        <v>25.12</v>
      </c>
      <c r="D13" s="87">
        <v>24.9</v>
      </c>
      <c r="E13" s="87">
        <v>25.07</v>
      </c>
      <c r="F13" s="89">
        <f t="shared" ref="F13:F16" si="3">(C13+D13+E13)/3</f>
        <v>25.03</v>
      </c>
      <c r="G13" s="90">
        <f t="shared" ref="G13:G16" si="4">MAX(C13-F13,D13-F13,E13-F13)*$S$3</f>
        <v>8.9999999999999858E-2</v>
      </c>
      <c r="H13" s="91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85">
        <v>240</v>
      </c>
      <c r="C15" s="87">
        <v>62.43</v>
      </c>
      <c r="D15" s="87">
        <v>62.09</v>
      </c>
      <c r="E15" s="87">
        <v>62.14</v>
      </c>
      <c r="F15" s="89">
        <f t="shared" si="3"/>
        <v>62.220000000000006</v>
      </c>
      <c r="G15" s="90">
        <f t="shared" si="4"/>
        <v>0.20999999999999375</v>
      </c>
      <c r="H15" s="91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0">
        <f>F20-B20</f>
        <v>0</v>
      </c>
      <c r="J20" s="64">
        <f>(ABS(I20)+ABS(I21)+ABS(I22)+ABS(I23)+ABS(I24))/5</f>
        <v>0.13066666666666862</v>
      </c>
    </row>
    <row r="21" spans="2:15" x14ac:dyDescent="0.25">
      <c r="B21" s="90">
        <f t="shared" ref="B21:B24" si="6">F5</f>
        <v>21.543333333333333</v>
      </c>
      <c r="C21" s="87">
        <v>21.11</v>
      </c>
      <c r="D21" s="87">
        <v>21.35</v>
      </c>
      <c r="E21" s="87">
        <v>21.45</v>
      </c>
      <c r="F21" s="89">
        <f t="shared" ref="F21:F24" si="7">(C21+D21+E21)/3</f>
        <v>21.303333333333331</v>
      </c>
      <c r="G21" s="90">
        <f t="shared" ref="G21:G24" si="8">MAX(C21-F21,D21-F21,E21-F21)*$S$3</f>
        <v>0.14666666666666828</v>
      </c>
      <c r="H21" s="100">
        <f>(G21)/((MAX(C35:E39)-MIN(C35:E39)))</f>
        <v>6.0611069785382376E-4</v>
      </c>
      <c r="I21" s="95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1">
        <f t="shared" si="9"/>
        <v>0.28999999999999915</v>
      </c>
      <c r="J22" s="47"/>
      <c r="L22" s="2"/>
    </row>
    <row r="23" spans="2:15" x14ac:dyDescent="0.25">
      <c r="B23" s="90">
        <f t="shared" si="6"/>
        <v>53.6</v>
      </c>
      <c r="C23" s="87">
        <v>53.56</v>
      </c>
      <c r="D23" s="87">
        <v>53.72</v>
      </c>
      <c r="E23" s="87">
        <v>53.84</v>
      </c>
      <c r="F23" s="89">
        <f t="shared" si="7"/>
        <v>53.706666666666671</v>
      </c>
      <c r="G23" s="90">
        <f t="shared" si="8"/>
        <v>0.13333333333333286</v>
      </c>
      <c r="H23" s="100">
        <f>(G23)/((MAX(C39:E41)-MIN(C39:E41)))</f>
        <v>2.600611143618742E-3</v>
      </c>
      <c r="I23" s="95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2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85">
        <v>80</v>
      </c>
      <c r="C29" s="87">
        <v>21.11</v>
      </c>
      <c r="D29" s="87">
        <v>21.35</v>
      </c>
      <c r="E29" s="87">
        <v>21.45</v>
      </c>
      <c r="F29" s="89">
        <f t="shared" ref="F29:F32" si="10">(C29+D29+E29)/3</f>
        <v>21.303333333333331</v>
      </c>
      <c r="G29" s="90">
        <f t="shared" ref="G29:G32" si="11">MAX(C29-F29,D29-F29,E29-F29)*$S$3</f>
        <v>0.14666666666666828</v>
      </c>
      <c r="H29" s="91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53.56</v>
      </c>
      <c r="D31" s="87">
        <v>53.72</v>
      </c>
      <c r="E31" s="87">
        <v>53.84</v>
      </c>
      <c r="F31" s="89">
        <f t="shared" si="10"/>
        <v>53.706666666666671</v>
      </c>
      <c r="G31" s="90">
        <f t="shared" si="11"/>
        <v>0.13333333333333286</v>
      </c>
      <c r="H31" s="91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0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96">
        <v>80</v>
      </c>
      <c r="C37" s="92">
        <v>80.45</v>
      </c>
      <c r="D37" s="93">
        <v>80.290000000000006</v>
      </c>
      <c r="E37" s="94">
        <v>80.25</v>
      </c>
      <c r="F37" s="89">
        <f t="shared" ref="F37:F39" si="13">(C37+D37+E37)/3</f>
        <v>80.33</v>
      </c>
      <c r="G37" s="89">
        <f t="shared" ref="G37:G39" si="14">MAX(C37-F37,D37-F37,E37-F37)</f>
        <v>0.12000000000000455</v>
      </c>
      <c r="H37" s="91">
        <f t="shared" ref="H37:H39" si="15">(G37)/((MAX($C$36:$E$40)-MIN($C$36:$E$40)))</f>
        <v>4.1098705390781753E-4</v>
      </c>
      <c r="I37" s="95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1">
        <f t="shared" si="16"/>
        <v>1.2066666666666777</v>
      </c>
      <c r="J38" s="47"/>
    </row>
    <row r="39" spans="2:10" x14ac:dyDescent="0.25">
      <c r="B39" s="96">
        <v>240</v>
      </c>
      <c r="C39" s="92">
        <v>239.43</v>
      </c>
      <c r="D39" s="93">
        <v>240.65</v>
      </c>
      <c r="E39" s="94">
        <v>240.7</v>
      </c>
      <c r="F39" s="89">
        <f t="shared" si="13"/>
        <v>240.26</v>
      </c>
      <c r="G39" s="89">
        <f t="shared" si="14"/>
        <v>0.43999999999999773</v>
      </c>
      <c r="H39" s="91">
        <f t="shared" si="15"/>
        <v>1.506952530995266E-3</v>
      </c>
      <c r="I39" s="95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2">
        <f t="shared" si="16"/>
        <v>0.12000000000006139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tabSelected="1" zoomScale="80" zoomScaleNormal="80" workbookViewId="0">
      <selection sqref="A1:R1048576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2.1406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4.140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5" t="s">
        <v>18</v>
      </c>
      <c r="C2" s="106"/>
      <c r="D2" s="106"/>
      <c r="E2" s="106"/>
      <c r="F2" s="106"/>
      <c r="G2" s="106"/>
      <c r="H2" s="106"/>
      <c r="I2" s="106"/>
      <c r="J2" s="107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2.74</v>
      </c>
      <c r="D4" s="43">
        <v>3.08</v>
      </c>
      <c r="E4" s="48">
        <v>2.91</v>
      </c>
      <c r="F4" s="56">
        <f>(C4+D4+E4)/3</f>
        <v>2.91</v>
      </c>
      <c r="G4" s="56">
        <f>MAX(C4-F4,D4-F4,E4-F4)*$S$3</f>
        <v>0.16999999999999993</v>
      </c>
      <c r="H4" s="65">
        <f>(G4/$S$3)/(MAX($C$4:$E$10)-MIN($C$4:$E$10))</f>
        <v>2.9229711141678118E-3</v>
      </c>
      <c r="I4" s="51">
        <v>4.2869999999999999</v>
      </c>
      <c r="J4" s="57">
        <f>(F8-F4)/I4/1</f>
        <v>13.499727859419952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45">
        <v>80</v>
      </c>
      <c r="C5" s="8">
        <v>18.73</v>
      </c>
      <c r="D5" s="9">
        <v>18.899999999999999</v>
      </c>
      <c r="E5" s="49">
        <v>19.18</v>
      </c>
      <c r="F5" s="58">
        <f t="shared" ref="F5:F8" si="0">(C5+D5+E5)/3</f>
        <v>18.936666666666664</v>
      </c>
      <c r="G5" s="56">
        <f t="shared" ref="G5:G8" si="1">MAX(C5-F5,D5-F5,E5-F5)*$S$3</f>
        <v>0.24333333333333584</v>
      </c>
      <c r="H5" s="60">
        <f t="shared" ref="H5:H8" si="2">(G5/$S$3)/(MAX($C$4:$E$10)-MIN($C$4:$E$10))</f>
        <v>4.1838606143971089E-3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35.21</v>
      </c>
      <c r="D6" s="9">
        <v>35.25</v>
      </c>
      <c r="E6" s="49">
        <v>35.17</v>
      </c>
      <c r="F6" s="58">
        <f t="shared" si="0"/>
        <v>35.21</v>
      </c>
      <c r="G6" s="56">
        <f t="shared" si="1"/>
        <v>3.9999999999999147E-2</v>
      </c>
      <c r="H6" s="60">
        <f t="shared" si="2"/>
        <v>6.8775790921594135E-4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45">
        <v>240</v>
      </c>
      <c r="C7" s="8">
        <v>51.23</v>
      </c>
      <c r="D7" s="9">
        <v>51.2</v>
      </c>
      <c r="E7" s="49">
        <v>51.03</v>
      </c>
      <c r="F7" s="58">
        <f t="shared" si="0"/>
        <v>51.153333333333336</v>
      </c>
      <c r="G7" s="56">
        <f t="shared" si="1"/>
        <v>7.6666666666660888E-2</v>
      </c>
      <c r="H7" s="60">
        <f t="shared" si="2"/>
        <v>1.3182026593304831E-3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60.85</v>
      </c>
      <c r="D8" s="37">
        <v>60.9</v>
      </c>
      <c r="E8" s="50">
        <v>60.6</v>
      </c>
      <c r="F8" s="59">
        <f t="shared" si="0"/>
        <v>60.783333333333331</v>
      </c>
      <c r="G8" s="57">
        <f t="shared" si="1"/>
        <v>0.11666666666666714</v>
      </c>
      <c r="H8" s="63">
        <f t="shared" si="2"/>
        <v>2.0059605685465464E-3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05" t="s">
        <v>19</v>
      </c>
      <c r="C10" s="106"/>
      <c r="D10" s="106"/>
      <c r="E10" s="106"/>
      <c r="F10" s="106"/>
      <c r="G10" s="106"/>
      <c r="H10" s="106"/>
      <c r="I10" s="106"/>
      <c r="J10" s="107"/>
      <c r="Y10" s="104"/>
      <c r="Z10" s="104"/>
      <c r="AA10" s="104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3.71</v>
      </c>
      <c r="D12" s="19">
        <v>3.27</v>
      </c>
      <c r="E12" s="19">
        <v>3.51</v>
      </c>
      <c r="F12" s="56">
        <f>(C12+D12+E12)/3</f>
        <v>3.4966666666666666</v>
      </c>
      <c r="G12" s="55">
        <f>MAX(C12-F12,D12-F12,E12-F12)*$S$3</f>
        <v>0.21333333333333337</v>
      </c>
      <c r="H12" s="65">
        <f>(G12/$S$3)/(MAX($C$12:$E$16)-MIN($C$12:$E$16))</f>
        <v>3.1344891762170638E-3</v>
      </c>
      <c r="I12" s="51">
        <f>$I$4</f>
        <v>4.2869999999999999</v>
      </c>
      <c r="J12" s="57">
        <f>(F16-F12)/I12/1</f>
        <v>15.807479978228754</v>
      </c>
      <c r="K12" s="34"/>
    </row>
    <row r="13" spans="2:27" x14ac:dyDescent="0.25">
      <c r="B13" s="45">
        <v>80</v>
      </c>
      <c r="C13" s="9">
        <v>22.5</v>
      </c>
      <c r="D13" s="9">
        <v>22.44</v>
      </c>
      <c r="E13" s="9">
        <v>22.39</v>
      </c>
      <c r="F13" s="58">
        <f t="shared" ref="F13:F16" si="3">(C13+D13+E13)/3</f>
        <v>22.443333333333332</v>
      </c>
      <c r="G13" s="56">
        <f t="shared" ref="G13:G16" si="4">MAX(C13-F13,D13-F13,E13-F13)*$S$3</f>
        <v>5.6666666666668419E-2</v>
      </c>
      <c r="H13" s="60">
        <f t="shared" ref="H13:H16" si="5">(G13/$S$3)/(MAX($C$12:$E$16)-MIN($C$12:$E$16))</f>
        <v>8.3259868743268319E-4</v>
      </c>
      <c r="J13" s="47"/>
    </row>
    <row r="14" spans="2:27" x14ac:dyDescent="0.25">
      <c r="B14" s="45">
        <v>160</v>
      </c>
      <c r="C14" s="9">
        <v>41.27</v>
      </c>
      <c r="D14" s="9">
        <v>41.35</v>
      </c>
      <c r="E14" s="9">
        <v>41.29</v>
      </c>
      <c r="F14" s="58">
        <f t="shared" si="3"/>
        <v>41.303333333333335</v>
      </c>
      <c r="G14" s="56">
        <f t="shared" si="4"/>
        <v>4.6666666666666856E-2</v>
      </c>
      <c r="H14" s="60">
        <f t="shared" si="5"/>
        <v>6.8566950729748535E-4</v>
      </c>
      <c r="J14" s="47"/>
    </row>
    <row r="15" spans="2:27" x14ac:dyDescent="0.25">
      <c r="B15" s="45">
        <v>240</v>
      </c>
      <c r="C15" s="9">
        <v>59.81</v>
      </c>
      <c r="D15" s="9">
        <v>59.89</v>
      </c>
      <c r="E15" s="9">
        <v>59.8</v>
      </c>
      <c r="F15" s="58">
        <f t="shared" si="3"/>
        <v>59.833333333333336</v>
      </c>
      <c r="G15" s="56">
        <f t="shared" si="4"/>
        <v>5.6666666666664867E-2</v>
      </c>
      <c r="H15" s="60">
        <f t="shared" si="5"/>
        <v>8.3259868743263093E-4</v>
      </c>
      <c r="J15" s="47"/>
    </row>
    <row r="16" spans="2:27" ht="15.75" thickBot="1" x14ac:dyDescent="0.3">
      <c r="B16" s="46">
        <v>290</v>
      </c>
      <c r="C16" s="37">
        <v>71.2</v>
      </c>
      <c r="D16" s="37">
        <v>71.260000000000005</v>
      </c>
      <c r="E16" s="37">
        <v>71.33</v>
      </c>
      <c r="F16" s="59">
        <f t="shared" si="3"/>
        <v>71.263333333333335</v>
      </c>
      <c r="G16" s="57">
        <f t="shared" si="4"/>
        <v>6.6666666666662877E-2</v>
      </c>
      <c r="H16" s="63">
        <f t="shared" si="5"/>
        <v>9.7952786756777652E-4</v>
      </c>
      <c r="I16" s="39"/>
      <c r="J16" s="40"/>
    </row>
    <row r="17" spans="2:15" ht="15.75" thickBot="1" x14ac:dyDescent="0.3"/>
    <row r="18" spans="2:15" ht="15.75" customHeight="1" thickBot="1" x14ac:dyDescent="0.3">
      <c r="B18" s="108" t="s">
        <v>36</v>
      </c>
      <c r="C18" s="109"/>
      <c r="D18" s="109"/>
      <c r="E18" s="109"/>
      <c r="F18" s="109"/>
      <c r="G18" s="109"/>
      <c r="H18" s="109"/>
      <c r="I18" s="109"/>
      <c r="J18" s="110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2.91</v>
      </c>
      <c r="C20" s="19">
        <v>2.63</v>
      </c>
      <c r="D20" s="19">
        <v>2.74</v>
      </c>
      <c r="E20" s="19">
        <v>2.96</v>
      </c>
      <c r="F20" s="56">
        <f>(C20+D20+E20)/3</f>
        <v>2.7766666666666668</v>
      </c>
      <c r="G20" s="55">
        <f>MAX(C20-F20,D20-F20,E20-F20)*$S$3</f>
        <v>0.18333333333333313</v>
      </c>
      <c r="H20" s="65">
        <f>(G20)/((MAX($C$20:$E$24)-MIN($C$20:$E$24)))</f>
        <v>3.1419594401599512E-3</v>
      </c>
      <c r="I20" s="70">
        <f>F20-B20</f>
        <v>-0.1333333333333333</v>
      </c>
      <c r="J20" s="64">
        <f>(ABS(I20)+ABS(I21)+ABS(I22)+ABS(I23)+ABS(I24))/5</f>
        <v>8.0666666666667289E-2</v>
      </c>
    </row>
    <row r="21" spans="2:15" x14ac:dyDescent="0.25">
      <c r="B21" s="56">
        <f t="shared" ref="B21:B24" si="6">F5</f>
        <v>18.936666666666664</v>
      </c>
      <c r="C21" s="9">
        <v>18.93</v>
      </c>
      <c r="D21" s="9">
        <v>19.12</v>
      </c>
      <c r="E21" s="9">
        <v>18.96</v>
      </c>
      <c r="F21" s="58">
        <f t="shared" ref="F21:F24" si="7">(C21+D21+E21)/3</f>
        <v>19.003333333333334</v>
      </c>
      <c r="G21" s="56">
        <f>MAX(C21-F21,D21-F21,E21-F21)*$S$3</f>
        <v>0.11666666666666714</v>
      </c>
      <c r="H21" s="60">
        <f t="shared" ref="H21:H24" si="8">(G21)/((MAX($C$20:$E$24)-MIN($C$20:$E$24)))</f>
        <v>1.999428734647252E-3</v>
      </c>
      <c r="I21" s="71">
        <f t="shared" ref="I21:I24" si="9">F21-B21</f>
        <v>6.6666666666669983E-2</v>
      </c>
      <c r="J21" s="47"/>
      <c r="L21" s="2"/>
    </row>
    <row r="22" spans="2:15" x14ac:dyDescent="0.25">
      <c r="B22" s="56">
        <f t="shared" si="6"/>
        <v>35.21</v>
      </c>
      <c r="C22" s="9">
        <v>35.32</v>
      </c>
      <c r="D22" s="9">
        <v>35.31</v>
      </c>
      <c r="E22" s="9">
        <v>35.340000000000003</v>
      </c>
      <c r="F22" s="58">
        <f t="shared" si="7"/>
        <v>35.323333333333331</v>
      </c>
      <c r="G22" s="56">
        <f t="shared" ref="G22:G24" si="10">MAX(C22-F22,D22-F22,E22-F22)*$S$3</f>
        <v>1.6666666666672825E-2</v>
      </c>
      <c r="H22" s="60">
        <f t="shared" si="8"/>
        <v>2.8563267637828321E-4</v>
      </c>
      <c r="I22" s="71">
        <f t="shared" si="9"/>
        <v>0.11333333333332973</v>
      </c>
      <c r="J22" s="47"/>
      <c r="L22" s="2"/>
    </row>
    <row r="23" spans="2:15" x14ac:dyDescent="0.25">
      <c r="B23" s="56">
        <f t="shared" si="6"/>
        <v>51.153333333333336</v>
      </c>
      <c r="C23" s="9">
        <v>51.13</v>
      </c>
      <c r="D23" s="9">
        <v>51.13</v>
      </c>
      <c r="E23" s="9">
        <v>51.08</v>
      </c>
      <c r="F23" s="58">
        <f t="shared" si="7"/>
        <v>51.113333333333337</v>
      </c>
      <c r="G23" s="56">
        <f t="shared" si="10"/>
        <v>1.6666666666665719E-2</v>
      </c>
      <c r="H23" s="60">
        <f t="shared" si="8"/>
        <v>2.8563267637816145E-4</v>
      </c>
      <c r="I23" s="71">
        <f t="shared" si="9"/>
        <v>-3.9999999999999147E-2</v>
      </c>
      <c r="J23" s="47"/>
      <c r="L23" s="2"/>
    </row>
    <row r="24" spans="2:15" ht="15.75" thickBot="1" x14ac:dyDescent="0.3">
      <c r="B24" s="57">
        <f t="shared" si="6"/>
        <v>60.783333333333331</v>
      </c>
      <c r="C24" s="37">
        <v>60.71</v>
      </c>
      <c r="D24" s="37">
        <v>60.51</v>
      </c>
      <c r="E24" s="37">
        <v>60.98</v>
      </c>
      <c r="F24" s="59">
        <f t="shared" si="7"/>
        <v>60.733333333333327</v>
      </c>
      <c r="G24" s="57">
        <f t="shared" si="10"/>
        <v>0.2466666666666697</v>
      </c>
      <c r="H24" s="63">
        <f t="shared" si="8"/>
        <v>4.2273636103970814E-3</v>
      </c>
      <c r="I24" s="72">
        <f t="shared" si="9"/>
        <v>-5.0000000000004263E-2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05" t="s">
        <v>35</v>
      </c>
      <c r="C26" s="106"/>
      <c r="D26" s="106"/>
      <c r="E26" s="106"/>
      <c r="F26" s="106"/>
      <c r="G26" s="106"/>
      <c r="H26" s="106"/>
      <c r="I26" s="106"/>
      <c r="J26" s="107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2.63</v>
      </c>
      <c r="D28" s="19">
        <v>2.74</v>
      </c>
      <c r="E28" s="19">
        <v>2.96</v>
      </c>
      <c r="F28" s="56">
        <f>(C28+D28+E28)/3</f>
        <v>2.7766666666666668</v>
      </c>
      <c r="G28" s="55">
        <f>MAX(C28-F28,D28-F28,E28-F28)*$S$3</f>
        <v>0.18333333333333313</v>
      </c>
      <c r="H28" s="65">
        <f>(G28/$S$3)/(MAX($C$28:$E$32)-MIN($C$28:$E$32))</f>
        <v>3.1419594401599512E-3</v>
      </c>
      <c r="I28" s="51">
        <f>$I$4</f>
        <v>4.2869999999999999</v>
      </c>
      <c r="J28" s="57">
        <f>(F32-F28)/I28/1</f>
        <v>13.519166472280537</v>
      </c>
      <c r="L28" s="2"/>
    </row>
    <row r="29" spans="2:15" x14ac:dyDescent="0.25">
      <c r="B29" s="45">
        <v>80</v>
      </c>
      <c r="C29" s="9">
        <v>18.93</v>
      </c>
      <c r="D29" s="9">
        <v>19.12</v>
      </c>
      <c r="E29" s="9">
        <v>18.96</v>
      </c>
      <c r="F29" s="58">
        <f t="shared" ref="F29:F32" si="11">(C29+D29+E29)/3</f>
        <v>19.003333333333334</v>
      </c>
      <c r="G29" s="56">
        <f t="shared" ref="G29:G32" si="12">MAX(C29-F29,D29-F29,E29-F29)*$S$3</f>
        <v>0.11666666666666714</v>
      </c>
      <c r="H29" s="60">
        <f>(G29/$S$3)/(MAX($C$28:$E$32)-MIN($C$28:$E$32))</f>
        <v>1.999428734647252E-3</v>
      </c>
      <c r="J29" s="47"/>
      <c r="L29" s="2"/>
    </row>
    <row r="30" spans="2:15" x14ac:dyDescent="0.25">
      <c r="B30" s="45">
        <v>160</v>
      </c>
      <c r="C30" s="9">
        <v>35.32</v>
      </c>
      <c r="D30" s="9">
        <v>35.31</v>
      </c>
      <c r="E30" s="9">
        <v>35.340000000000003</v>
      </c>
      <c r="F30" s="58">
        <f t="shared" si="11"/>
        <v>35.323333333333331</v>
      </c>
      <c r="G30" s="56">
        <f t="shared" si="12"/>
        <v>1.6666666666672825E-2</v>
      </c>
      <c r="H30" s="60">
        <f t="shared" ref="H30:H32" si="13">(G30/$S$3)/(MAX($C$28:$E$32)-MIN($C$28:$E$32))</f>
        <v>2.8563267637828321E-4</v>
      </c>
      <c r="J30" s="47"/>
      <c r="K30" s="42"/>
      <c r="L30" s="42"/>
      <c r="M30" s="42"/>
      <c r="N30" s="42"/>
      <c r="O30" s="42"/>
    </row>
    <row r="31" spans="2:15" x14ac:dyDescent="0.25">
      <c r="B31" s="45">
        <v>240</v>
      </c>
      <c r="C31" s="9">
        <v>51.13</v>
      </c>
      <c r="D31" s="9">
        <v>51.13</v>
      </c>
      <c r="E31" s="9">
        <v>51.08</v>
      </c>
      <c r="F31" s="58">
        <f t="shared" si="11"/>
        <v>51.113333333333337</v>
      </c>
      <c r="G31" s="56">
        <f t="shared" si="12"/>
        <v>1.6666666666665719E-2</v>
      </c>
      <c r="H31" s="60">
        <f t="shared" si="13"/>
        <v>2.8563267637816145E-4</v>
      </c>
      <c r="J31" s="47"/>
    </row>
    <row r="32" spans="2:15" ht="16.5" customHeight="1" thickBot="1" x14ac:dyDescent="0.3">
      <c r="B32" s="46">
        <v>290</v>
      </c>
      <c r="C32" s="37">
        <v>60.71</v>
      </c>
      <c r="D32" s="37">
        <v>60.51</v>
      </c>
      <c r="E32" s="37">
        <v>60.98</v>
      </c>
      <c r="F32" s="59">
        <f t="shared" si="11"/>
        <v>60.733333333333327</v>
      </c>
      <c r="G32" s="57">
        <f t="shared" si="12"/>
        <v>0.2466666666666697</v>
      </c>
      <c r="H32" s="63">
        <f t="shared" si="13"/>
        <v>4.2273636103970814E-3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08" t="s">
        <v>25</v>
      </c>
      <c r="C34" s="109"/>
      <c r="D34" s="109"/>
      <c r="E34" s="109"/>
      <c r="F34" s="109"/>
      <c r="G34" s="109"/>
      <c r="H34" s="109"/>
      <c r="I34" s="109"/>
      <c r="J34" s="110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-1.54</v>
      </c>
      <c r="D36" s="16">
        <v>-1.07</v>
      </c>
      <c r="E36" s="66">
        <v>-0.82</v>
      </c>
      <c r="F36" s="56">
        <f>(C36+D36+E36)/3</f>
        <v>-1.1433333333333333</v>
      </c>
      <c r="G36" s="56">
        <f>MAX(C36-F36,D36-F36,E36-F36)</f>
        <v>0.32333333333333336</v>
      </c>
      <c r="H36" s="65">
        <f>(G36)/((MAX($C$36:$E$40)-MIN($C$36:$E$40)))</f>
        <v>1.1102336068857376E-3</v>
      </c>
      <c r="I36" s="70">
        <f>F36-B36</f>
        <v>-1.1433333333333333</v>
      </c>
      <c r="J36" s="64">
        <f>(ABS(I36)+ABS(I37)+ABS(I38)+ABS(I39)+ABS(I40))/5</f>
        <v>0.68799999999999151</v>
      </c>
    </row>
    <row r="37" spans="2:10" x14ac:dyDescent="0.25">
      <c r="B37" s="53">
        <v>80</v>
      </c>
      <c r="C37" s="5">
        <v>80.650000000000006</v>
      </c>
      <c r="D37" s="3">
        <v>79.55</v>
      </c>
      <c r="E37" s="29">
        <v>80.28</v>
      </c>
      <c r="F37" s="58">
        <f t="shared" ref="F37:F39" si="14">(C37+D37+E37)/3</f>
        <v>80.16</v>
      </c>
      <c r="G37" s="58">
        <f t="shared" ref="G37:G39" si="15">MAX(C37-F37,D37-F37,E37-F37)</f>
        <v>0.49000000000000909</v>
      </c>
      <c r="H37" s="60">
        <f t="shared" ref="H37:H39" si="16">(G37)/((MAX($C$36:$E$40)-MIN($C$36:$E$40)))</f>
        <v>1.6825189712598601E-3</v>
      </c>
      <c r="I37" s="71">
        <f t="shared" ref="I37:I40" si="17">F37-B37</f>
        <v>0.15999999999999659</v>
      </c>
      <c r="J37" s="47"/>
    </row>
    <row r="38" spans="2:10" x14ac:dyDescent="0.25">
      <c r="B38" s="53">
        <v>160</v>
      </c>
      <c r="C38" s="5">
        <v>161.54</v>
      </c>
      <c r="D38" s="3">
        <v>161.1</v>
      </c>
      <c r="E38" s="29">
        <v>161.30000000000001</v>
      </c>
      <c r="F38" s="58">
        <f t="shared" si="14"/>
        <v>161.31333333333333</v>
      </c>
      <c r="G38" s="58">
        <f t="shared" si="15"/>
        <v>0.22666666666665947</v>
      </c>
      <c r="H38" s="60">
        <f t="shared" si="16"/>
        <v>7.7830809554873962E-4</v>
      </c>
      <c r="I38" s="71">
        <f t="shared" si="17"/>
        <v>1.3133333333333326</v>
      </c>
      <c r="J38" s="47"/>
    </row>
    <row r="39" spans="2:10" x14ac:dyDescent="0.25">
      <c r="B39" s="53">
        <v>240</v>
      </c>
      <c r="C39" s="5">
        <v>240.29</v>
      </c>
      <c r="D39" s="3">
        <v>239.2</v>
      </c>
      <c r="E39" s="29">
        <v>240.38</v>
      </c>
      <c r="F39" s="58">
        <f t="shared" si="14"/>
        <v>239.95666666666668</v>
      </c>
      <c r="G39" s="58">
        <f t="shared" si="15"/>
        <v>0.4233333333333178</v>
      </c>
      <c r="H39" s="60">
        <f t="shared" si="16"/>
        <v>1.453604825510139E-3</v>
      </c>
      <c r="I39" s="71">
        <f t="shared" si="17"/>
        <v>-4.3333333333322344E-2</v>
      </c>
      <c r="J39" s="47"/>
    </row>
    <row r="40" spans="2:10" ht="15.75" thickBot="1" x14ac:dyDescent="0.3">
      <c r="B40" s="54">
        <v>290</v>
      </c>
      <c r="C40" s="28">
        <v>289.69</v>
      </c>
      <c r="D40" s="6">
        <v>288.51</v>
      </c>
      <c r="E40" s="40">
        <v>289.45999999999998</v>
      </c>
      <c r="F40" s="59">
        <f>(C40+D40+E40)/3</f>
        <v>289.22000000000003</v>
      </c>
      <c r="G40" s="59">
        <f>MAX(C40-F40,D40-F40,E40-F40)</f>
        <v>0.46999999999997044</v>
      </c>
      <c r="H40" s="63">
        <f>(G40)/((MAX($C$36:$E$40)-MIN($C$36:$E$40)))</f>
        <v>1.6138447275348363E-3</v>
      </c>
      <c r="I40" s="72">
        <f t="shared" si="17"/>
        <v>-0.77999999999997272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111" t="s">
        <v>1</v>
      </c>
      <c r="C2" s="112"/>
      <c r="D2" s="112"/>
      <c r="E2" s="112"/>
      <c r="F2" s="112"/>
      <c r="G2" s="112"/>
      <c r="H2" s="113"/>
    </row>
    <row r="3" spans="2:8" ht="15.75" thickBot="1" x14ac:dyDescent="0.3">
      <c r="B3" s="23" t="s">
        <v>0</v>
      </c>
      <c r="C3" s="24" t="s">
        <v>10</v>
      </c>
      <c r="D3" s="24" t="s">
        <v>9</v>
      </c>
      <c r="E3" s="24" t="s">
        <v>8</v>
      </c>
      <c r="F3" s="22" t="s">
        <v>11</v>
      </c>
      <c r="G3" s="24" t="s">
        <v>5</v>
      </c>
      <c r="H3" s="25" t="s">
        <v>3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111" t="s">
        <v>2</v>
      </c>
      <c r="C17" s="112"/>
      <c r="D17" s="112"/>
      <c r="E17" s="112"/>
      <c r="F17" s="112"/>
      <c r="G17" s="112"/>
      <c r="H17" s="113"/>
    </row>
    <row r="18" spans="2:8" ht="15.75" thickBot="1" x14ac:dyDescent="0.3">
      <c r="B18" s="23" t="s">
        <v>0</v>
      </c>
      <c r="C18" s="24" t="s">
        <v>10</v>
      </c>
      <c r="D18" s="24" t="s">
        <v>9</v>
      </c>
      <c r="E18" s="24" t="s">
        <v>8</v>
      </c>
      <c r="F18" s="22" t="s">
        <v>7</v>
      </c>
      <c r="G18" s="24" t="s">
        <v>6</v>
      </c>
      <c r="H18" s="25" t="s">
        <v>4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C1C43-49EE-494C-B635-B785FB629686}">
  <ds:schemaRefs>
    <ds:schemaRef ds:uri="http://schemas.microsoft.com/office/2006/metadata/properties"/>
    <ds:schemaRef ds:uri="6b745cbd-a34e-432a-9900-41e3803aa2e9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c0c8a948-a8a2-431d-a436-e17f069363a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Infos</vt:lpstr>
      <vt:lpstr>P1 Spannung</vt:lpstr>
      <vt:lpstr>P2 Spannung</vt:lpstr>
      <vt:lpstr>P3 Spannung</vt:lpstr>
      <vt:lpstr>Analog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2023-11-10T22:56:16Z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