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 filterPrivacy="1"/>
  <xr:revisionPtr revIDLastSave="0" documentId="13_ncr:1_{A94D9C1C-C0F9-437F-B997-6A12F2A47CD7}" xr6:coauthVersionLast="47" xr6:coauthVersionMax="47" xr10:uidLastSave="{00000000-0000-0000-0000-000000000000}"/>
  <bookViews>
    <workbookView xWindow="-120" yWindow="-120" windowWidth="38640" windowHeight="15840" xr2:uid="{00000000-000D-0000-FFFF-FFFF00000000}"/>
  </bookViews>
  <sheets>
    <sheet name="P1 Spannung" sheetId="1" r:id="rId1"/>
    <sheet name="Analog" sheetId="4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2" i="1" l="1"/>
  <c r="G12" i="1"/>
  <c r="Z4" i="1"/>
  <c r="O12" i="1"/>
  <c r="Q12" i="1" s="1"/>
  <c r="R12" i="1" s="1"/>
  <c r="O11" i="1"/>
  <c r="Q11" i="1" s="1"/>
  <c r="R11" i="1" s="1"/>
  <c r="O10" i="1"/>
  <c r="Q10" i="1" s="1"/>
  <c r="R10" i="1" s="1"/>
  <c r="O9" i="1"/>
  <c r="Q9" i="1" s="1"/>
  <c r="R9" i="1" s="1"/>
  <c r="O8" i="1"/>
  <c r="Q8" i="1" s="1"/>
  <c r="R8" i="1" s="1"/>
  <c r="O7" i="1"/>
  <c r="Q7" i="1" s="1"/>
  <c r="R7" i="1" s="1"/>
  <c r="O6" i="1"/>
  <c r="Q6" i="1" s="1"/>
  <c r="R6" i="1" s="1"/>
  <c r="O5" i="1"/>
  <c r="Q5" i="1" s="1"/>
  <c r="R5" i="1" s="1"/>
  <c r="O4" i="1"/>
  <c r="Q4" i="1" s="1"/>
  <c r="R4" i="1" s="1"/>
  <c r="AF16" i="1"/>
  <c r="AH16" i="1" s="1"/>
  <c r="AG16" i="1"/>
  <c r="AF15" i="1"/>
  <c r="AH15" i="1" s="1"/>
  <c r="AG15" i="1"/>
  <c r="AF14" i="1"/>
  <c r="AH14" i="1" s="1"/>
  <c r="AG14" i="1"/>
  <c r="AF13" i="1"/>
  <c r="AH13" i="1" s="1"/>
  <c r="AG13" i="1"/>
  <c r="AF12" i="1"/>
  <c r="AH12" i="1" s="1"/>
  <c r="AG12" i="1"/>
  <c r="AF11" i="1"/>
  <c r="AH11" i="1" s="1"/>
  <c r="AG11" i="1"/>
  <c r="AG8" i="1"/>
  <c r="AG9" i="1"/>
  <c r="AG10" i="1"/>
  <c r="AG7" i="1"/>
  <c r="AF8" i="1"/>
  <c r="AH8" i="1" s="1"/>
  <c r="AF9" i="1"/>
  <c r="AH9" i="1" s="1"/>
  <c r="AF10" i="1"/>
  <c r="AH10" i="1" s="1"/>
  <c r="AF7" i="1"/>
  <c r="AH7" i="1" s="1"/>
  <c r="AG6" i="1"/>
  <c r="AF6" i="1"/>
  <c r="AH6" i="1" s="1"/>
  <c r="G4" i="4"/>
  <c r="F29" i="4"/>
  <c r="G29" i="4" s="1"/>
  <c r="H29" i="4" s="1"/>
  <c r="F28" i="4"/>
  <c r="F27" i="4"/>
  <c r="F26" i="4"/>
  <c r="F25" i="4"/>
  <c r="F24" i="4"/>
  <c r="F23" i="4"/>
  <c r="F22" i="4"/>
  <c r="F21" i="4"/>
  <c r="F20" i="4"/>
  <c r="F19" i="4"/>
  <c r="G26" i="4" l="1"/>
  <c r="H26" i="4" s="1"/>
  <c r="G25" i="4"/>
  <c r="H25" i="4" s="1"/>
  <c r="G24" i="4"/>
  <c r="H24" i="4" s="1"/>
  <c r="G21" i="4"/>
  <c r="H21" i="4" s="1"/>
  <c r="F14" i="4"/>
  <c r="G14" i="4" s="1"/>
  <c r="H14" i="4" s="1"/>
  <c r="F13" i="4"/>
  <c r="F12" i="4"/>
  <c r="F11" i="4"/>
  <c r="F10" i="4"/>
  <c r="F9" i="4"/>
  <c r="F8" i="4"/>
  <c r="G8" i="4" s="1"/>
  <c r="H8" i="4" s="1"/>
  <c r="F7" i="4"/>
  <c r="G7" i="4" s="1"/>
  <c r="H7" i="4" s="1"/>
  <c r="F6" i="4"/>
  <c r="G6" i="4" s="1"/>
  <c r="H6" i="4" s="1"/>
  <c r="F5" i="4"/>
  <c r="G5" i="4" s="1"/>
  <c r="H5" i="4" s="1"/>
  <c r="F4" i="4"/>
  <c r="G28" i="4"/>
  <c r="H28" i="4" s="1"/>
  <c r="G27" i="4"/>
  <c r="H27" i="4" s="1"/>
  <c r="G23" i="4"/>
  <c r="H23" i="4" s="1"/>
  <c r="G22" i="4"/>
  <c r="H22" i="4" s="1"/>
  <c r="G20" i="4"/>
  <c r="H20" i="4" s="1"/>
  <c r="G19" i="4"/>
  <c r="H19" i="4" s="1"/>
  <c r="G13" i="4"/>
  <c r="H13" i="4" s="1"/>
  <c r="G12" i="4"/>
  <c r="H12" i="4" s="1"/>
  <c r="G11" i="4"/>
  <c r="H11" i="4" s="1"/>
  <c r="G10" i="4"/>
  <c r="H10" i="4" s="1"/>
  <c r="G9" i="4"/>
  <c r="H9" i="4" s="1"/>
  <c r="H4" i="4"/>
  <c r="F4" i="1"/>
  <c r="H4" i="1" s="1"/>
  <c r="F6" i="1"/>
  <c r="H6" i="1" s="1"/>
  <c r="F7" i="1"/>
  <c r="H7" i="1" s="1"/>
  <c r="F8" i="1"/>
  <c r="H8" i="1" s="1"/>
  <c r="F9" i="1"/>
  <c r="H9" i="1" s="1"/>
  <c r="I9" i="1" s="1"/>
  <c r="F10" i="1"/>
  <c r="H10" i="1" s="1"/>
  <c r="F11" i="1"/>
  <c r="H11" i="1" s="1"/>
  <c r="I11" i="1" s="1"/>
  <c r="F12" i="1"/>
  <c r="F5" i="1"/>
  <c r="H5" i="1" l="1"/>
  <c r="I5" i="1" s="1"/>
  <c r="H12" i="1"/>
  <c r="I12" i="1" s="1"/>
  <c r="I8" i="1"/>
  <c r="I7" i="1"/>
  <c r="I10" i="1"/>
  <c r="I6" i="1"/>
  <c r="I4" i="1"/>
</calcChain>
</file>

<file path=xl/sharedStrings.xml><?xml version="1.0" encoding="utf-8"?>
<sst xmlns="http://schemas.openxmlformats.org/spreadsheetml/2006/main" count="46" uniqueCount="33">
  <si>
    <t>Gewicht [kg]</t>
  </si>
  <si>
    <t>Aufsteigend</t>
  </si>
  <si>
    <t>Absteigend</t>
  </si>
  <si>
    <t>Aufsteigender Absoluter Fehler [µV]</t>
  </si>
  <si>
    <t>Aufsteigender Reduzierter Fehler</t>
  </si>
  <si>
    <t>Absteigender Reduzierter Fehler</t>
  </si>
  <si>
    <t>Aufsteigender Absoluter Fehler [mV]</t>
  </si>
  <si>
    <t>Absteigender Absoluter Fehler [mV]</t>
  </si>
  <si>
    <t>Absteigende Mittelwerte [VDC]</t>
  </si>
  <si>
    <t>Messung 3 [VDC]</t>
  </si>
  <si>
    <t>Messung 2 [VDC]</t>
  </si>
  <si>
    <t>Messung 1 [VDC]</t>
  </si>
  <si>
    <t>Aufsteigende Mittelwerte [VDC]</t>
  </si>
  <si>
    <t>Messung 1 [mV]</t>
  </si>
  <si>
    <t>Messung 2 [mV]</t>
  </si>
  <si>
    <t>Messung 3 [mV]</t>
  </si>
  <si>
    <t>Aufsteigende Mittelwerte [mV]</t>
  </si>
  <si>
    <t>1m = 0,1bar = 9,80665</t>
  </si>
  <si>
    <t>Theoretische bar</t>
  </si>
  <si>
    <t>Theoretische PSI</t>
  </si>
  <si>
    <t>Theoretische kPa</t>
  </si>
  <si>
    <t>Kontrolle via PSI / kpa</t>
  </si>
  <si>
    <t>Druck [mmHg]</t>
  </si>
  <si>
    <t>Empfindlichkeit [(mV/V)/mmHg]</t>
  </si>
  <si>
    <t>1mmHg = 133,322 Pa</t>
  </si>
  <si>
    <t>P1</t>
  </si>
  <si>
    <t>mmHg</t>
  </si>
  <si>
    <t>Multimeter</t>
  </si>
  <si>
    <t>Arduino</t>
  </si>
  <si>
    <t>Max bei 299,947mmHg</t>
  </si>
  <si>
    <t>1mmHg=1/51,715 PSI</t>
  </si>
  <si>
    <t>Aufsteigend Multimeter</t>
  </si>
  <si>
    <t>Aufsteigend Arduino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</si>
</sst>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00"/>
    <numFmt numFmtId="166" formatCode="0.0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8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1" xfId="0" applyBorder="1"/>
    <xf numFmtId="164" fontId="0" fillId="0" borderId="1" xfId="0" applyNumberFormat="1" applyBorder="1"/>
    <xf numFmtId="0" fontId="0" fillId="0" borderId="5" xfId="0" applyBorder="1"/>
    <xf numFmtId="0" fontId="0" fillId="0" borderId="8" xfId="0" applyBorder="1"/>
    <xf numFmtId="164" fontId="0" fillId="0" borderId="8" xfId="0" applyNumberFormat="1" applyBorder="1"/>
    <xf numFmtId="0" fontId="0" fillId="0" borderId="5" xfId="0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6" fontId="0" fillId="0" borderId="6" xfId="1" applyNumberFormat="1" applyFont="1" applyBorder="1" applyAlignment="1">
      <alignment horizontal="right" vertical="center"/>
    </xf>
    <xf numFmtId="0" fontId="0" fillId="0" borderId="7" xfId="0" applyBorder="1" applyAlignment="1">
      <alignment horizontal="right" vertical="center"/>
    </xf>
    <xf numFmtId="164" fontId="0" fillId="0" borderId="8" xfId="0" applyNumberFormat="1" applyBorder="1" applyAlignment="1">
      <alignment horizontal="right" vertical="center"/>
    </xf>
    <xf numFmtId="166" fontId="0" fillId="0" borderId="9" xfId="1" applyNumberFormat="1" applyFont="1" applyBorder="1" applyAlignment="1">
      <alignment horizontal="right" vertical="center"/>
    </xf>
    <xf numFmtId="0" fontId="0" fillId="0" borderId="11" xfId="0" applyBorder="1"/>
    <xf numFmtId="0" fontId="0" fillId="0" borderId="12" xfId="0" applyBorder="1"/>
    <xf numFmtId="164" fontId="0" fillId="0" borderId="12" xfId="0" applyNumberFormat="1" applyBorder="1"/>
    <xf numFmtId="0" fontId="0" fillId="0" borderId="11" xfId="0" applyBorder="1" applyAlignment="1">
      <alignment horizontal="right" vertical="center"/>
    </xf>
    <xf numFmtId="0" fontId="0" fillId="0" borderId="12" xfId="0" applyBorder="1" applyAlignment="1">
      <alignment horizontal="right" vertical="center"/>
    </xf>
    <xf numFmtId="164" fontId="0" fillId="0" borderId="12" xfId="0" applyNumberFormat="1" applyBorder="1" applyAlignment="1">
      <alignment horizontal="right" vertical="center"/>
    </xf>
    <xf numFmtId="166" fontId="0" fillId="0" borderId="13" xfId="1" applyNumberFormat="1" applyFont="1" applyBorder="1" applyAlignment="1">
      <alignment horizontal="right" vertical="center"/>
    </xf>
    <xf numFmtId="164" fontId="0" fillId="0" borderId="15" xfId="0" applyNumberForma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17" xfId="0" applyBorder="1" applyAlignment="1">
      <alignment horizontal="center"/>
    </xf>
    <xf numFmtId="0" fontId="0" fillId="0" borderId="7" xfId="0" applyBorder="1"/>
    <xf numFmtId="0" fontId="0" fillId="0" borderId="6" xfId="0" applyBorder="1"/>
    <xf numFmtId="0" fontId="0" fillId="0" borderId="9" xfId="0" applyBorder="1"/>
    <xf numFmtId="0" fontId="0" fillId="0" borderId="18" xfId="0" applyBorder="1"/>
    <xf numFmtId="0" fontId="0" fillId="0" borderId="10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0" xfId="0" applyAlignment="1">
      <alignment horizontal="right" vertical="center"/>
    </xf>
    <xf numFmtId="164" fontId="0" fillId="0" borderId="0" xfId="0" applyNumberFormat="1" applyAlignment="1">
      <alignment horizontal="right" vertical="center"/>
    </xf>
    <xf numFmtId="166" fontId="0" fillId="0" borderId="0" xfId="1" applyNumberFormat="1" applyFont="1" applyBorder="1" applyAlignment="1">
      <alignment horizontal="right" vertical="center"/>
    </xf>
    <xf numFmtId="0" fontId="0" fillId="0" borderId="8" xfId="0" applyBorder="1" applyAlignment="1">
      <alignment horizontal="right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Absoluter Fehler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'P1 Spannung'!$H$3</c:f>
              <c:strCache>
                <c:ptCount val="1"/>
                <c:pt idx="0">
                  <c:v>Aufsteigender Absoluter Fehler [µV]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'P1 Spannung'!$B$4:$B$14</c:f>
              <c:numCache>
                <c:formatCode>General</c:formatCode>
                <c:ptCount val="11"/>
                <c:pt idx="0">
                  <c:v>0</c:v>
                </c:pt>
                <c:pt idx="1">
                  <c:v>40</c:v>
                </c:pt>
                <c:pt idx="2">
                  <c:v>80</c:v>
                </c:pt>
                <c:pt idx="3">
                  <c:v>120</c:v>
                </c:pt>
                <c:pt idx="4">
                  <c:v>160</c:v>
                </c:pt>
                <c:pt idx="5">
                  <c:v>200</c:v>
                </c:pt>
                <c:pt idx="6">
                  <c:v>240</c:v>
                </c:pt>
                <c:pt idx="7">
                  <c:v>280</c:v>
                </c:pt>
                <c:pt idx="8">
                  <c:v>290</c:v>
                </c:pt>
              </c:numCache>
            </c:numRef>
          </c:xVal>
          <c:yVal>
            <c:numRef>
              <c:f>'P1 Spannung'!$H$4:$H$14</c:f>
              <c:numCache>
                <c:formatCode>0.0000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BDA-4703-9BBF-7314E7FC32EA}"/>
            </c:ext>
          </c:extLst>
        </c:ser>
        <c:ser>
          <c:idx val="1"/>
          <c:order val="1"/>
          <c:tx>
            <c:strRef>
              <c:f>'P1 Spannung'!$H$18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strRef>
              <c:f>'P1 Spannung'!$K$2:$K$12</c:f>
              <c:strCache>
                <c:ptCount val="11"/>
                <c:pt idx="0">
                  <c:v>Aufsteigend Arduino</c:v>
                </c:pt>
                <c:pt idx="1">
                  <c:v>Druck [mmHg]</c:v>
                </c:pt>
                <c:pt idx="2">
                  <c:v>0</c:v>
                </c:pt>
                <c:pt idx="3">
                  <c:v>40</c:v>
                </c:pt>
                <c:pt idx="4">
                  <c:v>80</c:v>
                </c:pt>
                <c:pt idx="5">
                  <c:v>120</c:v>
                </c:pt>
                <c:pt idx="6">
                  <c:v>160</c:v>
                </c:pt>
                <c:pt idx="7">
                  <c:v>200</c:v>
                </c:pt>
                <c:pt idx="8">
                  <c:v>240</c:v>
                </c:pt>
                <c:pt idx="9">
                  <c:v>280</c:v>
                </c:pt>
                <c:pt idx="10">
                  <c:v>290</c:v>
                </c:pt>
              </c:strCache>
            </c:strRef>
          </c:xVal>
          <c:yVal>
            <c:numRef>
              <c:f>'P1 Spannung'!$Q$2:$Q$12</c:f>
              <c:numCache>
                <c:formatCode>General</c:formatCode>
                <c:ptCount val="11"/>
                <c:pt idx="1">
                  <c:v>0</c:v>
                </c:pt>
                <c:pt idx="2" formatCode="0.0000">
                  <c:v>0</c:v>
                </c:pt>
                <c:pt idx="3" formatCode="0.0000">
                  <c:v>0</c:v>
                </c:pt>
                <c:pt idx="4" formatCode="0.0000">
                  <c:v>0</c:v>
                </c:pt>
                <c:pt idx="5" formatCode="0.0000">
                  <c:v>0</c:v>
                </c:pt>
                <c:pt idx="6" formatCode="0.0000">
                  <c:v>0</c:v>
                </c:pt>
                <c:pt idx="7" formatCode="0.0000">
                  <c:v>0</c:v>
                </c:pt>
                <c:pt idx="8" formatCode="0.0000">
                  <c:v>0</c:v>
                </c:pt>
                <c:pt idx="9" formatCode="0.0000">
                  <c:v>0</c:v>
                </c:pt>
                <c:pt idx="10" formatCode="0.00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BDA-4703-9BBF-7314E7FC32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9942239"/>
        <c:axId val="1217668111"/>
      </c:scatterChart>
      <c:valAx>
        <c:axId val="1219942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Gewicht [kg]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17668111"/>
        <c:crosses val="autoZero"/>
        <c:crossBetween val="midCat"/>
      </c:valAx>
      <c:valAx>
        <c:axId val="1217668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Absoluter Fehler [µV]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199422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Reduzierter Fehler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'P1 Spannung'!$I$3</c:f>
              <c:strCache>
                <c:ptCount val="1"/>
                <c:pt idx="0">
                  <c:v>Aufsteigender Reduzierter Fehler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'P1 Spannung'!$B$4:$B$14</c:f>
              <c:numCache>
                <c:formatCode>General</c:formatCode>
                <c:ptCount val="11"/>
                <c:pt idx="0">
                  <c:v>0</c:v>
                </c:pt>
                <c:pt idx="1">
                  <c:v>40</c:v>
                </c:pt>
                <c:pt idx="2">
                  <c:v>80</c:v>
                </c:pt>
                <c:pt idx="3">
                  <c:v>120</c:v>
                </c:pt>
                <c:pt idx="4">
                  <c:v>160</c:v>
                </c:pt>
                <c:pt idx="5">
                  <c:v>200</c:v>
                </c:pt>
                <c:pt idx="6">
                  <c:v>240</c:v>
                </c:pt>
                <c:pt idx="7">
                  <c:v>280</c:v>
                </c:pt>
                <c:pt idx="8">
                  <c:v>290</c:v>
                </c:pt>
              </c:numCache>
            </c:numRef>
          </c:xVal>
          <c:yVal>
            <c:numRef>
              <c:f>'P1 Spannung'!$I$4:$I$14</c:f>
              <c:numCache>
                <c:formatCode>0.0000%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E39-4130-BD7B-F546DC6D03D4}"/>
            </c:ext>
          </c:extLst>
        </c:ser>
        <c:ser>
          <c:idx val="1"/>
          <c:order val="1"/>
          <c:tx>
            <c:strRef>
              <c:f>'P1 Spannung'!$I$18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strRef>
              <c:f>'P1 Spannung'!$K$2:$K$12</c:f>
              <c:strCache>
                <c:ptCount val="11"/>
                <c:pt idx="0">
                  <c:v>Aufsteigend Arduino</c:v>
                </c:pt>
                <c:pt idx="1">
                  <c:v>Druck [mmHg]</c:v>
                </c:pt>
                <c:pt idx="2">
                  <c:v>0</c:v>
                </c:pt>
                <c:pt idx="3">
                  <c:v>40</c:v>
                </c:pt>
                <c:pt idx="4">
                  <c:v>80</c:v>
                </c:pt>
                <c:pt idx="5">
                  <c:v>120</c:v>
                </c:pt>
                <c:pt idx="6">
                  <c:v>160</c:v>
                </c:pt>
                <c:pt idx="7">
                  <c:v>200</c:v>
                </c:pt>
                <c:pt idx="8">
                  <c:v>240</c:v>
                </c:pt>
                <c:pt idx="9">
                  <c:v>280</c:v>
                </c:pt>
                <c:pt idx="10">
                  <c:v>290</c:v>
                </c:pt>
              </c:strCache>
            </c:strRef>
          </c:xVal>
          <c:yVal>
            <c:numRef>
              <c:f>'P1 Spannung'!$R$2:$R$12</c:f>
              <c:numCache>
                <c:formatCode>General</c:formatCode>
                <c:ptCount val="11"/>
                <c:pt idx="1">
                  <c:v>0</c:v>
                </c:pt>
                <c:pt idx="2" formatCode="0.0000%">
                  <c:v>0</c:v>
                </c:pt>
                <c:pt idx="3" formatCode="0.0000%">
                  <c:v>0</c:v>
                </c:pt>
                <c:pt idx="4" formatCode="0.0000%">
                  <c:v>0</c:v>
                </c:pt>
                <c:pt idx="5" formatCode="0.0000%">
                  <c:v>0</c:v>
                </c:pt>
                <c:pt idx="6" formatCode="0.0000%">
                  <c:v>0</c:v>
                </c:pt>
                <c:pt idx="7" formatCode="0.0000%">
                  <c:v>0</c:v>
                </c:pt>
                <c:pt idx="8" formatCode="0.0000%">
                  <c:v>0</c:v>
                </c:pt>
                <c:pt idx="9" formatCode="0.0000%">
                  <c:v>0</c:v>
                </c:pt>
                <c:pt idx="10" formatCode="0.0000%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E39-4130-BD7B-F546DC6D03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3022879"/>
        <c:axId val="1218501903"/>
      </c:scatterChart>
      <c:valAx>
        <c:axId val="1293022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Gewicht [kg]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18501903"/>
        <c:crosses val="autoZero"/>
        <c:crossBetween val="midCat"/>
      </c:valAx>
      <c:valAx>
        <c:axId val="1218501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Reduzierter Fehler</a:t>
                </a:r>
              </a:p>
              <a:p>
                <a:pPr>
                  <a:defRPr/>
                </a:pP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930228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'P1 Spannung'!$P$31</c:f>
              <c:strCache>
                <c:ptCount val="1"/>
                <c:pt idx="0">
                  <c:v>Multimeter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6.7749654743179455E-2"/>
                  <c:y val="0.1250191117599786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'P1 Spannung'!$O$32:$O$40</c:f>
              <c:numCache>
                <c:formatCode>General</c:formatCode>
                <c:ptCount val="9"/>
                <c:pt idx="0">
                  <c:v>0</c:v>
                </c:pt>
                <c:pt idx="1">
                  <c:v>40</c:v>
                </c:pt>
                <c:pt idx="2">
                  <c:v>80</c:v>
                </c:pt>
                <c:pt idx="3">
                  <c:v>120</c:v>
                </c:pt>
                <c:pt idx="4">
                  <c:v>160</c:v>
                </c:pt>
                <c:pt idx="5">
                  <c:v>200</c:v>
                </c:pt>
                <c:pt idx="6">
                  <c:v>240</c:v>
                </c:pt>
                <c:pt idx="7">
                  <c:v>280</c:v>
                </c:pt>
                <c:pt idx="8">
                  <c:v>290</c:v>
                </c:pt>
              </c:numCache>
            </c:numRef>
          </c:xVal>
          <c:yVal>
            <c:numRef>
              <c:f>'P1 Spannung'!$P$32:$P$40</c:f>
              <c:numCache>
                <c:formatCode>General</c:formatCode>
                <c:ptCount val="9"/>
                <c:pt idx="0">
                  <c:v>3.8E-3</c:v>
                </c:pt>
                <c:pt idx="1">
                  <c:v>1.21E-2</c:v>
                </c:pt>
                <c:pt idx="2">
                  <c:v>1.9800000000000002E-2</c:v>
                </c:pt>
                <c:pt idx="3">
                  <c:v>2.75E-2</c:v>
                </c:pt>
                <c:pt idx="4">
                  <c:v>3.56E-2</c:v>
                </c:pt>
                <c:pt idx="5">
                  <c:v>4.3299999999999998E-2</c:v>
                </c:pt>
                <c:pt idx="6">
                  <c:v>5.0999999999999997E-2</c:v>
                </c:pt>
                <c:pt idx="7">
                  <c:v>5.8700000000000002E-2</c:v>
                </c:pt>
                <c:pt idx="8">
                  <c:v>6.0699999999999997E-2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39-413A-88BB-F13A336B2A30}"/>
            </c:ext>
          </c:extLst>
        </c:ser>
        <c:ser>
          <c:idx val="1"/>
          <c:order val="1"/>
          <c:tx>
            <c:strRef>
              <c:f>'P1 Spannung'!$Q$31</c:f>
              <c:strCache>
                <c:ptCount val="1"/>
                <c:pt idx="0">
                  <c:v>Arduino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8570946998360549"/>
                  <c:y val="8.023722821678888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'P1 Spannung'!$O$32:$O$40</c:f>
              <c:numCache>
                <c:formatCode>General</c:formatCode>
                <c:ptCount val="9"/>
                <c:pt idx="0">
                  <c:v>0</c:v>
                </c:pt>
                <c:pt idx="1">
                  <c:v>40</c:v>
                </c:pt>
                <c:pt idx="2">
                  <c:v>80</c:v>
                </c:pt>
                <c:pt idx="3">
                  <c:v>120</c:v>
                </c:pt>
                <c:pt idx="4">
                  <c:v>160</c:v>
                </c:pt>
                <c:pt idx="5">
                  <c:v>200</c:v>
                </c:pt>
                <c:pt idx="6">
                  <c:v>240</c:v>
                </c:pt>
                <c:pt idx="7">
                  <c:v>280</c:v>
                </c:pt>
                <c:pt idx="8">
                  <c:v>290</c:v>
                </c:pt>
              </c:numCache>
            </c:numRef>
          </c:xVal>
          <c:yVal>
            <c:numRef>
              <c:f>'P1 Spannung'!$Q$32:$Q$40</c:f>
              <c:numCache>
                <c:formatCode>General</c:formatCode>
                <c:ptCount val="9"/>
                <c:pt idx="0">
                  <c:v>4.4000000000000003E-3</c:v>
                </c:pt>
                <c:pt idx="1">
                  <c:v>1.4E-2</c:v>
                </c:pt>
                <c:pt idx="2">
                  <c:v>2.3099999999999999E-2</c:v>
                </c:pt>
                <c:pt idx="3">
                  <c:v>3.2399999999999998E-2</c:v>
                </c:pt>
                <c:pt idx="4">
                  <c:v>4.1700000000000001E-2</c:v>
                </c:pt>
                <c:pt idx="5">
                  <c:v>5.0299999999999997E-2</c:v>
                </c:pt>
                <c:pt idx="6">
                  <c:v>0.06</c:v>
                </c:pt>
                <c:pt idx="7">
                  <c:v>6.9199999999999998E-2</c:v>
                </c:pt>
                <c:pt idx="8">
                  <c:v>7.1300000000000002E-2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139-413A-88BB-F13A336B2A3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397684031"/>
        <c:axId val="2064268015"/>
      </c:scatterChart>
      <c:valAx>
        <c:axId val="1397684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64268015"/>
        <c:crosses val="autoZero"/>
        <c:crossBetween val="midCat"/>
      </c:valAx>
      <c:valAx>
        <c:axId val="2064268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97684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'P1 Spannung'!$Q$31</c:f>
              <c:strCache>
                <c:ptCount val="1"/>
                <c:pt idx="0">
                  <c:v>Arduino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614492534840715"/>
                  <c:y val="-6.6362090472274898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31171045889892657"/>
                  <c:y val="4.072366446088985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'P1 Spannung'!$P$32:$P$40</c:f>
              <c:numCache>
                <c:formatCode>General</c:formatCode>
                <c:ptCount val="9"/>
                <c:pt idx="0">
                  <c:v>3.8E-3</c:v>
                </c:pt>
                <c:pt idx="1">
                  <c:v>1.21E-2</c:v>
                </c:pt>
                <c:pt idx="2">
                  <c:v>1.9800000000000002E-2</c:v>
                </c:pt>
                <c:pt idx="3">
                  <c:v>2.75E-2</c:v>
                </c:pt>
                <c:pt idx="4">
                  <c:v>3.56E-2</c:v>
                </c:pt>
                <c:pt idx="5">
                  <c:v>4.3299999999999998E-2</c:v>
                </c:pt>
                <c:pt idx="6">
                  <c:v>5.0999999999999997E-2</c:v>
                </c:pt>
                <c:pt idx="7">
                  <c:v>5.8700000000000002E-2</c:v>
                </c:pt>
                <c:pt idx="8">
                  <c:v>6.0699999999999997E-2</c:v>
                </c:pt>
              </c:numCache>
            </c:numRef>
          </c:xVal>
          <c:yVal>
            <c:numRef>
              <c:f>'P1 Spannung'!$Q$32:$Q$40</c:f>
              <c:numCache>
                <c:formatCode>General</c:formatCode>
                <c:ptCount val="9"/>
                <c:pt idx="0">
                  <c:v>4.4000000000000003E-3</c:v>
                </c:pt>
                <c:pt idx="1">
                  <c:v>1.4E-2</c:v>
                </c:pt>
                <c:pt idx="2">
                  <c:v>2.3099999999999999E-2</c:v>
                </c:pt>
                <c:pt idx="3">
                  <c:v>3.2399999999999998E-2</c:v>
                </c:pt>
                <c:pt idx="4">
                  <c:v>4.1700000000000001E-2</c:v>
                </c:pt>
                <c:pt idx="5">
                  <c:v>5.0299999999999997E-2</c:v>
                </c:pt>
                <c:pt idx="6">
                  <c:v>0.06</c:v>
                </c:pt>
                <c:pt idx="7">
                  <c:v>6.9199999999999998E-2</c:v>
                </c:pt>
                <c:pt idx="8">
                  <c:v>7.1300000000000002E-2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FD29-4D6D-8F1B-F6299B7C237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397684031"/>
        <c:axId val="2064268015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'P1 Spannung'!$P$31</c15:sqref>
                        </c15:formulaRef>
                      </c:ext>
                    </c:extLst>
                    <c:strCache>
                      <c:ptCount val="1"/>
                      <c:pt idx="0">
                        <c:v>Multimeter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de-DE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6.7749654743179455E-2"/>
                        <c:y val="0.12501911175997868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de-DE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'P1 Spannung'!$O$32:$O$40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</c:v>
                      </c:pt>
                      <c:pt idx="1">
                        <c:v>40</c:v>
                      </c:pt>
                      <c:pt idx="2">
                        <c:v>80</c:v>
                      </c:pt>
                      <c:pt idx="3">
                        <c:v>120</c:v>
                      </c:pt>
                      <c:pt idx="4">
                        <c:v>160</c:v>
                      </c:pt>
                      <c:pt idx="5">
                        <c:v>200</c:v>
                      </c:pt>
                      <c:pt idx="6">
                        <c:v>240</c:v>
                      </c:pt>
                      <c:pt idx="7">
                        <c:v>280</c:v>
                      </c:pt>
                      <c:pt idx="8">
                        <c:v>290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'P1 Spannung'!$P$32:$P$40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3.8E-3</c:v>
                      </c:pt>
                      <c:pt idx="1">
                        <c:v>1.21E-2</c:v>
                      </c:pt>
                      <c:pt idx="2">
                        <c:v>1.9800000000000002E-2</c:v>
                      </c:pt>
                      <c:pt idx="3">
                        <c:v>2.75E-2</c:v>
                      </c:pt>
                      <c:pt idx="4">
                        <c:v>3.56E-2</c:v>
                      </c:pt>
                      <c:pt idx="5">
                        <c:v>4.3299999999999998E-2</c:v>
                      </c:pt>
                      <c:pt idx="6">
                        <c:v>5.0999999999999997E-2</c:v>
                      </c:pt>
                      <c:pt idx="7">
                        <c:v>5.8700000000000002E-2</c:v>
                      </c:pt>
                      <c:pt idx="8">
                        <c:v>6.0699999999999997E-2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5-FD29-4D6D-8F1B-F6299B7C237F}"/>
                  </c:ext>
                </c:extLst>
              </c15:ser>
            </c15:filteredScatterSeries>
          </c:ext>
        </c:extLst>
      </c:scatterChart>
      <c:valAx>
        <c:axId val="1397684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64268015"/>
        <c:crosses val="autoZero"/>
        <c:crossBetween val="midCat"/>
      </c:valAx>
      <c:valAx>
        <c:axId val="2064268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97684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Gegenüberstellung Messwerte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2931403725498286"/>
          <c:y val="0.12978269030215539"/>
          <c:w val="0.84453136315745891"/>
          <c:h val="0.55712057005681526"/>
        </c:manualLayout>
      </c:layout>
      <c:scatterChart>
        <c:scatterStyle val="smoothMarker"/>
        <c:varyColors val="0"/>
        <c:ser>
          <c:idx val="1"/>
          <c:order val="0"/>
          <c:tx>
            <c:strRef>
              <c:f>Analog!$F$3</c:f>
              <c:strCache>
                <c:ptCount val="1"/>
                <c:pt idx="0">
                  <c:v>Aufsteigende Mittelwerte [VDC]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Analog!$B$4:$B$14</c:f>
              <c:numCache>
                <c:formatCode>General</c:formatCode>
                <c:ptCount val="1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</c:numCache>
            </c:numRef>
          </c:xVal>
          <c:yVal>
            <c:numRef>
              <c:f>Analog!$F$4:$F$14</c:f>
              <c:numCache>
                <c:formatCode>0.0000</c:formatCode>
                <c:ptCount val="11"/>
                <c:pt idx="0">
                  <c:v>0.14156666666666667</c:v>
                </c:pt>
                <c:pt idx="1">
                  <c:v>0.40420000000000006</c:v>
                </c:pt>
                <c:pt idx="2">
                  <c:v>0.80723333333333336</c:v>
                </c:pt>
                <c:pt idx="3">
                  <c:v>1.2085999999999999</c:v>
                </c:pt>
                <c:pt idx="4">
                  <c:v>1.6104666666666667</c:v>
                </c:pt>
                <c:pt idx="5">
                  <c:v>2.0110333333333337</c:v>
                </c:pt>
                <c:pt idx="6">
                  <c:v>2.4111666666666665</c:v>
                </c:pt>
                <c:pt idx="7">
                  <c:v>2.8097333333333334</c:v>
                </c:pt>
                <c:pt idx="8">
                  <c:v>3.2057333333333333</c:v>
                </c:pt>
                <c:pt idx="9">
                  <c:v>3.6005666666666669</c:v>
                </c:pt>
                <c:pt idx="10">
                  <c:v>3.9918333333333336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D68-48A1-9744-C3D0608E6F67}"/>
            </c:ext>
          </c:extLst>
        </c:ser>
        <c:ser>
          <c:idx val="2"/>
          <c:order val="1"/>
          <c:tx>
            <c:strRef>
              <c:f>Analog!$F$18</c:f>
              <c:strCache>
                <c:ptCount val="1"/>
                <c:pt idx="0">
                  <c:v>Absteigende Mittelwerte [VDC]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Analog!$B$19:$B$29</c:f>
              <c:numCache>
                <c:formatCode>General</c:formatCode>
                <c:ptCount val="1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</c:numCache>
            </c:numRef>
          </c:xVal>
          <c:yVal>
            <c:numRef>
              <c:f>Analog!$F$19:$F$29</c:f>
              <c:numCache>
                <c:formatCode>0.0000</c:formatCode>
                <c:ptCount val="11"/>
                <c:pt idx="0">
                  <c:v>0.13796666666666665</c:v>
                </c:pt>
                <c:pt idx="1">
                  <c:v>0.40360000000000001</c:v>
                </c:pt>
                <c:pt idx="2">
                  <c:v>0.80569999999999997</c:v>
                </c:pt>
                <c:pt idx="3">
                  <c:v>1.2073</c:v>
                </c:pt>
                <c:pt idx="4">
                  <c:v>1.6084000000000003</c:v>
                </c:pt>
                <c:pt idx="5">
                  <c:v>2.0089000000000001</c:v>
                </c:pt>
                <c:pt idx="6">
                  <c:v>2.4087000000000001</c:v>
                </c:pt>
                <c:pt idx="7">
                  <c:v>2.8077333333333332</c:v>
                </c:pt>
                <c:pt idx="8">
                  <c:v>3.2034333333333334</c:v>
                </c:pt>
                <c:pt idx="9">
                  <c:v>3.5995666666666666</c:v>
                </c:pt>
                <c:pt idx="10">
                  <c:v>3.9918333333333336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D68-48A1-9744-C3D0608E6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3039087"/>
        <c:axId val="1179649759"/>
      </c:scatterChart>
      <c:valAx>
        <c:axId val="1293039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Gewicht [kg]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79649759"/>
        <c:crosses val="autoZero"/>
        <c:crossBetween val="midCat"/>
      </c:valAx>
      <c:valAx>
        <c:axId val="1179649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Ausgangsspannung [VDC]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930390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Absoluter Fehler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Analog!$G$3</c:f>
              <c:strCache>
                <c:ptCount val="1"/>
                <c:pt idx="0">
                  <c:v>Aufsteigender Absoluter Fehler [mV]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Analog!$B$4:$B$14</c:f>
              <c:numCache>
                <c:formatCode>General</c:formatCode>
                <c:ptCount val="1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</c:numCache>
            </c:numRef>
          </c:xVal>
          <c:yVal>
            <c:numRef>
              <c:f>Analog!$G$4:$G$14</c:f>
              <c:numCache>
                <c:formatCode>0.0000</c:formatCode>
                <c:ptCount val="11"/>
                <c:pt idx="0">
                  <c:v>9.1333333333333258</c:v>
                </c:pt>
                <c:pt idx="1">
                  <c:v>9.9999999999933475E-2</c:v>
                </c:pt>
                <c:pt idx="2">
                  <c:v>0.96666666666667123</c:v>
                </c:pt>
                <c:pt idx="3">
                  <c:v>0.300000000000189</c:v>
                </c:pt>
                <c:pt idx="4">
                  <c:v>0.23333333333330764</c:v>
                </c:pt>
                <c:pt idx="5">
                  <c:v>0.26666666666619321</c:v>
                </c:pt>
                <c:pt idx="6">
                  <c:v>0.63333333333348563</c:v>
                </c:pt>
                <c:pt idx="7">
                  <c:v>0.16666666666642627</c:v>
                </c:pt>
                <c:pt idx="8">
                  <c:v>0.46666666666661527</c:v>
                </c:pt>
                <c:pt idx="9">
                  <c:v>2.7333333333330323</c:v>
                </c:pt>
                <c:pt idx="10">
                  <c:v>0.36666666666640424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595-4286-9459-B7C184187677}"/>
            </c:ext>
          </c:extLst>
        </c:ser>
        <c:ser>
          <c:idx val="1"/>
          <c:order val="1"/>
          <c:tx>
            <c:strRef>
              <c:f>Analog!$G$18</c:f>
              <c:strCache>
                <c:ptCount val="1"/>
                <c:pt idx="0">
                  <c:v>Absteigender Absoluter Fehler [mV]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Analog!$B$19:$B$29</c:f>
              <c:numCache>
                <c:formatCode>General</c:formatCode>
                <c:ptCount val="1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</c:numCache>
            </c:numRef>
          </c:xVal>
          <c:yVal>
            <c:numRef>
              <c:f>Analog!$G$19:$G$29</c:f>
              <c:numCache>
                <c:formatCode>0.0000</c:formatCode>
                <c:ptCount val="11"/>
                <c:pt idx="0">
                  <c:v>3.5333333333333328</c:v>
                </c:pt>
                <c:pt idx="1">
                  <c:v>9.9999999999988987E-2</c:v>
                </c:pt>
                <c:pt idx="2">
                  <c:v>9.9999999999988987E-2</c:v>
                </c:pt>
                <c:pt idx="3">
                  <c:v>9.9999999999988987E-2</c:v>
                </c:pt>
                <c:pt idx="4">
                  <c:v>9.9999999999766942E-2</c:v>
                </c:pt>
                <c:pt idx="5">
                  <c:v>9.9999999999766942E-2</c:v>
                </c:pt>
                <c:pt idx="6">
                  <c:v>0.19999999999997797</c:v>
                </c:pt>
                <c:pt idx="7">
                  <c:v>0.16666666666687036</c:v>
                </c:pt>
                <c:pt idx="8">
                  <c:v>0.46666666666661527</c:v>
                </c:pt>
                <c:pt idx="9">
                  <c:v>0.43333333333350765</c:v>
                </c:pt>
                <c:pt idx="10">
                  <c:v>0.36666666666640424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595-4286-9459-B7C1841876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9942239"/>
        <c:axId val="1217668111"/>
      </c:scatterChart>
      <c:valAx>
        <c:axId val="1219942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Gewicht [kg]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17668111"/>
        <c:crosses val="autoZero"/>
        <c:crossBetween val="midCat"/>
      </c:valAx>
      <c:valAx>
        <c:axId val="1217668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Absolute Fehler [mV]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199422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Reduzierter Fehler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Analog!$H$3</c:f>
              <c:strCache>
                <c:ptCount val="1"/>
                <c:pt idx="0">
                  <c:v>Aufsteigender Reduzierter Fehler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Analog!$B$4:$B$14</c:f>
              <c:numCache>
                <c:formatCode>General</c:formatCode>
                <c:ptCount val="1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</c:numCache>
            </c:numRef>
          </c:xVal>
          <c:yVal>
            <c:numRef>
              <c:f>Analog!$H$4:$H$14</c:f>
              <c:numCache>
                <c:formatCode>0.0000%</c:formatCode>
                <c:ptCount val="11"/>
                <c:pt idx="0">
                  <c:v>2.365780794004384E-3</c:v>
                </c:pt>
                <c:pt idx="1">
                  <c:v>2.5902709423388456E-5</c:v>
                </c:pt>
                <c:pt idx="2">
                  <c:v>2.5039285775958954E-4</c:v>
                </c:pt>
                <c:pt idx="3">
                  <c:v>7.7708128270266027E-5</c:v>
                </c:pt>
                <c:pt idx="4">
                  <c:v>6.0439655321273288E-5</c:v>
                </c:pt>
                <c:pt idx="5">
                  <c:v>6.9073891795625865E-5</c:v>
                </c:pt>
                <c:pt idx="6">
                  <c:v>1.6405049301494216E-4</c:v>
                </c:pt>
                <c:pt idx="7">
                  <c:v>4.3171182372280543E-5</c:v>
                </c:pt>
                <c:pt idx="8">
                  <c:v>1.2087931064254658E-4</c:v>
                </c:pt>
                <c:pt idx="9">
                  <c:v>7.0800739090634416E-4</c:v>
                </c:pt>
                <c:pt idx="10">
                  <c:v>9.4976601219086214E-5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7BC-4B1D-88C6-53512558EA22}"/>
            </c:ext>
          </c:extLst>
        </c:ser>
        <c:ser>
          <c:idx val="1"/>
          <c:order val="1"/>
          <c:tx>
            <c:strRef>
              <c:f>Analog!$H$18</c:f>
              <c:strCache>
                <c:ptCount val="1"/>
                <c:pt idx="0">
                  <c:v>Absteigender Reduzierter Fehler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Analog!$B$19:$B$29</c:f>
              <c:numCache>
                <c:formatCode>General</c:formatCode>
                <c:ptCount val="1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</c:numCache>
            </c:numRef>
          </c:xVal>
          <c:yVal>
            <c:numRef>
              <c:f>Analog!$H$19:$H$29</c:f>
              <c:numCache>
                <c:formatCode>0.0000%</c:formatCode>
                <c:ptCount val="11"/>
                <c:pt idx="0">
                  <c:v>9.1617832633234789E-4</c:v>
                </c:pt>
                <c:pt idx="1">
                  <c:v>2.5929575273554164E-5</c:v>
                </c:pt>
                <c:pt idx="2">
                  <c:v>2.5929575273554164E-5</c:v>
                </c:pt>
                <c:pt idx="3">
                  <c:v>2.5929575273554164E-5</c:v>
                </c:pt>
                <c:pt idx="4">
                  <c:v>2.5929575273496589E-5</c:v>
                </c:pt>
                <c:pt idx="5">
                  <c:v>2.5929575273496589E-5</c:v>
                </c:pt>
                <c:pt idx="6">
                  <c:v>5.1859150547108328E-5</c:v>
                </c:pt>
                <c:pt idx="7">
                  <c:v>4.3215958789314516E-5</c:v>
                </c:pt>
                <c:pt idx="8">
                  <c:v>1.2100468460991944E-4</c:v>
                </c:pt>
                <c:pt idx="9">
                  <c:v>1.1236149285212562E-4</c:v>
                </c:pt>
                <c:pt idx="10">
                  <c:v>9.5075109336307701E-5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7BC-4B1D-88C6-53512558EA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3022879"/>
        <c:axId val="1218501903"/>
      </c:scatterChart>
      <c:valAx>
        <c:axId val="1293022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Gewicht [kg]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18501903"/>
        <c:crosses val="autoZero"/>
        <c:crossBetween val="midCat"/>
      </c:valAx>
      <c:valAx>
        <c:axId val="1218501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Reduzierter Fehler</a:t>
                </a:r>
              </a:p>
              <a:p>
                <a:pPr>
                  <a:defRPr/>
                </a:pP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930228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585786</xdr:colOff>
      <xdr:row>56</xdr:row>
      <xdr:rowOff>119061</xdr:rowOff>
    </xdr:from>
    <xdr:to>
      <xdr:col>5</xdr:col>
      <xdr:colOff>2095500</xdr:colOff>
      <xdr:row>74</xdr:row>
      <xdr:rowOff>142875</xdr:rowOff>
    </xdr:to>
    <xdr:graphicFrame macro="">
      <xdr:nvGraphicFramePr>
        <xdr:cNvPr id="12" name="Diagramm 4">
          <a:extLst>
            <a:ext uri="{FF2B5EF4-FFF2-40B4-BE49-F238E27FC236}">
              <a16:creationId xmlns:a16="http://schemas.microsoft.com/office/drawing/2014/main" id="{B6BA1E49-3364-4E7F-9E49-876047B78F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9526</xdr:colOff>
      <xdr:row>56</xdr:row>
      <xdr:rowOff>138112</xdr:rowOff>
    </xdr:from>
    <xdr:to>
      <xdr:col>9</xdr:col>
      <xdr:colOff>19050</xdr:colOff>
      <xdr:row>74</xdr:row>
      <xdr:rowOff>171450</xdr:rowOff>
    </xdr:to>
    <xdr:graphicFrame macro="">
      <xdr:nvGraphicFramePr>
        <xdr:cNvPr id="15" name="Diagramm 5">
          <a:extLst>
            <a:ext uri="{FF2B5EF4-FFF2-40B4-BE49-F238E27FC236}">
              <a16:creationId xmlns:a16="http://schemas.microsoft.com/office/drawing/2014/main" id="{23F56555-370E-4FD1-8E0B-C48158ECF8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520289</xdr:colOff>
      <xdr:row>10</xdr:row>
      <xdr:rowOff>21302</xdr:rowOff>
    </xdr:from>
    <xdr:to>
      <xdr:col>42</xdr:col>
      <xdr:colOff>348224</xdr:colOff>
      <xdr:row>31</xdr:row>
      <xdr:rowOff>153629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8927223-272C-8F4F-B4B9-91D4C43D57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51211</xdr:colOff>
      <xdr:row>29</xdr:row>
      <xdr:rowOff>0</xdr:rowOff>
    </xdr:from>
    <xdr:to>
      <xdr:col>29</xdr:col>
      <xdr:colOff>493663</xdr:colOff>
      <xdr:row>51</xdr:row>
      <xdr:rowOff>9422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688D30E0-576C-4E8D-8787-8208F130DF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31</xdr:row>
      <xdr:rowOff>0</xdr:rowOff>
    </xdr:from>
    <xdr:to>
      <xdr:col>8</xdr:col>
      <xdr:colOff>19050</xdr:colOff>
      <xdr:row>54</xdr:row>
      <xdr:rowOff>128588</xdr:rowOff>
    </xdr:to>
    <xdr:graphicFrame macro="">
      <xdr:nvGraphicFramePr>
        <xdr:cNvPr id="8" name="Diagramm 1">
          <a:extLst>
            <a:ext uri="{FF2B5EF4-FFF2-40B4-BE49-F238E27FC236}">
              <a16:creationId xmlns:a16="http://schemas.microsoft.com/office/drawing/2014/main" id="{9B2B2380-563C-4342-A3FD-B954AA6F8B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56</xdr:row>
      <xdr:rowOff>0</xdr:rowOff>
    </xdr:from>
    <xdr:to>
      <xdr:col>5</xdr:col>
      <xdr:colOff>2119314</xdr:colOff>
      <xdr:row>74</xdr:row>
      <xdr:rowOff>23814</xdr:rowOff>
    </xdr:to>
    <xdr:graphicFrame macro="">
      <xdr:nvGraphicFramePr>
        <xdr:cNvPr id="11" name="Diagramm 2">
          <a:extLst>
            <a:ext uri="{FF2B5EF4-FFF2-40B4-BE49-F238E27FC236}">
              <a16:creationId xmlns:a16="http://schemas.microsoft.com/office/drawing/2014/main" id="{246048B0-59D1-4391-AC53-DC0C959A5C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56</xdr:row>
      <xdr:rowOff>0</xdr:rowOff>
    </xdr:from>
    <xdr:to>
      <xdr:col>8</xdr:col>
      <xdr:colOff>9524</xdr:colOff>
      <xdr:row>74</xdr:row>
      <xdr:rowOff>33338</xdr:rowOff>
    </xdr:to>
    <xdr:graphicFrame macro="">
      <xdr:nvGraphicFramePr>
        <xdr:cNvPr id="12" name="Diagramm 3">
          <a:extLst>
            <a:ext uri="{FF2B5EF4-FFF2-40B4-BE49-F238E27FC236}">
              <a16:creationId xmlns:a16="http://schemas.microsoft.com/office/drawing/2014/main" id="{87946F58-AF6A-4FD9-ABA8-982EA9A608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H40"/>
  <sheetViews>
    <sheetView tabSelected="1" zoomScale="93" zoomScaleNormal="93" workbookViewId="0">
      <selection activeCell="U55" sqref="U55"/>
    </sheetView>
  </sheetViews>
  <sheetFormatPr baseColWidth="10" defaultColWidth="9.140625" defaultRowHeight="15" x14ac:dyDescent="0.25"/>
  <cols>
    <col min="2" max="2" width="13.7109375" bestFit="1" customWidth="1"/>
    <col min="3" max="5" width="15.140625" bestFit="1" customWidth="1"/>
    <col min="6" max="6" width="29.42578125" style="1" bestFit="1" customWidth="1"/>
    <col min="7" max="7" width="30.42578125" style="1" bestFit="1" customWidth="1"/>
    <col min="8" max="8" width="33.85546875" bestFit="1" customWidth="1"/>
    <col min="9" max="9" width="31.140625" bestFit="1" customWidth="1"/>
    <col min="10" max="10" width="27.140625" bestFit="1" customWidth="1"/>
    <col min="11" max="11" width="13.7109375" bestFit="1" customWidth="1"/>
    <col min="12" max="14" width="15.140625" bestFit="1" customWidth="1"/>
    <col min="15" max="15" width="29.42578125" bestFit="1" customWidth="1"/>
    <col min="16" max="16" width="30.42578125" bestFit="1" customWidth="1"/>
    <col min="17" max="17" width="33.85546875" bestFit="1" customWidth="1"/>
    <col min="18" max="18" width="31.140625" bestFit="1" customWidth="1"/>
  </cols>
  <sheetData>
    <row r="1" spans="2:34" ht="15.75" thickBot="1" x14ac:dyDescent="0.3"/>
    <row r="2" spans="2:34" ht="15.75" thickBot="1" x14ac:dyDescent="0.3">
      <c r="B2" s="42" t="s">
        <v>31</v>
      </c>
      <c r="C2" s="43"/>
      <c r="D2" s="43"/>
      <c r="E2" s="43"/>
      <c r="F2" s="43"/>
      <c r="G2" s="43"/>
      <c r="H2" s="43"/>
      <c r="I2" s="44"/>
      <c r="K2" s="42" t="s">
        <v>32</v>
      </c>
      <c r="L2" s="43"/>
      <c r="M2" s="43"/>
      <c r="N2" s="43"/>
      <c r="O2" s="43"/>
      <c r="P2" s="43"/>
      <c r="Q2" s="43"/>
      <c r="R2" s="44"/>
      <c r="Z2" t="s">
        <v>29</v>
      </c>
      <c r="AB2" t="s">
        <v>24</v>
      </c>
    </row>
    <row r="3" spans="2:34" ht="15.75" thickBot="1" x14ac:dyDescent="0.3">
      <c r="B3" s="23" t="s">
        <v>22</v>
      </c>
      <c r="C3" s="24" t="s">
        <v>13</v>
      </c>
      <c r="D3" s="24" t="s">
        <v>14</v>
      </c>
      <c r="E3" s="24" t="s">
        <v>15</v>
      </c>
      <c r="F3" s="22" t="s">
        <v>16</v>
      </c>
      <c r="G3" s="22" t="s">
        <v>23</v>
      </c>
      <c r="H3" s="24" t="s">
        <v>3</v>
      </c>
      <c r="I3" s="25" t="s">
        <v>4</v>
      </c>
      <c r="K3" s="23" t="s">
        <v>22</v>
      </c>
      <c r="L3" s="24" t="s">
        <v>13</v>
      </c>
      <c r="M3" s="24" t="s">
        <v>14</v>
      </c>
      <c r="N3" s="24" t="s">
        <v>15</v>
      </c>
      <c r="O3" s="22" t="s">
        <v>16</v>
      </c>
      <c r="P3" s="22" t="s">
        <v>23</v>
      </c>
      <c r="Q3" s="24" t="s">
        <v>3</v>
      </c>
      <c r="R3" s="25" t="s">
        <v>4</v>
      </c>
      <c r="AB3" t="s">
        <v>30</v>
      </c>
    </row>
    <row r="4" spans="2:34" x14ac:dyDescent="0.25">
      <c r="B4" s="18">
        <v>0</v>
      </c>
      <c r="C4" s="19"/>
      <c r="D4" s="19"/>
      <c r="E4" s="19"/>
      <c r="F4" s="20">
        <f>(C4+D4+E4)/3</f>
        <v>0</v>
      </c>
      <c r="G4" s="20"/>
      <c r="H4" s="20">
        <f>MAX(C4-F4,D4-F4,E4-F4)*1000</f>
        <v>0</v>
      </c>
      <c r="I4" s="21" t="e">
        <f>(H4/1000)/(MAX($C$4:$E$14)-MIN($C$4:$E$14))</f>
        <v>#DIV/0!</v>
      </c>
      <c r="K4" s="18">
        <v>0</v>
      </c>
      <c r="L4" s="19"/>
      <c r="M4" s="19"/>
      <c r="N4" s="19"/>
      <c r="O4" s="20">
        <f t="shared" ref="O4:O12" si="0">(L4+M4+N4)/3</f>
        <v>0</v>
      </c>
      <c r="P4" s="20"/>
      <c r="Q4" s="20">
        <f t="shared" ref="Q4:Q12" si="1">MAX(L4-O4,M4-O4,N4-O4)*1000</f>
        <v>0</v>
      </c>
      <c r="R4" s="21" t="e">
        <f>(Q4/1000)/(MAX($C$4:$E$14)-MIN($C$4:$E$14))</f>
        <v>#DIV/0!</v>
      </c>
      <c r="Z4">
        <f>P32/Q32</f>
        <v>0.86363636363636354</v>
      </c>
      <c r="AE4" t="s">
        <v>17</v>
      </c>
    </row>
    <row r="5" spans="2:34" x14ac:dyDescent="0.25">
      <c r="B5" s="8">
        <v>40</v>
      </c>
      <c r="C5" s="9"/>
      <c r="D5" s="9"/>
      <c r="E5" s="9"/>
      <c r="F5" s="10">
        <f>(C5+D5+E5)/3</f>
        <v>0</v>
      </c>
      <c r="G5" s="10"/>
      <c r="H5" s="10">
        <f t="shared" ref="H5:H12" si="2">MAX(C5-F5,D5-F5,E5-F5)*1000</f>
        <v>0</v>
      </c>
      <c r="I5" s="11" t="e">
        <f t="shared" ref="I5:I12" si="3">(H5/1000)/(MAX($C$4:$E$14)-MIN($C$4:$E$14))</f>
        <v>#DIV/0!</v>
      </c>
      <c r="K5" s="8">
        <v>40</v>
      </c>
      <c r="L5" s="9"/>
      <c r="M5" s="9"/>
      <c r="N5" s="9"/>
      <c r="O5" s="10">
        <f t="shared" si="0"/>
        <v>0</v>
      </c>
      <c r="P5" s="10"/>
      <c r="Q5" s="10">
        <f t="shared" si="1"/>
        <v>0</v>
      </c>
      <c r="R5" s="11" t="e">
        <f t="shared" ref="R5:R12" si="4">(Q5/1000)/(MAX($C$4:$E$14)-MIN($C$4:$E$14))</f>
        <v>#DIV/0!</v>
      </c>
      <c r="AE5" s="28" t="s">
        <v>18</v>
      </c>
      <c r="AF5" s="26" t="s">
        <v>19</v>
      </c>
      <c r="AG5" s="26" t="s">
        <v>20</v>
      </c>
      <c r="AH5" s="26" t="s">
        <v>21</v>
      </c>
    </row>
    <row r="6" spans="2:34" x14ac:dyDescent="0.25">
      <c r="B6" s="8">
        <v>80</v>
      </c>
      <c r="C6" s="9"/>
      <c r="D6" s="9"/>
      <c r="E6" s="9"/>
      <c r="F6" s="10">
        <f t="shared" ref="F6:F12" si="5">(C6+D6+E6)/3</f>
        <v>0</v>
      </c>
      <c r="G6" s="10"/>
      <c r="H6" s="10">
        <f t="shared" si="2"/>
        <v>0</v>
      </c>
      <c r="I6" s="11" t="e">
        <f t="shared" si="3"/>
        <v>#DIV/0!</v>
      </c>
      <c r="K6" s="8">
        <v>80</v>
      </c>
      <c r="L6" s="9"/>
      <c r="M6" s="9"/>
      <c r="N6" s="9"/>
      <c r="O6" s="10">
        <f t="shared" si="0"/>
        <v>0</v>
      </c>
      <c r="P6" s="10"/>
      <c r="Q6" s="10">
        <f t="shared" si="1"/>
        <v>0</v>
      </c>
      <c r="R6" s="11" t="e">
        <f t="shared" si="4"/>
        <v>#DIV/0!</v>
      </c>
      <c r="AF6">
        <f>AE6*14.5038</f>
        <v>0</v>
      </c>
      <c r="AG6">
        <f>AE6*100</f>
        <v>0</v>
      </c>
      <c r="AH6">
        <f>AF6*6.89476</f>
        <v>0</v>
      </c>
    </row>
    <row r="7" spans="2:34" x14ac:dyDescent="0.25">
      <c r="B7" s="8">
        <v>120</v>
      </c>
      <c r="C7" s="9"/>
      <c r="D7" s="9"/>
      <c r="E7" s="9"/>
      <c r="F7" s="10">
        <f t="shared" si="5"/>
        <v>0</v>
      </c>
      <c r="G7" s="10"/>
      <c r="H7" s="10">
        <f t="shared" si="2"/>
        <v>0</v>
      </c>
      <c r="I7" s="11" t="e">
        <f t="shared" si="3"/>
        <v>#DIV/0!</v>
      </c>
      <c r="K7" s="8">
        <v>120</v>
      </c>
      <c r="L7" s="9"/>
      <c r="M7" s="9"/>
      <c r="N7" s="9"/>
      <c r="O7" s="10">
        <f t="shared" si="0"/>
        <v>0</v>
      </c>
      <c r="P7" s="10"/>
      <c r="Q7" s="10">
        <f t="shared" si="1"/>
        <v>0</v>
      </c>
      <c r="R7" s="11" t="e">
        <f t="shared" si="4"/>
        <v>#DIV/0!</v>
      </c>
      <c r="AE7">
        <v>0.05</v>
      </c>
      <c r="AF7">
        <f>AE7*14.5038</f>
        <v>0.72519</v>
      </c>
      <c r="AG7">
        <f>AE7*100</f>
        <v>5</v>
      </c>
      <c r="AH7">
        <f>AF7*6.89476</f>
        <v>5.0000110044000001</v>
      </c>
    </row>
    <row r="8" spans="2:34" x14ac:dyDescent="0.25">
      <c r="B8" s="8">
        <v>160</v>
      </c>
      <c r="C8" s="9"/>
      <c r="D8" s="9"/>
      <c r="E8" s="9"/>
      <c r="F8" s="10">
        <f t="shared" si="5"/>
        <v>0</v>
      </c>
      <c r="G8" s="10"/>
      <c r="H8" s="10">
        <f t="shared" si="2"/>
        <v>0</v>
      </c>
      <c r="I8" s="11" t="e">
        <f t="shared" si="3"/>
        <v>#DIV/0!</v>
      </c>
      <c r="K8" s="8">
        <v>160</v>
      </c>
      <c r="L8" s="9"/>
      <c r="M8" s="9"/>
      <c r="N8" s="9"/>
      <c r="O8" s="10">
        <f t="shared" si="0"/>
        <v>0</v>
      </c>
      <c r="P8" s="10"/>
      <c r="Q8" s="10">
        <f t="shared" si="1"/>
        <v>0</v>
      </c>
      <c r="R8" s="11" t="e">
        <f t="shared" si="4"/>
        <v>#DIV/0!</v>
      </c>
      <c r="AE8">
        <v>0.1</v>
      </c>
      <c r="AF8">
        <f t="shared" ref="AF8:AF16" si="6">AE8*14.5038</f>
        <v>1.45038</v>
      </c>
      <c r="AG8">
        <f t="shared" ref="AG8:AG16" si="7">AE8*100</f>
        <v>10</v>
      </c>
      <c r="AH8">
        <f t="shared" ref="AH8:AH16" si="8">AF8*6.89476</f>
        <v>10.0000220088</v>
      </c>
    </row>
    <row r="9" spans="2:34" x14ac:dyDescent="0.25">
      <c r="B9" s="8">
        <v>200</v>
      </c>
      <c r="C9" s="9"/>
      <c r="D9" s="9"/>
      <c r="E9" s="9"/>
      <c r="F9" s="10">
        <f t="shared" si="5"/>
        <v>0</v>
      </c>
      <c r="G9" s="10"/>
      <c r="H9" s="10">
        <f t="shared" si="2"/>
        <v>0</v>
      </c>
      <c r="I9" s="11" t="e">
        <f t="shared" si="3"/>
        <v>#DIV/0!</v>
      </c>
      <c r="K9" s="8">
        <v>200</v>
      </c>
      <c r="L9" s="9"/>
      <c r="M9" s="9"/>
      <c r="N9" s="9"/>
      <c r="O9" s="10">
        <f t="shared" si="0"/>
        <v>0</v>
      </c>
      <c r="P9" s="10"/>
      <c r="Q9" s="10">
        <f t="shared" si="1"/>
        <v>0</v>
      </c>
      <c r="R9" s="11" t="e">
        <f t="shared" si="4"/>
        <v>#DIV/0!</v>
      </c>
      <c r="AE9">
        <v>0.15</v>
      </c>
      <c r="AF9">
        <f t="shared" si="6"/>
        <v>2.17557</v>
      </c>
      <c r="AG9">
        <f t="shared" si="7"/>
        <v>15</v>
      </c>
      <c r="AH9">
        <f t="shared" si="8"/>
        <v>15.000033013199999</v>
      </c>
    </row>
    <row r="10" spans="2:34" x14ac:dyDescent="0.25">
      <c r="B10" s="8">
        <v>240</v>
      </c>
      <c r="C10" s="9"/>
      <c r="D10" s="9"/>
      <c r="E10" s="9"/>
      <c r="F10" s="10">
        <f t="shared" si="5"/>
        <v>0</v>
      </c>
      <c r="G10" s="10"/>
      <c r="H10" s="10">
        <f t="shared" si="2"/>
        <v>0</v>
      </c>
      <c r="I10" s="11" t="e">
        <f t="shared" si="3"/>
        <v>#DIV/0!</v>
      </c>
      <c r="K10" s="8">
        <v>240</v>
      </c>
      <c r="L10" s="9"/>
      <c r="M10" s="9"/>
      <c r="N10" s="9"/>
      <c r="O10" s="10">
        <f t="shared" si="0"/>
        <v>0</v>
      </c>
      <c r="P10" s="10"/>
      <c r="Q10" s="10">
        <f t="shared" si="1"/>
        <v>0</v>
      </c>
      <c r="R10" s="11" t="e">
        <f t="shared" si="4"/>
        <v>#DIV/0!</v>
      </c>
      <c r="AE10">
        <v>0.2</v>
      </c>
      <c r="AF10">
        <f t="shared" si="6"/>
        <v>2.90076</v>
      </c>
      <c r="AG10">
        <f t="shared" si="7"/>
        <v>20</v>
      </c>
      <c r="AH10">
        <f t="shared" si="8"/>
        <v>20.000044017600001</v>
      </c>
    </row>
    <row r="11" spans="2:34" x14ac:dyDescent="0.25">
      <c r="B11" s="8">
        <v>280</v>
      </c>
      <c r="C11" s="9"/>
      <c r="D11" s="9"/>
      <c r="E11" s="9"/>
      <c r="F11" s="10">
        <f t="shared" si="5"/>
        <v>0</v>
      </c>
      <c r="G11" s="10"/>
      <c r="H11" s="10">
        <f t="shared" si="2"/>
        <v>0</v>
      </c>
      <c r="I11" s="11" t="e">
        <f t="shared" si="3"/>
        <v>#DIV/0!</v>
      </c>
      <c r="K11" s="8">
        <v>280</v>
      </c>
      <c r="L11" s="9"/>
      <c r="M11" s="9"/>
      <c r="N11" s="9"/>
      <c r="O11" s="10">
        <f t="shared" si="0"/>
        <v>0</v>
      </c>
      <c r="P11" s="10"/>
      <c r="Q11" s="10">
        <f t="shared" si="1"/>
        <v>0</v>
      </c>
      <c r="R11" s="11" t="e">
        <f t="shared" si="4"/>
        <v>#DIV/0!</v>
      </c>
      <c r="AE11">
        <v>0.25</v>
      </c>
      <c r="AF11">
        <f t="shared" si="6"/>
        <v>3.62595</v>
      </c>
      <c r="AG11">
        <f t="shared" si="7"/>
        <v>25</v>
      </c>
      <c r="AH11">
        <f t="shared" si="8"/>
        <v>25.000055021999998</v>
      </c>
    </row>
    <row r="12" spans="2:34" ht="15.75" thickBot="1" x14ac:dyDescent="0.3">
      <c r="B12" s="12">
        <v>290</v>
      </c>
      <c r="C12" s="41"/>
      <c r="D12" s="41"/>
      <c r="E12" s="41"/>
      <c r="F12" s="13">
        <f t="shared" si="5"/>
        <v>0</v>
      </c>
      <c r="G12" s="13">
        <f>(F12-F4)/5/1</f>
        <v>0</v>
      </c>
      <c r="H12" s="13">
        <f t="shared" si="2"/>
        <v>0</v>
      </c>
      <c r="I12" s="14" t="e">
        <f t="shared" si="3"/>
        <v>#DIV/0!</v>
      </c>
      <c r="K12" s="12">
        <v>290</v>
      </c>
      <c r="L12" s="41"/>
      <c r="M12" s="41"/>
      <c r="N12" s="41"/>
      <c r="O12" s="13">
        <f t="shared" si="0"/>
        <v>0</v>
      </c>
      <c r="P12" s="13">
        <f>(O12-O4)/5/1</f>
        <v>0</v>
      </c>
      <c r="Q12" s="13">
        <f t="shared" si="1"/>
        <v>0</v>
      </c>
      <c r="R12" s="14" t="e">
        <f t="shared" si="4"/>
        <v>#DIV/0!</v>
      </c>
      <c r="AE12">
        <v>0.3</v>
      </c>
      <c r="AF12">
        <f t="shared" si="6"/>
        <v>4.35114</v>
      </c>
      <c r="AG12">
        <f t="shared" si="7"/>
        <v>30</v>
      </c>
      <c r="AH12">
        <f t="shared" si="8"/>
        <v>30.000066026399999</v>
      </c>
    </row>
    <row r="13" spans="2:34" x14ac:dyDescent="0.25">
      <c r="B13" s="38"/>
      <c r="C13" s="38"/>
      <c r="D13" s="38"/>
      <c r="E13" s="38"/>
      <c r="F13" s="39"/>
      <c r="G13" s="39"/>
      <c r="H13" s="39"/>
      <c r="I13" s="40"/>
      <c r="AE13">
        <v>0.35</v>
      </c>
      <c r="AF13">
        <f t="shared" si="6"/>
        <v>5.0763299999999996</v>
      </c>
      <c r="AG13">
        <f t="shared" si="7"/>
        <v>35</v>
      </c>
      <c r="AH13">
        <f t="shared" si="8"/>
        <v>35.000077030799993</v>
      </c>
    </row>
    <row r="14" spans="2:34" x14ac:dyDescent="0.25">
      <c r="B14" s="38"/>
      <c r="C14" s="38"/>
      <c r="D14" s="38"/>
      <c r="E14" s="38"/>
      <c r="F14" s="39"/>
      <c r="H14" s="39"/>
      <c r="I14" s="40"/>
      <c r="AE14">
        <v>0.4</v>
      </c>
      <c r="AF14">
        <f t="shared" si="6"/>
        <v>5.80152</v>
      </c>
      <c r="AG14">
        <f t="shared" si="7"/>
        <v>40</v>
      </c>
      <c r="AH14">
        <f t="shared" si="8"/>
        <v>40.000088035200001</v>
      </c>
    </row>
    <row r="15" spans="2:34" x14ac:dyDescent="0.25">
      <c r="B15" s="38"/>
      <c r="F15" s="39"/>
      <c r="H15" s="39"/>
      <c r="I15" s="40"/>
      <c r="AE15">
        <v>0.45</v>
      </c>
      <c r="AF15">
        <f t="shared" si="6"/>
        <v>6.5267100000000005</v>
      </c>
      <c r="AG15">
        <f t="shared" si="7"/>
        <v>45</v>
      </c>
      <c r="AH15">
        <f t="shared" si="8"/>
        <v>45.000099039600002</v>
      </c>
    </row>
    <row r="16" spans="2:34" x14ac:dyDescent="0.25">
      <c r="B16" s="38"/>
      <c r="F16" s="39"/>
      <c r="H16" s="39"/>
      <c r="I16" s="40"/>
      <c r="K16" s="38"/>
      <c r="AE16">
        <v>0.5</v>
      </c>
      <c r="AF16">
        <f t="shared" si="6"/>
        <v>7.2519</v>
      </c>
      <c r="AG16">
        <f t="shared" si="7"/>
        <v>50</v>
      </c>
      <c r="AH16">
        <f t="shared" si="8"/>
        <v>50.000110043999996</v>
      </c>
    </row>
    <row r="17" spans="2:17" x14ac:dyDescent="0.25">
      <c r="F17" s="39"/>
      <c r="H17" s="39"/>
      <c r="I17" s="40"/>
    </row>
    <row r="18" spans="2:17" x14ac:dyDescent="0.25">
      <c r="B18" s="26"/>
      <c r="C18" s="26"/>
      <c r="D18" s="26"/>
      <c r="E18" s="26"/>
      <c r="F18" s="27"/>
      <c r="G18" s="27"/>
      <c r="H18" s="26"/>
      <c r="I18" s="26"/>
    </row>
    <row r="25" spans="2:17" x14ac:dyDescent="0.25">
      <c r="L25" s="2"/>
    </row>
    <row r="26" spans="2:17" x14ac:dyDescent="0.25">
      <c r="L26" s="2"/>
    </row>
    <row r="27" spans="2:17" x14ac:dyDescent="0.25">
      <c r="L27" s="2"/>
    </row>
    <row r="28" spans="2:17" x14ac:dyDescent="0.25">
      <c r="L28" s="2"/>
    </row>
    <row r="29" spans="2:17" ht="15.75" thickBot="1" x14ac:dyDescent="0.3">
      <c r="L29" s="2"/>
    </row>
    <row r="30" spans="2:17" ht="15.75" thickBot="1" x14ac:dyDescent="0.3">
      <c r="B30" s="38"/>
      <c r="C30" s="38"/>
      <c r="D30" s="38"/>
      <c r="E30" s="38"/>
      <c r="F30" s="39"/>
      <c r="G30" s="39"/>
      <c r="H30" s="39"/>
      <c r="I30" s="40"/>
      <c r="L30" s="2"/>
      <c r="O30" s="45" t="s">
        <v>25</v>
      </c>
      <c r="P30" s="46"/>
      <c r="Q30" s="47"/>
    </row>
    <row r="31" spans="2:17" ht="15.75" thickBot="1" x14ac:dyDescent="0.3">
      <c r="B31" s="38"/>
      <c r="C31" s="38"/>
      <c r="D31" s="38"/>
      <c r="E31" s="38"/>
      <c r="F31" s="39"/>
      <c r="H31" s="39"/>
      <c r="I31" s="40"/>
      <c r="L31" s="2"/>
      <c r="O31" s="35" t="s">
        <v>26</v>
      </c>
      <c r="P31" s="36" t="s">
        <v>27</v>
      </c>
      <c r="Q31" s="37" t="s">
        <v>28</v>
      </c>
    </row>
    <row r="32" spans="2:17" x14ac:dyDescent="0.25">
      <c r="B32" s="38"/>
      <c r="F32" s="39"/>
      <c r="H32" s="39"/>
      <c r="I32" s="40"/>
      <c r="L32" s="2"/>
      <c r="O32" s="32">
        <v>0</v>
      </c>
      <c r="P32" s="33">
        <v>3.8E-3</v>
      </c>
      <c r="Q32" s="34">
        <v>4.4000000000000003E-3</v>
      </c>
    </row>
    <row r="33" spans="2:17" x14ac:dyDescent="0.25">
      <c r="B33" s="38"/>
      <c r="F33" s="39"/>
      <c r="H33" s="39"/>
      <c r="I33" s="40"/>
      <c r="L33" s="2"/>
      <c r="O33" s="5">
        <v>40</v>
      </c>
      <c r="P33" s="3">
        <v>1.21E-2</v>
      </c>
      <c r="Q33" s="30">
        <v>1.4E-2</v>
      </c>
    </row>
    <row r="34" spans="2:17" x14ac:dyDescent="0.25">
      <c r="F34" s="39"/>
      <c r="H34" s="39"/>
      <c r="I34" s="40"/>
      <c r="L34" s="2"/>
      <c r="O34" s="5">
        <v>80</v>
      </c>
      <c r="P34" s="3">
        <v>1.9800000000000002E-2</v>
      </c>
      <c r="Q34" s="30">
        <v>2.3099999999999999E-2</v>
      </c>
    </row>
    <row r="35" spans="2:17" x14ac:dyDescent="0.25">
      <c r="O35" s="5">
        <v>120</v>
      </c>
      <c r="P35" s="3">
        <v>2.75E-2</v>
      </c>
      <c r="Q35" s="30">
        <v>3.2399999999999998E-2</v>
      </c>
    </row>
    <row r="36" spans="2:17" x14ac:dyDescent="0.25">
      <c r="O36" s="5">
        <v>160</v>
      </c>
      <c r="P36" s="3">
        <v>3.56E-2</v>
      </c>
      <c r="Q36" s="30">
        <v>4.1700000000000001E-2</v>
      </c>
    </row>
    <row r="37" spans="2:17" x14ac:dyDescent="0.25">
      <c r="O37" s="5">
        <v>200</v>
      </c>
      <c r="P37" s="3">
        <v>4.3299999999999998E-2</v>
      </c>
      <c r="Q37" s="30">
        <v>5.0299999999999997E-2</v>
      </c>
    </row>
    <row r="38" spans="2:17" x14ac:dyDescent="0.25">
      <c r="O38" s="5">
        <v>240</v>
      </c>
      <c r="P38" s="3">
        <v>5.0999999999999997E-2</v>
      </c>
      <c r="Q38" s="30">
        <v>0.06</v>
      </c>
    </row>
    <row r="39" spans="2:17" x14ac:dyDescent="0.25">
      <c r="O39" s="5">
        <v>280</v>
      </c>
      <c r="P39" s="3">
        <v>5.8700000000000002E-2</v>
      </c>
      <c r="Q39" s="30">
        <v>6.9199999999999998E-2</v>
      </c>
    </row>
    <row r="40" spans="2:17" ht="15.75" thickBot="1" x14ac:dyDescent="0.3">
      <c r="O40" s="29">
        <v>290</v>
      </c>
      <c r="P40" s="6">
        <v>6.0699999999999997E-2</v>
      </c>
      <c r="Q40" s="31">
        <v>7.1300000000000002E-2</v>
      </c>
    </row>
  </sheetData>
  <mergeCells count="3">
    <mergeCell ref="B2:I2"/>
    <mergeCell ref="K2:R2"/>
    <mergeCell ref="O30:Q30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8B8CD-DCC6-4C90-A9E8-3306C55A5ABE}">
  <dimension ref="B1:H29"/>
  <sheetViews>
    <sheetView workbookViewId="0">
      <selection activeCell="F11" sqref="F11"/>
    </sheetView>
  </sheetViews>
  <sheetFormatPr baseColWidth="10" defaultRowHeight="15" x14ac:dyDescent="0.25"/>
  <cols>
    <col min="2" max="2" width="12.140625" bestFit="1" customWidth="1"/>
    <col min="3" max="5" width="17.7109375" bestFit="1" customWidth="1"/>
    <col min="6" max="6" width="32" bestFit="1" customWidth="1"/>
    <col min="7" max="7" width="33.85546875" bestFit="1" customWidth="1"/>
    <col min="8" max="8" width="31.140625" bestFit="1" customWidth="1"/>
    <col min="9" max="9" width="27.140625" bestFit="1" customWidth="1"/>
  </cols>
  <sheetData>
    <row r="1" spans="2:8" ht="15.75" thickBot="1" x14ac:dyDescent="0.3"/>
    <row r="2" spans="2:8" ht="15.75" thickBot="1" x14ac:dyDescent="0.3">
      <c r="B2" s="42" t="s">
        <v>1</v>
      </c>
      <c r="C2" s="43"/>
      <c r="D2" s="43"/>
      <c r="E2" s="43"/>
      <c r="F2" s="43"/>
      <c r="G2" s="43"/>
      <c r="H2" s="44"/>
    </row>
    <row r="3" spans="2:8" ht="15.75" thickBot="1" x14ac:dyDescent="0.3">
      <c r="B3" s="23" t="s">
        <v>0</v>
      </c>
      <c r="C3" s="24" t="s">
        <v>11</v>
      </c>
      <c r="D3" s="24" t="s">
        <v>10</v>
      </c>
      <c r="E3" s="24" t="s">
        <v>9</v>
      </c>
      <c r="F3" s="22" t="s">
        <v>12</v>
      </c>
      <c r="G3" s="24" t="s">
        <v>6</v>
      </c>
      <c r="H3" s="25" t="s">
        <v>4</v>
      </c>
    </row>
    <row r="4" spans="2:8" x14ac:dyDescent="0.25">
      <c r="B4" s="18">
        <v>0</v>
      </c>
      <c r="C4" s="16">
        <v>0.13159999999999999</v>
      </c>
      <c r="D4" s="16">
        <v>0.1424</v>
      </c>
      <c r="E4" s="16">
        <v>0.1507</v>
      </c>
      <c r="F4" s="17">
        <f>(C4+D4+E4)/3</f>
        <v>0.14156666666666667</v>
      </c>
      <c r="G4" s="20">
        <f t="shared" ref="G4:G14" si="0">MAX(C4-F4,D4-F4,E4-F4)*1000</f>
        <v>9.1333333333333258</v>
      </c>
      <c r="H4" s="21">
        <f>(G4/1000)/(MAX($C$4:$E$14)-MIN($C$4:$E$14))</f>
        <v>2.365780794004384E-3</v>
      </c>
    </row>
    <row r="5" spans="2:8" x14ac:dyDescent="0.25">
      <c r="B5" s="8">
        <v>0.25</v>
      </c>
      <c r="C5" s="3">
        <v>0.40429999999999999</v>
      </c>
      <c r="D5" s="3">
        <v>0.4042</v>
      </c>
      <c r="E5" s="3">
        <v>0.40410000000000001</v>
      </c>
      <c r="F5" s="4">
        <f t="shared" ref="F5:F14" si="1">(C5+D5+E5)/3</f>
        <v>0.40420000000000006</v>
      </c>
      <c r="G5" s="10">
        <f t="shared" si="0"/>
        <v>9.9999999999933475E-2</v>
      </c>
      <c r="H5" s="11">
        <f>(G5/1000)/(MAX($C$4:$E$14)-MIN($C$4:$E$14))</f>
        <v>2.5902709423388456E-5</v>
      </c>
    </row>
    <row r="6" spans="2:8" x14ac:dyDescent="0.25">
      <c r="B6" s="8">
        <v>0.5</v>
      </c>
      <c r="C6" s="3">
        <v>0.80689999999999995</v>
      </c>
      <c r="D6" s="3">
        <v>0.80820000000000003</v>
      </c>
      <c r="E6" s="3">
        <v>0.80659999999999998</v>
      </c>
      <c r="F6" s="4">
        <f t="shared" si="1"/>
        <v>0.80723333333333336</v>
      </c>
      <c r="G6" s="10">
        <f t="shared" si="0"/>
        <v>0.96666666666667123</v>
      </c>
      <c r="H6" s="11">
        <f t="shared" ref="H6:H14" si="2">(G6/1000)/(MAX($C$4:$E$14)-MIN($C$4:$E$14))</f>
        <v>2.5039285775958954E-4</v>
      </c>
    </row>
    <row r="7" spans="2:8" x14ac:dyDescent="0.25">
      <c r="B7" s="8">
        <v>0.75</v>
      </c>
      <c r="C7" s="3">
        <v>1.2089000000000001</v>
      </c>
      <c r="D7" s="3">
        <v>1.2081</v>
      </c>
      <c r="E7" s="3">
        <v>1.2088000000000001</v>
      </c>
      <c r="F7" s="4">
        <f t="shared" si="1"/>
        <v>1.2085999999999999</v>
      </c>
      <c r="G7" s="10">
        <f t="shared" si="0"/>
        <v>0.300000000000189</v>
      </c>
      <c r="H7" s="11">
        <f t="shared" si="2"/>
        <v>7.7708128270266027E-5</v>
      </c>
    </row>
    <row r="8" spans="2:8" x14ac:dyDescent="0.25">
      <c r="B8" s="8">
        <v>1</v>
      </c>
      <c r="C8" s="3">
        <v>1.6102000000000001</v>
      </c>
      <c r="D8" s="3">
        <v>1.6107</v>
      </c>
      <c r="E8" s="3">
        <v>1.6105</v>
      </c>
      <c r="F8" s="4">
        <f t="shared" si="1"/>
        <v>1.6104666666666667</v>
      </c>
      <c r="G8" s="10">
        <f t="shared" si="0"/>
        <v>0.23333333333330764</v>
      </c>
      <c r="H8" s="11">
        <f t="shared" si="2"/>
        <v>6.0439655321273288E-5</v>
      </c>
    </row>
    <row r="9" spans="2:8" x14ac:dyDescent="0.25">
      <c r="B9" s="8">
        <v>1.25</v>
      </c>
      <c r="C9" s="3">
        <v>2.0106000000000002</v>
      </c>
      <c r="D9" s="3">
        <v>2.0112000000000001</v>
      </c>
      <c r="E9" s="3">
        <v>2.0112999999999999</v>
      </c>
      <c r="F9" s="4">
        <f t="shared" si="1"/>
        <v>2.0110333333333337</v>
      </c>
      <c r="G9" s="10">
        <f t="shared" si="0"/>
        <v>0.26666666666619321</v>
      </c>
      <c r="H9" s="11">
        <f t="shared" si="2"/>
        <v>6.9073891795625865E-5</v>
      </c>
    </row>
    <row r="10" spans="2:8" x14ac:dyDescent="0.25">
      <c r="B10" s="8">
        <v>1.5</v>
      </c>
      <c r="C10" s="3">
        <v>2.4108999999999998</v>
      </c>
      <c r="D10" s="3">
        <v>2.4117999999999999</v>
      </c>
      <c r="E10" s="3">
        <v>2.4108000000000001</v>
      </c>
      <c r="F10" s="4">
        <f t="shared" si="1"/>
        <v>2.4111666666666665</v>
      </c>
      <c r="G10" s="10">
        <f t="shared" si="0"/>
        <v>0.63333333333348563</v>
      </c>
      <c r="H10" s="11">
        <f t="shared" si="2"/>
        <v>1.6405049301494216E-4</v>
      </c>
    </row>
    <row r="11" spans="2:8" x14ac:dyDescent="0.25">
      <c r="B11" s="8">
        <v>1.75</v>
      </c>
      <c r="C11" s="3">
        <v>2.8096000000000001</v>
      </c>
      <c r="D11" s="3">
        <v>2.8098999999999998</v>
      </c>
      <c r="E11" s="3">
        <v>2.8096999999999999</v>
      </c>
      <c r="F11" s="4">
        <f t="shared" si="1"/>
        <v>2.8097333333333334</v>
      </c>
      <c r="G11" s="10">
        <f t="shared" si="0"/>
        <v>0.16666666666642627</v>
      </c>
      <c r="H11" s="11">
        <f t="shared" si="2"/>
        <v>4.3171182372280543E-5</v>
      </c>
    </row>
    <row r="12" spans="2:8" x14ac:dyDescent="0.25">
      <c r="B12" s="8">
        <v>2</v>
      </c>
      <c r="C12" s="3">
        <v>3.2056</v>
      </c>
      <c r="D12" s="3">
        <v>3.2054</v>
      </c>
      <c r="E12" s="3">
        <v>3.2061999999999999</v>
      </c>
      <c r="F12" s="4">
        <f t="shared" si="1"/>
        <v>3.2057333333333333</v>
      </c>
      <c r="G12" s="10">
        <f t="shared" si="0"/>
        <v>0.46666666666661527</v>
      </c>
      <c r="H12" s="11">
        <f t="shared" si="2"/>
        <v>1.2087931064254658E-4</v>
      </c>
    </row>
    <row r="13" spans="2:8" x14ac:dyDescent="0.25">
      <c r="B13" s="8">
        <v>2.25</v>
      </c>
      <c r="C13" s="3">
        <v>3.5985</v>
      </c>
      <c r="D13" s="3">
        <v>3.6032999999999999</v>
      </c>
      <c r="E13" s="3">
        <v>3.5998999999999999</v>
      </c>
      <c r="F13" s="4">
        <f t="shared" si="1"/>
        <v>3.6005666666666669</v>
      </c>
      <c r="G13" s="10">
        <f t="shared" si="0"/>
        <v>2.7333333333330323</v>
      </c>
      <c r="H13" s="11">
        <f t="shared" si="2"/>
        <v>7.0800739090634416E-4</v>
      </c>
    </row>
    <row r="14" spans="2:8" ht="15.75" thickBot="1" x14ac:dyDescent="0.3">
      <c r="B14" s="12">
        <v>2.5</v>
      </c>
      <c r="C14" s="6">
        <v>3.992</v>
      </c>
      <c r="D14" s="6">
        <v>3.9912999999999998</v>
      </c>
      <c r="E14" s="6">
        <v>3.9922</v>
      </c>
      <c r="F14" s="7">
        <f t="shared" si="1"/>
        <v>3.9918333333333336</v>
      </c>
      <c r="G14" s="13">
        <f t="shared" si="0"/>
        <v>0.36666666666640424</v>
      </c>
      <c r="H14" s="14">
        <f t="shared" si="2"/>
        <v>9.4976601219086214E-5</v>
      </c>
    </row>
    <row r="15" spans="2:8" x14ac:dyDescent="0.25">
      <c r="F15" s="1"/>
    </row>
    <row r="16" spans="2:8" ht="15.75" thickBot="1" x14ac:dyDescent="0.3">
      <c r="F16" s="1"/>
    </row>
    <row r="17" spans="2:8" ht="15.75" thickBot="1" x14ac:dyDescent="0.3">
      <c r="B17" s="42" t="s">
        <v>2</v>
      </c>
      <c r="C17" s="43"/>
      <c r="D17" s="43"/>
      <c r="E17" s="43"/>
      <c r="F17" s="43"/>
      <c r="G17" s="43"/>
      <c r="H17" s="44"/>
    </row>
    <row r="18" spans="2:8" ht="15.75" thickBot="1" x14ac:dyDescent="0.3">
      <c r="B18" s="23" t="s">
        <v>0</v>
      </c>
      <c r="C18" s="24" t="s">
        <v>11</v>
      </c>
      <c r="D18" s="24" t="s">
        <v>10</v>
      </c>
      <c r="E18" s="24" t="s">
        <v>9</v>
      </c>
      <c r="F18" s="22" t="s">
        <v>8</v>
      </c>
      <c r="G18" s="24" t="s">
        <v>7</v>
      </c>
      <c r="H18" s="25" t="s">
        <v>5</v>
      </c>
    </row>
    <row r="19" spans="2:8" x14ac:dyDescent="0.25">
      <c r="B19" s="15">
        <v>0</v>
      </c>
      <c r="C19" s="16">
        <v>0.14149999999999999</v>
      </c>
      <c r="D19" s="16">
        <v>0.1368</v>
      </c>
      <c r="E19" s="16">
        <v>0.1356</v>
      </c>
      <c r="F19" s="17">
        <f t="shared" ref="F19:F29" si="3">(C19+D19+E19)/3</f>
        <v>0.13796666666666665</v>
      </c>
      <c r="G19" s="17">
        <f t="shared" ref="G19:G29" si="4">MAX(C19-F19,D19-F19,E19-F19)*1000</f>
        <v>3.5333333333333328</v>
      </c>
      <c r="H19" s="21">
        <f>(G19/1000)/(MAX($C$19:$E$29)-MIN($C$19:$E$29))</f>
        <v>9.1617832633234789E-4</v>
      </c>
    </row>
    <row r="20" spans="2:8" x14ac:dyDescent="0.25">
      <c r="B20" s="5">
        <v>0.25</v>
      </c>
      <c r="C20" s="3">
        <v>0.40360000000000001</v>
      </c>
      <c r="D20" s="3">
        <v>0.40350000000000003</v>
      </c>
      <c r="E20" s="3">
        <v>0.4037</v>
      </c>
      <c r="F20" s="4">
        <f t="shared" si="3"/>
        <v>0.40360000000000001</v>
      </c>
      <c r="G20" s="4">
        <f t="shared" si="4"/>
        <v>9.9999999999988987E-2</v>
      </c>
      <c r="H20" s="11">
        <f t="shared" ref="H20:H28" si="5">(G20/1000)/(MAX($C$19:$E$29)-MIN($C$19:$E$29))</f>
        <v>2.5929575273554164E-5</v>
      </c>
    </row>
    <row r="21" spans="2:8" x14ac:dyDescent="0.25">
      <c r="B21" s="5">
        <v>0.5</v>
      </c>
      <c r="C21" s="3">
        <v>0.80559999999999998</v>
      </c>
      <c r="D21" s="3">
        <v>0.80569999999999997</v>
      </c>
      <c r="E21" s="3">
        <v>0.80579999999999996</v>
      </c>
      <c r="F21" s="4">
        <f t="shared" si="3"/>
        <v>0.80569999999999997</v>
      </c>
      <c r="G21" s="4">
        <f t="shared" si="4"/>
        <v>9.9999999999988987E-2</v>
      </c>
      <c r="H21" s="11">
        <f t="shared" si="5"/>
        <v>2.5929575273554164E-5</v>
      </c>
    </row>
    <row r="22" spans="2:8" x14ac:dyDescent="0.25">
      <c r="B22" s="5">
        <v>0.75</v>
      </c>
      <c r="C22" s="3">
        <v>1.2072000000000001</v>
      </c>
      <c r="D22" s="3">
        <v>1.2073</v>
      </c>
      <c r="E22" s="3">
        <v>1.2074</v>
      </c>
      <c r="F22" s="4">
        <f t="shared" si="3"/>
        <v>1.2073</v>
      </c>
      <c r="G22" s="4">
        <f t="shared" si="4"/>
        <v>9.9999999999988987E-2</v>
      </c>
      <c r="H22" s="11">
        <f t="shared" si="5"/>
        <v>2.5929575273554164E-5</v>
      </c>
    </row>
    <row r="23" spans="2:8" x14ac:dyDescent="0.25">
      <c r="B23" s="5">
        <v>1</v>
      </c>
      <c r="C23" s="3">
        <v>1.6084000000000001</v>
      </c>
      <c r="D23" s="3">
        <v>1.6083000000000001</v>
      </c>
      <c r="E23" s="3">
        <v>1.6085</v>
      </c>
      <c r="F23" s="4">
        <f t="shared" si="3"/>
        <v>1.6084000000000003</v>
      </c>
      <c r="G23" s="4">
        <f t="shared" si="4"/>
        <v>9.9999999999766942E-2</v>
      </c>
      <c r="H23" s="11">
        <f t="shared" si="5"/>
        <v>2.5929575273496589E-5</v>
      </c>
    </row>
    <row r="24" spans="2:8" x14ac:dyDescent="0.25">
      <c r="B24" s="5">
        <v>1.25</v>
      </c>
      <c r="C24" s="3">
        <v>2.0089999999999999</v>
      </c>
      <c r="D24" s="3">
        <v>2.0087999999999999</v>
      </c>
      <c r="E24" s="3">
        <v>2.0089000000000001</v>
      </c>
      <c r="F24" s="4">
        <f t="shared" si="3"/>
        <v>2.0089000000000001</v>
      </c>
      <c r="G24" s="4">
        <f t="shared" si="4"/>
        <v>9.9999999999766942E-2</v>
      </c>
      <c r="H24" s="11">
        <f t="shared" si="5"/>
        <v>2.5929575273496589E-5</v>
      </c>
    </row>
    <row r="25" spans="2:8" x14ac:dyDescent="0.25">
      <c r="B25" s="5">
        <v>1.5</v>
      </c>
      <c r="C25" s="3">
        <v>2.4085000000000001</v>
      </c>
      <c r="D25" s="3">
        <v>2.4087000000000001</v>
      </c>
      <c r="E25" s="3">
        <v>2.4089</v>
      </c>
      <c r="F25" s="4">
        <f t="shared" si="3"/>
        <v>2.4087000000000001</v>
      </c>
      <c r="G25" s="4">
        <f t="shared" si="4"/>
        <v>0.19999999999997797</v>
      </c>
      <c r="H25" s="11">
        <f t="shared" si="5"/>
        <v>5.1859150547108328E-5</v>
      </c>
    </row>
    <row r="26" spans="2:8" x14ac:dyDescent="0.25">
      <c r="B26" s="5">
        <v>1.75</v>
      </c>
      <c r="C26" s="3">
        <v>2.8075999999999999</v>
      </c>
      <c r="D26" s="3">
        <v>2.8079000000000001</v>
      </c>
      <c r="E26" s="3">
        <v>2.8077000000000001</v>
      </c>
      <c r="F26" s="4">
        <f t="shared" si="3"/>
        <v>2.8077333333333332</v>
      </c>
      <c r="G26" s="4">
        <f t="shared" si="4"/>
        <v>0.16666666666687036</v>
      </c>
      <c r="H26" s="11">
        <f t="shared" si="5"/>
        <v>4.3215958789314516E-5</v>
      </c>
    </row>
    <row r="27" spans="2:8" x14ac:dyDescent="0.25">
      <c r="B27" s="5">
        <v>2</v>
      </c>
      <c r="C27" s="3">
        <v>3.2035</v>
      </c>
      <c r="D27" s="3">
        <v>3.2039</v>
      </c>
      <c r="E27" s="3">
        <v>3.2029000000000001</v>
      </c>
      <c r="F27" s="4">
        <f t="shared" si="3"/>
        <v>3.2034333333333334</v>
      </c>
      <c r="G27" s="4">
        <f t="shared" si="4"/>
        <v>0.46666666666661527</v>
      </c>
      <c r="H27" s="11">
        <f t="shared" si="5"/>
        <v>1.2100468460991944E-4</v>
      </c>
    </row>
    <row r="28" spans="2:8" x14ac:dyDescent="0.25">
      <c r="B28" s="5">
        <v>2.25</v>
      </c>
      <c r="C28" s="3">
        <v>3.5994000000000002</v>
      </c>
      <c r="D28" s="3">
        <v>3.6</v>
      </c>
      <c r="E28" s="3">
        <v>3.5992999999999999</v>
      </c>
      <c r="F28" s="4">
        <f t="shared" si="3"/>
        <v>3.5995666666666666</v>
      </c>
      <c r="G28" s="4">
        <f t="shared" si="4"/>
        <v>0.43333333333350765</v>
      </c>
      <c r="H28" s="11">
        <f t="shared" si="5"/>
        <v>1.1236149285212562E-4</v>
      </c>
    </row>
    <row r="29" spans="2:8" ht="15.75" thickBot="1" x14ac:dyDescent="0.3">
      <c r="B29" s="12">
        <v>2.5</v>
      </c>
      <c r="C29" s="6">
        <v>3.992</v>
      </c>
      <c r="D29" s="6">
        <v>3.9912999999999998</v>
      </c>
      <c r="E29" s="6">
        <v>3.9922</v>
      </c>
      <c r="F29" s="7">
        <f t="shared" si="3"/>
        <v>3.9918333333333336</v>
      </c>
      <c r="G29" s="13">
        <f t="shared" si="4"/>
        <v>0.36666666666640424</v>
      </c>
      <c r="H29" s="14">
        <f>(G29/1000)/(MAX($C$19:$E$29)-MIN($C$19:$E$29))</f>
        <v>9.5075109336307701E-5</v>
      </c>
    </row>
  </sheetData>
  <mergeCells count="2">
    <mergeCell ref="B2:H2"/>
    <mergeCell ref="B17:H17"/>
  </mergeCells>
  <pageMargins left="0.7" right="0.7" top="0.78740157499999996" bottom="0.78740157499999996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c0c8a948-a8a2-431d-a436-e17f069363af">
      <Terms xmlns="http://schemas.microsoft.com/office/infopath/2007/PartnerControls"/>
    </lcf76f155ced4ddcb4097134ff3c332f>
    <TaxCatchAll xmlns="6b745cbd-a34e-432a-9900-41e3803aa2e9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FD8BE65C2F837343AC2660C8B0889EAE" ma:contentTypeVersion="14" ma:contentTypeDescription="Ein neues Dokument erstellen." ma:contentTypeScope="" ma:versionID="b7eb9a75dd4706810b4c69081d8d48fe">
  <xsd:schema xmlns:xsd="http://www.w3.org/2001/XMLSchema" xmlns:xs="http://www.w3.org/2001/XMLSchema" xmlns:p="http://schemas.microsoft.com/office/2006/metadata/properties" xmlns:ns2="c0c8a948-a8a2-431d-a436-e17f069363af" xmlns:ns3="6b745cbd-a34e-432a-9900-41e3803aa2e9" targetNamespace="http://schemas.microsoft.com/office/2006/metadata/properties" ma:root="true" ma:fieldsID="f5420ca96eed7fa2cb1a1994b234afa6" ns2:_="" ns3:_="">
    <xsd:import namespace="c0c8a948-a8a2-431d-a436-e17f069363af"/>
    <xsd:import namespace="6b745cbd-a34e-432a-9900-41e3803aa2e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0c8a948-a8a2-431d-a436-e17f069363a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20" nillable="true" ma:taxonomy="true" ma:internalName="lcf76f155ced4ddcb4097134ff3c332f" ma:taxonomyFieldName="MediaServiceImageTags" ma:displayName="Bildmarkierungen" ma:readOnly="false" ma:fieldId="{5cf76f15-5ced-4ddc-b409-7134ff3c332f}" ma:taxonomyMulti="true" ma:sspId="e5a437be-a06e-492f-a0ea-634d5186e92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745cbd-a34e-432a-9900-41e3803aa2e9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f52eb793-408a-4abc-85b9-618291e4fe67}" ma:internalName="TaxCatchAll" ma:showField="CatchAllData" ma:web="6b745cbd-a34e-432a-9900-41e3803aa2e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F9C1C43-49EE-494C-B635-B785FB629686}">
  <ds:schemaRefs>
    <ds:schemaRef ds:uri="http://purl.org/dc/dcmitype/"/>
    <ds:schemaRef ds:uri="c0c8a948-a8a2-431d-a436-e17f069363af"/>
    <ds:schemaRef ds:uri="6b745cbd-a34e-432a-9900-41e3803aa2e9"/>
    <ds:schemaRef ds:uri="http://www.w3.org/XML/1998/namespace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http://schemas.microsoft.com/office/2006/metadata/properties"/>
    <ds:schemaRef ds:uri="http://purl.org/dc/terms/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A5FF9E8C-A979-49D8-B0D6-7BF035D44D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0c8a948-a8a2-431d-a436-e17f069363af"/>
    <ds:schemaRef ds:uri="6b745cbd-a34e-432a-9900-41e3803aa2e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33CB14B-EEEA-4E1E-B623-D870A775B6D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P1 Spannung</vt:lpstr>
      <vt:lpstr>Analog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2023-10-31T11:51:39Z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0x010100FD8BE65C2F837343AC2660C8B0889EAE</vt:lpwstr>
  </property>
  <property fmtid="{D5CDD505-2E9C-101B-9397-08002B2CF9AE}" pid="3" name="MediaServiceImageTags">
    <vt:lpwstr/>
  </property>
</Properties>
</file>