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ctrlProps/ctrlProp1.xml" ContentType="application/vnd.ms-excel.controlpropertie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DieseArbeitsmappe" defaultThemeVersion="124226"/>
  <bookViews>
    <workbookView xWindow="480" yWindow="144" windowWidth="22116" windowHeight="10584"/>
  </bookViews>
  <sheets>
    <sheet name="Tabelle1" sheetId="1" r:id="rId1"/>
    <sheet name="Tabelle2" sheetId="2" r:id="rId2"/>
    <sheet name="Tabelle3" sheetId="3" r:id="rId3"/>
  </sheets>
  <externalReferences>
    <externalReference r:id="rId4"/>
  </externalReferences>
  <definedNames>
    <definedName name="_C">Tabelle1!$D$10</definedName>
    <definedName name="B">Tabelle1!$D$8</definedName>
    <definedName name="D">Tabelle1!$D$12</definedName>
    <definedName name="dd">[1]Tabelle1!$D$18</definedName>
    <definedName name="E">Tabelle1!$D$14</definedName>
    <definedName name="K">[1]Tabelle1!$D$16</definedName>
    <definedName name="n">[1]Tabelle1!$D$20</definedName>
  </definedNames>
  <calcPr calcId="145621"/>
</workbook>
</file>

<file path=xl/calcChain.xml><?xml version="1.0" encoding="utf-8"?>
<calcChain xmlns="http://schemas.openxmlformats.org/spreadsheetml/2006/main">
  <c r="D12" i="1" l="1"/>
  <c r="G44" i="1" s="1"/>
  <c r="D10" i="1"/>
  <c r="D24" i="1"/>
  <c r="D51" i="1" s="1"/>
  <c r="D52" i="1"/>
  <c r="D14" i="1"/>
  <c r="D8" i="1"/>
  <c r="G43" i="1"/>
  <c r="F44" i="1"/>
  <c r="F45" i="1" s="1"/>
  <c r="F46" i="1" s="1"/>
  <c r="F47" i="1" s="1"/>
  <c r="F48" i="1" l="1"/>
  <c r="F49" i="1" s="1"/>
  <c r="F50" i="1" s="1"/>
  <c r="F51" i="1" s="1"/>
  <c r="G47" i="1"/>
  <c r="G50" i="1"/>
  <c r="G46" i="1"/>
  <c r="D22" i="1"/>
  <c r="G45" i="1"/>
  <c r="D16" i="1"/>
  <c r="G51" i="1" l="1"/>
  <c r="F52" i="1"/>
  <c r="G48" i="1"/>
  <c r="D44" i="1"/>
  <c r="E16" i="1"/>
  <c r="C44" i="1"/>
  <c r="G49" i="1"/>
  <c r="F53" i="1" l="1"/>
  <c r="G52" i="1"/>
  <c r="F54" i="1" l="1"/>
  <c r="G53" i="1"/>
  <c r="F55" i="1" l="1"/>
  <c r="G54" i="1"/>
  <c r="G55" i="1" l="1"/>
  <c r="F56" i="1"/>
  <c r="F57" i="1" l="1"/>
  <c r="G56" i="1"/>
  <c r="F58" i="1" l="1"/>
  <c r="G57" i="1"/>
  <c r="F59" i="1" l="1"/>
  <c r="G58" i="1"/>
  <c r="G59" i="1" l="1"/>
  <c r="F60" i="1"/>
  <c r="F61" i="1" l="1"/>
  <c r="G60" i="1"/>
  <c r="F62" i="1" l="1"/>
  <c r="G61" i="1"/>
  <c r="F63" i="1" l="1"/>
  <c r="G62" i="1"/>
  <c r="G63" i="1" l="1"/>
  <c r="F64" i="1"/>
  <c r="F65" i="1" l="1"/>
  <c r="G64" i="1"/>
  <c r="F66" i="1" l="1"/>
  <c r="G65" i="1"/>
  <c r="F67" i="1" l="1"/>
  <c r="G66" i="1"/>
  <c r="G67" i="1" l="1"/>
  <c r="F68" i="1"/>
  <c r="F69" i="1" l="1"/>
  <c r="G68" i="1"/>
  <c r="F70" i="1" l="1"/>
  <c r="G69" i="1"/>
  <c r="F71" i="1" l="1"/>
  <c r="G70" i="1"/>
  <c r="G71" i="1" l="1"/>
  <c r="F72" i="1"/>
  <c r="F73" i="1" l="1"/>
  <c r="G72" i="1"/>
  <c r="F74" i="1" l="1"/>
  <c r="G73" i="1"/>
  <c r="F75" i="1" l="1"/>
  <c r="G74" i="1"/>
  <c r="G75" i="1" l="1"/>
  <c r="F76" i="1"/>
  <c r="F77" i="1" l="1"/>
  <c r="G76" i="1"/>
  <c r="F78" i="1" l="1"/>
  <c r="G77" i="1"/>
  <c r="F79" i="1" l="1"/>
  <c r="G78" i="1"/>
  <c r="G79" i="1" l="1"/>
  <c r="F80" i="1"/>
  <c r="F81" i="1" l="1"/>
  <c r="G80" i="1"/>
  <c r="F82" i="1" l="1"/>
  <c r="G81" i="1"/>
  <c r="F83" i="1" l="1"/>
  <c r="G82" i="1"/>
  <c r="G83" i="1" l="1"/>
  <c r="F84" i="1"/>
  <c r="F85" i="1" l="1"/>
  <c r="G84" i="1"/>
  <c r="F86" i="1" l="1"/>
  <c r="G85" i="1"/>
  <c r="F87" i="1" l="1"/>
  <c r="G86" i="1"/>
  <c r="G87" i="1" l="1"/>
  <c r="F88" i="1"/>
  <c r="F89" i="1" l="1"/>
  <c r="G88" i="1"/>
  <c r="F90" i="1" l="1"/>
  <c r="G89" i="1"/>
  <c r="F91" i="1" l="1"/>
  <c r="G90" i="1"/>
  <c r="G91" i="1" l="1"/>
  <c r="F92" i="1"/>
  <c r="F93" i="1" l="1"/>
  <c r="G92" i="1"/>
  <c r="F94" i="1" l="1"/>
  <c r="G93" i="1"/>
  <c r="F95" i="1" l="1"/>
  <c r="G94" i="1"/>
  <c r="G95" i="1" l="1"/>
  <c r="F96" i="1"/>
  <c r="F97" i="1" l="1"/>
  <c r="G96" i="1"/>
  <c r="F98" i="1" l="1"/>
  <c r="G97" i="1"/>
  <c r="F99" i="1" l="1"/>
  <c r="G98" i="1"/>
  <c r="G99" i="1" l="1"/>
  <c r="F100" i="1"/>
  <c r="F101" i="1" l="1"/>
  <c r="G100" i="1"/>
  <c r="F102" i="1" l="1"/>
  <c r="G101" i="1"/>
  <c r="F103" i="1" l="1"/>
  <c r="G102" i="1"/>
  <c r="G103" i="1" l="1"/>
  <c r="F104" i="1"/>
  <c r="F105" i="1" l="1"/>
  <c r="G104" i="1"/>
  <c r="F106" i="1" l="1"/>
  <c r="G105" i="1"/>
  <c r="F107" i="1" l="1"/>
  <c r="G106" i="1"/>
  <c r="G107" i="1" l="1"/>
  <c r="F108" i="1"/>
  <c r="F109" i="1" l="1"/>
  <c r="G108" i="1"/>
  <c r="F110" i="1" l="1"/>
  <c r="G109" i="1"/>
  <c r="F111" i="1" l="1"/>
  <c r="G110" i="1"/>
  <c r="G111" i="1" l="1"/>
  <c r="F112" i="1"/>
  <c r="F113" i="1" l="1"/>
  <c r="G112" i="1"/>
  <c r="F114" i="1" l="1"/>
  <c r="G113" i="1"/>
  <c r="F115" i="1" l="1"/>
  <c r="G114" i="1"/>
  <c r="G115" i="1" l="1"/>
  <c r="F116" i="1"/>
  <c r="F117" i="1" l="1"/>
  <c r="G116" i="1"/>
  <c r="F118" i="1" l="1"/>
  <c r="G117" i="1"/>
  <c r="F119" i="1" l="1"/>
  <c r="G118" i="1"/>
  <c r="G119" i="1" l="1"/>
  <c r="F120" i="1"/>
  <c r="F121" i="1" l="1"/>
  <c r="G120" i="1"/>
  <c r="F122" i="1" l="1"/>
  <c r="G121" i="1"/>
  <c r="F123" i="1" l="1"/>
  <c r="G122" i="1"/>
  <c r="G123" i="1" l="1"/>
  <c r="F124" i="1"/>
  <c r="F125" i="1" l="1"/>
  <c r="G124" i="1"/>
  <c r="F126" i="1" l="1"/>
  <c r="G125" i="1"/>
  <c r="F127" i="1" l="1"/>
  <c r="G126" i="1"/>
  <c r="G127" i="1" l="1"/>
  <c r="F128" i="1"/>
  <c r="F129" i="1" l="1"/>
  <c r="G128" i="1"/>
  <c r="F130" i="1" l="1"/>
  <c r="G129" i="1"/>
  <c r="F131" i="1" l="1"/>
  <c r="G130" i="1"/>
  <c r="G131" i="1" l="1"/>
  <c r="F132" i="1"/>
  <c r="F133" i="1" l="1"/>
  <c r="G132" i="1"/>
  <c r="F134" i="1" l="1"/>
  <c r="G133" i="1"/>
  <c r="F135" i="1" l="1"/>
  <c r="G134" i="1"/>
  <c r="G135" i="1" l="1"/>
  <c r="F136" i="1"/>
  <c r="F137" i="1" l="1"/>
  <c r="G136" i="1"/>
  <c r="F138" i="1" l="1"/>
  <c r="G137" i="1"/>
  <c r="F139" i="1" l="1"/>
  <c r="G138" i="1"/>
  <c r="G139" i="1" l="1"/>
  <c r="F140" i="1"/>
  <c r="F141" i="1" l="1"/>
  <c r="G140" i="1"/>
  <c r="F142" i="1" l="1"/>
  <c r="G141" i="1"/>
  <c r="F143" i="1" l="1"/>
  <c r="G143" i="1" s="1"/>
  <c r="D48" i="1" s="1"/>
  <c r="G142" i="1"/>
  <c r="D20" i="1" l="1"/>
  <c r="C47" i="1"/>
  <c r="D18" i="1" s="1"/>
  <c r="C48" i="1"/>
</calcChain>
</file>

<file path=xl/sharedStrings.xml><?xml version="1.0" encoding="utf-8"?>
<sst xmlns="http://schemas.openxmlformats.org/spreadsheetml/2006/main" count="32" uniqueCount="25">
  <si>
    <t>l</t>
  </si>
  <si>
    <r>
      <t>µx(</t>
    </r>
    <r>
      <rPr>
        <sz val="10"/>
        <rFont val="Symbol"/>
        <family val="1"/>
        <charset val="2"/>
      </rPr>
      <t>l</t>
    </r>
    <r>
      <rPr>
        <sz val="10"/>
        <rFont val="Arial"/>
        <family val="2"/>
      </rPr>
      <t>)</t>
    </r>
  </si>
  <si>
    <t>B</t>
  </si>
  <si>
    <t>C</t>
  </si>
  <si>
    <t>D</t>
  </si>
  <si>
    <t>E</t>
  </si>
  <si>
    <t>arctan(BCD)</t>
  </si>
  <si>
    <t>Asphalt trocken</t>
  </si>
  <si>
    <t>Asphalt nass</t>
  </si>
  <si>
    <t>Kies lose</t>
  </si>
  <si>
    <t>Schnee lose</t>
  </si>
  <si>
    <t>Glatteis</t>
  </si>
  <si>
    <r>
      <t>l</t>
    </r>
    <r>
      <rPr>
        <vertAlign val="subscript"/>
        <sz val="10"/>
        <rFont val="Arial"/>
        <family val="2"/>
      </rPr>
      <t>max</t>
    </r>
  </si>
  <si>
    <r>
      <t>µ</t>
    </r>
    <r>
      <rPr>
        <vertAlign val="subscript"/>
        <sz val="10"/>
        <rFont val="Arial"/>
        <family val="2"/>
      </rPr>
      <t>max</t>
    </r>
  </si>
  <si>
    <r>
      <t>a</t>
    </r>
    <r>
      <rPr>
        <sz val="10"/>
        <rFont val="Arial"/>
        <family val="2"/>
      </rPr>
      <t>=arctan(BCD)</t>
    </r>
  </si>
  <si>
    <r>
      <t>µ</t>
    </r>
    <r>
      <rPr>
        <vertAlign val="subscript"/>
        <sz val="10"/>
        <rFont val="Arial"/>
        <family val="2"/>
      </rPr>
      <t>x</t>
    </r>
    <r>
      <rPr>
        <sz val="10"/>
        <rFont val="Arial"/>
        <family val="2"/>
      </rPr>
      <t xml:space="preserve"> (</t>
    </r>
    <r>
      <rPr>
        <i/>
        <sz val="10"/>
        <rFont val="Symbol"/>
        <family val="1"/>
        <charset val="2"/>
      </rPr>
      <t>l</t>
    </r>
    <r>
      <rPr>
        <sz val="10"/>
        <rFont val="Arial"/>
        <family val="2"/>
      </rPr>
      <t>=1)</t>
    </r>
  </si>
  <si>
    <r>
      <t>µ</t>
    </r>
    <r>
      <rPr>
        <vertAlign val="subscript"/>
        <sz val="10"/>
        <rFont val="Arial"/>
        <family val="2"/>
      </rPr>
      <t>asym</t>
    </r>
    <r>
      <rPr>
        <sz val="10"/>
        <rFont val="Arial"/>
        <family val="2"/>
      </rPr>
      <t xml:space="preserve"> (</t>
    </r>
    <r>
      <rPr>
        <i/>
        <sz val="10"/>
        <rFont val="Symbol"/>
        <family val="1"/>
        <charset val="2"/>
      </rPr>
      <t>l</t>
    </r>
    <r>
      <rPr>
        <sz val="10"/>
        <rFont val="Arial"/>
        <family val="2"/>
      </rPr>
      <t>=</t>
    </r>
    <r>
      <rPr>
        <sz val="10"/>
        <rFont val="Symbol"/>
        <family val="1"/>
        <charset val="2"/>
      </rPr>
      <t>µ</t>
    </r>
    <r>
      <rPr>
        <sz val="10"/>
        <rFont val="Arial"/>
        <family val="2"/>
      </rPr>
      <t>)</t>
    </r>
  </si>
  <si>
    <r>
      <t>µ</t>
    </r>
    <r>
      <rPr>
        <vertAlign val="subscript"/>
        <sz val="10"/>
        <rFont val="Arial"/>
        <family val="2"/>
      </rPr>
      <t>max</t>
    </r>
    <r>
      <rPr>
        <sz val="10"/>
        <rFont val="Arial"/>
        <family val="2"/>
      </rPr>
      <t>-</t>
    </r>
    <r>
      <rPr>
        <sz val="10"/>
        <rFont val="Symbol"/>
        <family val="1"/>
        <charset val="2"/>
      </rPr>
      <t>l</t>
    </r>
    <r>
      <rPr>
        <vertAlign val="subscript"/>
        <sz val="10"/>
        <rFont val="Arial"/>
        <family val="2"/>
      </rPr>
      <t>max</t>
    </r>
  </si>
  <si>
    <r>
      <t>µ</t>
    </r>
    <r>
      <rPr>
        <vertAlign val="subscript"/>
        <sz val="10"/>
        <rFont val="Arial"/>
        <family val="2"/>
      </rPr>
      <t>asym</t>
    </r>
    <r>
      <rPr>
        <sz val="10"/>
        <rFont val="Arial"/>
        <family val="2"/>
      </rPr>
      <t>-</t>
    </r>
    <r>
      <rPr>
        <sz val="10"/>
        <rFont val="Symbol"/>
        <family val="1"/>
        <charset val="2"/>
      </rPr>
      <t>l</t>
    </r>
    <r>
      <rPr>
        <vertAlign val="subscript"/>
        <sz val="10"/>
        <rFont val="Arial"/>
        <family val="2"/>
      </rPr>
      <t>oo</t>
    </r>
  </si>
  <si>
    <t>©</t>
  </si>
  <si>
    <t>FB ING. Studienbereich Maschinenbau</t>
  </si>
  <si>
    <t>Prof. Dipl.-Ing. Xiaofeng Wang</t>
  </si>
  <si>
    <t>HSRI-Reifenmodell</t>
  </si>
  <si>
    <t>Fahrwerktechnik F&amp;P WS12/13</t>
  </si>
  <si>
    <t>Pacejka Magic Formula1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</si>
</sst>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0"/>
      <name val="Arial"/>
    </font>
    <font>
      <sz val="10"/>
      <name val="Symbol"/>
      <family val="1"/>
      <charset val="2"/>
    </font>
    <font>
      <sz val="8"/>
      <name val="Arial"/>
      <family val="2"/>
    </font>
    <font>
      <sz val="10"/>
      <name val="Arial"/>
      <family val="2"/>
    </font>
    <font>
      <i/>
      <sz val="10"/>
      <name val="Symbol"/>
      <family val="1"/>
      <charset val="2"/>
    </font>
    <font>
      <vertAlign val="subscript"/>
      <sz val="10"/>
      <name val="Arial"/>
      <family val="2"/>
    </font>
    <font>
      <i/>
      <sz val="10"/>
      <name val="Times New Roman"/>
      <family val="1"/>
    </font>
    <font>
      <sz val="10"/>
      <color indexed="12"/>
      <name val="Arial"/>
      <family val="2"/>
    </font>
    <font>
      <sz val="10"/>
      <color indexed="10"/>
      <name val="Arial"/>
      <family val="2"/>
    </font>
    <font>
      <sz val="10"/>
      <color indexed="14"/>
      <name val="Arial"/>
      <family val="2"/>
    </font>
    <font>
      <sz val="8"/>
      <color rgb="FF000000"/>
      <name val="Tahoma"/>
      <family val="2"/>
    </font>
    <font>
      <sz val="10"/>
      <name val="Leelawadee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9"/>
      </right>
      <top style="medium">
        <color indexed="64"/>
      </top>
      <bottom style="medium">
        <color indexed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9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9"/>
      </right>
      <top/>
      <bottom/>
      <diagonal/>
    </border>
    <border>
      <left style="thick">
        <color indexed="64"/>
      </left>
      <right/>
      <top/>
      <bottom style="thick">
        <color indexed="9"/>
      </bottom>
      <diagonal/>
    </border>
    <border>
      <left/>
      <right/>
      <top/>
      <bottom style="thick">
        <color indexed="9"/>
      </bottom>
      <diagonal/>
    </border>
    <border>
      <left/>
      <right style="thick">
        <color indexed="9"/>
      </right>
      <top/>
      <bottom style="thick">
        <color indexed="9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2" borderId="0" xfId="0" applyFill="1"/>
    <xf numFmtId="0" fontId="0" fillId="2" borderId="0" xfId="0" applyFill="1" applyAlignment="1">
      <alignment horizontal="left"/>
    </xf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left" indent="1"/>
    </xf>
    <xf numFmtId="0" fontId="0" fillId="0" borderId="1" xfId="0" applyFill="1" applyBorder="1" applyAlignment="1">
      <alignment horizontal="left" indent="1"/>
    </xf>
    <xf numFmtId="0" fontId="0" fillId="2" borderId="2" xfId="0" applyFill="1" applyBorder="1" applyAlignment="1">
      <alignment horizontal="right" indent="1"/>
    </xf>
    <xf numFmtId="0" fontId="0" fillId="2" borderId="2" xfId="0" applyFill="1" applyBorder="1" applyAlignment="1">
      <alignment horizontal="left" indent="1"/>
    </xf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0" xfId="0" applyFill="1" applyBorder="1"/>
    <xf numFmtId="0" fontId="0" fillId="2" borderId="7" xfId="0" applyFill="1" applyBorder="1"/>
    <xf numFmtId="0" fontId="0" fillId="2" borderId="0" xfId="0" applyFill="1" applyBorder="1" applyAlignment="1">
      <alignment horizontal="left" indent="1"/>
    </xf>
    <xf numFmtId="0" fontId="0" fillId="2" borderId="0" xfId="0" applyFill="1" applyBorder="1" applyAlignment="1">
      <alignment horizontal="right" indent="1"/>
    </xf>
    <xf numFmtId="0" fontId="4" fillId="2" borderId="0" xfId="0" applyFont="1" applyFill="1" applyBorder="1" applyAlignment="1">
      <alignment horizontal="right" indent="1"/>
    </xf>
    <xf numFmtId="0" fontId="6" fillId="2" borderId="0" xfId="0" applyFont="1" applyFill="1" applyBorder="1" applyAlignment="1">
      <alignment horizontal="right" indent="1"/>
    </xf>
    <xf numFmtId="0" fontId="0" fillId="2" borderId="0" xfId="0" applyFill="1" applyBorder="1" applyAlignment="1">
      <alignment shrinkToFit="1"/>
    </xf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0" xfId="0" applyFill="1" applyBorder="1" applyAlignment="1"/>
    <xf numFmtId="0" fontId="1" fillId="2" borderId="0" xfId="0" applyFont="1" applyFill="1" applyBorder="1" applyAlignment="1">
      <alignment horizontal="right" indent="1"/>
    </xf>
    <xf numFmtId="2" fontId="8" fillId="2" borderId="1" xfId="0" applyNumberFormat="1" applyFont="1" applyFill="1" applyBorder="1" applyAlignment="1">
      <alignment horizontal="left" indent="1"/>
    </xf>
    <xf numFmtId="2" fontId="7" fillId="2" borderId="1" xfId="0" applyNumberFormat="1" applyFont="1" applyFill="1" applyBorder="1" applyAlignment="1">
      <alignment horizontal="left" indent="1"/>
    </xf>
    <xf numFmtId="2" fontId="0" fillId="2" borderId="1" xfId="0" applyNumberFormat="1" applyFill="1" applyBorder="1" applyAlignment="1">
      <alignment horizontal="left" indent="1"/>
    </xf>
    <xf numFmtId="0" fontId="9" fillId="2" borderId="1" xfId="0" applyFont="1" applyFill="1" applyBorder="1" applyAlignment="1">
      <alignment horizontal="left" indent="1"/>
    </xf>
    <xf numFmtId="0" fontId="9" fillId="2" borderId="0" xfId="0" applyFont="1" applyFill="1" applyBorder="1" applyAlignment="1">
      <alignment horizontal="left"/>
    </xf>
    <xf numFmtId="2" fontId="0" fillId="2" borderId="0" xfId="0" applyNumberFormat="1" applyFill="1"/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0" fillId="2" borderId="0" xfId="0" applyFill="1" applyAlignment="1">
      <alignment horizontal="left" indent="1" shrinkToFit="1"/>
    </xf>
    <xf numFmtId="0" fontId="0" fillId="2" borderId="0" xfId="0" applyFill="1" applyAlignment="1">
      <alignment horizontal="left" shrinkToFit="1"/>
    </xf>
    <xf numFmtId="0" fontId="0" fillId="0" borderId="0" xfId="0" applyAlignment="1">
      <alignment horizontal="left" indent="1" shrinkToFit="1"/>
    </xf>
    <xf numFmtId="0" fontId="0" fillId="0" borderId="0" xfId="0" applyAlignment="1">
      <alignment horizontal="left" shrinkToFit="1"/>
    </xf>
    <xf numFmtId="0" fontId="11" fillId="2" borderId="0" xfId="0" applyFont="1" applyFill="1" applyBorder="1" applyAlignment="1">
      <alignment horizontal="right" indent="1"/>
    </xf>
    <xf numFmtId="0" fontId="11" fillId="2" borderId="0" xfId="0" applyFont="1" applyFill="1" applyBorder="1" applyAlignment="1"/>
    <xf numFmtId="0" fontId="2" fillId="2" borderId="0" xfId="0" applyFont="1" applyFill="1" applyBorder="1" applyAlignment="1">
      <alignment vertical="top"/>
    </xf>
    <xf numFmtId="0" fontId="12" fillId="2" borderId="0" xfId="0" applyFont="1" applyFill="1" applyBorder="1" applyAlignment="1">
      <alignment horizontal="left"/>
    </xf>
    <xf numFmtId="0" fontId="3" fillId="2" borderId="0" xfId="0" applyFont="1" applyFill="1" applyBorder="1"/>
    <xf numFmtId="0" fontId="2" fillId="2" borderId="0" xfId="0" applyFont="1" applyFill="1" applyBorder="1" applyAlignment="1">
      <alignment horizontal="left" vertical="top" indent="2"/>
    </xf>
    <xf numFmtId="0" fontId="12" fillId="2" borderId="0" xfId="0" applyFont="1" applyFill="1" applyBorder="1" applyAlignment="1">
      <alignment horizontal="left" indent="2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66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activeX1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de-DE"/>
              <a:t>Pacejka Magic Formula in Längsrichtung</a:t>
            </a:r>
          </a:p>
        </c:rich>
      </c:tx>
      <c:layout>
        <c:manualLayout>
          <c:xMode val="edge"/>
          <c:yMode val="edge"/>
          <c:x val="0.2792400152552334"/>
          <c:y val="3.41152273871315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912294008394664"/>
          <c:y val="0.11940329585496033"/>
          <c:w val="0.72076087707240866"/>
          <c:h val="0.7078909682829790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Tabelle1!$G$42</c:f>
              <c:strCache>
                <c:ptCount val="1"/>
                <c:pt idx="0">
                  <c:v>µx(l)</c:v>
                </c:pt>
              </c:strCache>
            </c:strRef>
          </c:tx>
          <c:spPr>
            <a:ln w="38100">
              <a:solidFill>
                <a:srgbClr val="0000FF"/>
              </a:solidFill>
              <a:prstDash val="solid"/>
            </a:ln>
          </c:spPr>
          <c:marker>
            <c:symbol val="none"/>
          </c:marker>
          <c:dPt>
            <c:idx val="100"/>
            <c:marker>
              <c:symbol val="x"/>
              <c:size val="6"/>
              <c:spPr>
                <a:solidFill>
                  <a:srgbClr val="0000FF"/>
                </a:solidFill>
                <a:ln>
                  <a:solidFill>
                    <a:srgbClr val="0000FF"/>
                  </a:solidFill>
                  <a:prstDash val="solid"/>
                </a:ln>
              </c:spPr>
            </c:marker>
            <c:bubble3D val="0"/>
            <c:spPr>
              <a:ln w="38100">
                <a:solidFill>
                  <a:srgbClr val="0000FF"/>
                </a:solidFill>
                <a:prstDash val="solid"/>
              </a:ln>
            </c:spPr>
          </c:dPt>
          <c:dLbls>
            <c:dLbl>
              <c:idx val="100"/>
              <c:layout>
                <c:manualLayout>
                  <c:x val="-4.1701439704732612E-2"/>
                  <c:y val="-5.9090919330097191E-2"/>
                </c:manualLayout>
              </c:layout>
              <c:numFmt formatCode="0.00" sourceLinked="0"/>
              <c:spPr>
                <a:solidFill>
                  <a:srgbClr val="FFFFFF"/>
                </a:solidFill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xVal>
            <c:numRef>
              <c:f>Tabelle1!$F$43:$F$143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</c:numCache>
            </c:numRef>
          </c:xVal>
          <c:yVal>
            <c:numRef>
              <c:f>Tabelle1!$G$43:$G$143</c:f>
              <c:numCache>
                <c:formatCode>General</c:formatCode>
                <c:ptCount val="101"/>
                <c:pt idx="0">
                  <c:v>0</c:v>
                </c:pt>
                <c:pt idx="1">
                  <c:v>0.12028066538127886</c:v>
                </c:pt>
                <c:pt idx="2">
                  <c:v>0.23779468013529317</c:v>
                </c:pt>
                <c:pt idx="3">
                  <c:v>0.35001258653553058</c:v>
                </c:pt>
                <c:pt idx="4">
                  <c:v>0.45483754374694024</c:v>
                </c:pt>
                <c:pt idx="5">
                  <c:v>0.5507293419769167</c:v>
                </c:pt>
                <c:pt idx="6">
                  <c:v>0.63674648423369495</c:v>
                </c:pt>
                <c:pt idx="7">
                  <c:v>0.71251457927152595</c:v>
                </c:pt>
                <c:pt idx="8">
                  <c:v>0.77814188832876252</c:v>
                </c:pt>
                <c:pt idx="9">
                  <c:v>0.83410717561348346</c:v>
                </c:pt>
                <c:pt idx="10">
                  <c:v>0.88114237532032669</c:v>
                </c:pt>
                <c:pt idx="11">
                  <c:v>0.92012610771301007</c:v>
                </c:pt>
                <c:pt idx="12">
                  <c:v>0.95199680939188125</c:v>
                </c:pt>
                <c:pt idx="13">
                  <c:v>0.97768818665819868</c:v>
                </c:pt>
                <c:pt idx="14">
                  <c:v>0.99808564676799205</c:v>
                </c:pt>
                <c:pt idx="15">
                  <c:v>1.0140002384291356</c:v>
                </c:pt>
                <c:pt idx="16">
                  <c:v>1.0261559564865879</c:v>
                </c:pt>
                <c:pt idx="17">
                  <c:v>1.0351864778457442</c:v>
                </c:pt>
                <c:pt idx="18">
                  <c:v>1.0416380380305839</c:v>
                </c:pt>
                <c:pt idx="19">
                  <c:v>1.0459759233195751</c:v>
                </c:pt>
                <c:pt idx="20">
                  <c:v>1.04859277049837</c:v>
                </c:pt>
                <c:pt idx="21">
                  <c:v>1.049817459719337</c:v>
                </c:pt>
                <c:pt idx="22">
                  <c:v>1.0499238387850418</c:v>
                </c:pt>
                <c:pt idx="23">
                  <c:v>1.0491388419906351</c:v>
                </c:pt>
                <c:pt idx="24">
                  <c:v>1.047649787525575</c:v>
                </c:pt>
                <c:pt idx="25">
                  <c:v>1.0456107798771821</c:v>
                </c:pt>
                <c:pt idx="26">
                  <c:v>1.0431482301046362</c:v>
                </c:pt>
                <c:pt idx="27">
                  <c:v>1.0403655550522963</c:v>
                </c:pt>
                <c:pt idx="28">
                  <c:v>1.0373471397813145</c:v>
                </c:pt>
                <c:pt idx="29">
                  <c:v>1.0341616551058268</c:v>
                </c:pt>
                <c:pt idx="30">
                  <c:v>1.0308648205269193</c:v>
                </c:pt>
                <c:pt idx="31">
                  <c:v>1.0275016962775427</c:v>
                </c:pt>
                <c:pt idx="32">
                  <c:v>1.024108579298233</c:v>
                </c:pt>
                <c:pt idx="33">
                  <c:v>1.0207145683829832</c:v>
                </c:pt>
                <c:pt idx="34">
                  <c:v>1.0173428544015994</c:v>
                </c:pt>
                <c:pt idx="35">
                  <c:v>1.0140117829109376</c:v>
                </c:pt>
                <c:pt idx="36">
                  <c:v>1.0107357288295842</c:v>
                </c:pt>
                <c:pt idx="37">
                  <c:v>1.0075258162223608</c:v>
                </c:pt>
                <c:pt idx="38">
                  <c:v>1.0043905105845243</c:v>
                </c:pt>
                <c:pt idx="39">
                  <c:v>1.0013361062459891</c:v>
                </c:pt>
                <c:pt idx="40">
                  <c:v>0.99836712752951995</c:v>
                </c:pt>
                <c:pt idx="41">
                  <c:v>0.99548665898644351</c:v>
                </c:pt>
                <c:pt idx="42">
                  <c:v>0.99269661729738001</c:v>
                </c:pt>
                <c:pt idx="43">
                  <c:v>0.9899979751718625</c:v>
                </c:pt>
                <c:pt idx="44">
                  <c:v>0.98739094572892827</c:v>
                </c:pt>
                <c:pt idx="45">
                  <c:v>0.98487513432162754</c:v>
                </c:pt>
                <c:pt idx="46">
                  <c:v>0.98244966352344265</c:v>
                </c:pt>
                <c:pt idx="47">
                  <c:v>0.9801132759748481</c:v>
                </c:pt>
                <c:pt idx="48">
                  <c:v>0.97786441895308629</c:v>
                </c:pt>
                <c:pt idx="49">
                  <c:v>0.97570131384410486</c:v>
                </c:pt>
                <c:pt idx="50">
                  <c:v>0.97362201313497809</c:v>
                </c:pt>
                <c:pt idx="51">
                  <c:v>0.9716244470854164</c:v>
                </c:pt>
                <c:pt idx="52">
                  <c:v>0.96970646185970399</c:v>
                </c:pt>
                <c:pt idx="53">
                  <c:v>0.96786585059053043</c:v>
                </c:pt>
                <c:pt idx="54">
                  <c:v>0.96610037859140174</c:v>
                </c:pt>
                <c:pt idx="55">
                  <c:v>0.96440780372462032</c:v>
                </c:pt>
                <c:pt idx="56">
                  <c:v>0.96278589275903681</c:v>
                </c:pt>
                <c:pt idx="57">
                  <c:v>0.96123243440923922</c:v>
                </c:pt>
                <c:pt idx="58">
                  <c:v>0.9597452496301434</c:v>
                </c:pt>
                <c:pt idx="59">
                  <c:v>0.95832219964361198</c:v>
                </c:pt>
                <c:pt idx="60">
                  <c:v>0.9569611920931782</c:v>
                </c:pt>
                <c:pt idx="61">
                  <c:v>0.95566018565618305</c:v>
                </c:pt>
                <c:pt idx="62">
                  <c:v>0.95441719338725861</c:v>
                </c:pt>
                <c:pt idx="63">
                  <c:v>0.95323028502109342</c:v>
                </c:pt>
                <c:pt idx="64">
                  <c:v>0.95209758842417769</c:v>
                </c:pt>
                <c:pt idx="65">
                  <c:v>0.95101729035342453</c:v>
                </c:pt>
                <c:pt idx="66">
                  <c:v>0.94998763665304731</c:v>
                </c:pt>
                <c:pt idx="67">
                  <c:v>0.94900693199900243</c:v>
                </c:pt>
                <c:pt idx="68">
                  <c:v>0.94807353928187965</c:v>
                </c:pt>
                <c:pt idx="69">
                  <c:v>0.94718587870373583</c:v>
                </c:pt>
                <c:pt idx="70">
                  <c:v>0.9463424266515329</c:v>
                </c:pt>
                <c:pt idx="71">
                  <c:v>0.94554171439910251</c:v>
                </c:pt>
                <c:pt idx="72">
                  <c:v>0.9447823266805857</c:v>
                </c:pt>
                <c:pt idx="73">
                  <c:v>0.9440629001707993</c:v>
                </c:pt>
                <c:pt idx="74">
                  <c:v>0.94338212190169646</c:v>
                </c:pt>
                <c:pt idx="75">
                  <c:v>0.9427387276388568</c:v>
                </c:pt>
                <c:pt idx="76">
                  <c:v>0.942131500237536</c:v>
                </c:pt>
                <c:pt idx="77">
                  <c:v>0.94155926799415346</c:v>
                </c:pt>
                <c:pt idx="78">
                  <c:v>0.94102090300602981</c:v>
                </c:pt>
                <c:pt idx="79">
                  <c:v>0.94051531954961598</c:v>
                </c:pt>
                <c:pt idx="80">
                  <c:v>0.94004147248535064</c:v>
                </c:pt>
                <c:pt idx="81">
                  <c:v>0.93959835569547401</c:v>
                </c:pt>
                <c:pt idx="82">
                  <c:v>0.93918500055967946</c:v>
                </c:pt>
                <c:pt idx="83">
                  <c:v>0.93880047447224213</c:v>
                </c:pt>
                <c:pt idx="84">
                  <c:v>0.93844387940325069</c:v>
                </c:pt>
                <c:pt idx="85">
                  <c:v>0.9381143505057461</c:v>
                </c:pt>
                <c:pt idx="86">
                  <c:v>0.93781105476986493</c:v>
                </c:pt>
                <c:pt idx="87">
                  <c:v>0.93753318972453537</c:v>
                </c:pt>
                <c:pt idx="88">
                  <c:v>0.93727998218681152</c:v>
                </c:pt>
                <c:pt idx="89">
                  <c:v>0.9370506870585652</c:v>
                </c:pt>
                <c:pt idx="90">
                  <c:v>0.93684458616994992</c:v>
                </c:pt>
                <c:pt idx="91">
                  <c:v>0.93666098716883039</c:v>
                </c:pt>
                <c:pt idx="92">
                  <c:v>0.93649922245517214</c:v>
                </c:pt>
                <c:pt idx="93">
                  <c:v>0.93635864815926051</c:v>
                </c:pt>
                <c:pt idx="94">
                  <c:v>0.93623864316250238</c:v>
                </c:pt>
                <c:pt idx="95">
                  <c:v>0.93613860815949057</c:v>
                </c:pt>
                <c:pt idx="96">
                  <c:v>0.9360579647599695</c:v>
                </c:pt>
                <c:pt idx="97">
                  <c:v>0.93599615462929342</c:v>
                </c:pt>
                <c:pt idx="98">
                  <c:v>0.93595263866596945</c:v>
                </c:pt>
                <c:pt idx="99">
                  <c:v>0.93592689621486891</c:v>
                </c:pt>
                <c:pt idx="100">
                  <c:v>0.93591842431470063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Tabelle1!$D$42</c:f>
              <c:strCache>
                <c:ptCount val="1"/>
                <c:pt idx="0">
                  <c:v>arctan(BCD)</c:v>
                </c:pt>
              </c:strCache>
            </c:strRef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Tabelle1!$C$43:$C$44</c:f>
              <c:numCache>
                <c:formatCode>General</c:formatCode>
                <c:ptCount val="2"/>
                <c:pt idx="0">
                  <c:v>0</c:v>
                </c:pt>
                <c:pt idx="1">
                  <c:v>0.16141689690960126</c:v>
                </c:pt>
              </c:numCache>
            </c:numRef>
          </c:xVal>
          <c:yVal>
            <c:numRef>
              <c:f>Tabelle1!$D$43:$D$44</c:f>
              <c:numCache>
                <c:formatCode>General</c:formatCode>
                <c:ptCount val="2"/>
                <c:pt idx="0">
                  <c:v>0</c:v>
                </c:pt>
                <c:pt idx="1">
                  <c:v>1.9934755040862868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Tabelle1!$D$46</c:f>
              <c:strCache>
                <c:ptCount val="1"/>
                <c:pt idx="0">
                  <c:v>µmax-lmax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4.0148986294655797E-2"/>
                  <c:y val="-6.1656318483873207E-2"/>
                </c:manualLayout>
              </c:layout>
              <c:numFmt formatCode="0.00" sourceLinked="0"/>
              <c:spPr>
                <a:solidFill>
                  <a:srgbClr val="FFFFFF"/>
                </a:solidFill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3.8686996685989683E-2"/>
                  <c:y val="-6.1956371548923805E-2"/>
                </c:manualLayout>
              </c:layout>
              <c:numFmt formatCode="0.00" sourceLinked="0"/>
              <c:spPr>
                <a:solidFill>
                  <a:srgbClr val="FFFFFF"/>
                </a:solidFill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xVal>
            <c:numRef>
              <c:f>Tabelle1!$C$47:$C$48</c:f>
              <c:numCache>
                <c:formatCode>General</c:formatCode>
                <c:ptCount val="2"/>
                <c:pt idx="0">
                  <c:v>0.22000000000000006</c:v>
                </c:pt>
                <c:pt idx="1">
                  <c:v>0.22000000000000006</c:v>
                </c:pt>
              </c:numCache>
            </c:numRef>
          </c:xVal>
          <c:yVal>
            <c:numRef>
              <c:f>Tabelle1!$D$47:$D$48</c:f>
              <c:numCache>
                <c:formatCode>General</c:formatCode>
                <c:ptCount val="2"/>
                <c:pt idx="0">
                  <c:v>0</c:v>
                </c:pt>
                <c:pt idx="1">
                  <c:v>1.0499238387850418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Tabelle1!$D$50</c:f>
              <c:strCache>
                <c:ptCount val="1"/>
                <c:pt idx="0">
                  <c:v>µasym-loo</c:v>
                </c:pt>
              </c:strCache>
            </c:strRef>
          </c:tx>
          <c:spPr>
            <a:ln w="25400">
              <a:solidFill>
                <a:srgbClr val="660066"/>
              </a:solidFill>
              <a:prstDash val="sysDash"/>
            </a:ln>
          </c:spPr>
          <c:marker>
            <c:symbol val="none"/>
          </c:marker>
          <c:dPt>
            <c:idx val="0"/>
            <c:bubble3D val="0"/>
            <c:spPr>
              <a:ln w="25400">
                <a:solidFill>
                  <a:srgbClr val="660066"/>
                </a:solidFill>
                <a:prstDash val="solid"/>
              </a:ln>
            </c:spPr>
          </c:dPt>
          <c:dPt>
            <c:idx val="1"/>
            <c:bubble3D val="0"/>
            <c:spPr>
              <a:ln w="25400">
                <a:solidFill>
                  <a:srgbClr val="660066"/>
                </a:solidFill>
                <a:prstDash val="solid"/>
              </a:ln>
            </c:spPr>
          </c:dPt>
          <c:dLbls>
            <c:dLbl>
              <c:idx val="0"/>
              <c:layout>
                <c:manualLayout>
                  <c:x val="4.4312281184648361E-2"/>
                  <c:y val="-6.4040219869837545E-3"/>
                </c:manualLayout>
              </c:layout>
              <c:spPr>
                <a:solidFill>
                  <a:srgbClr val="FFFFFF"/>
                </a:solidFill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xVal>
            <c:numRef>
              <c:f>Tabelle1!$C$51:$C$52</c:f>
              <c:numCache>
                <c:formatCode>General</c:formatCode>
                <c:ptCount val="2"/>
                <c:pt idx="0">
                  <c:v>1</c:v>
                </c:pt>
                <c:pt idx="1">
                  <c:v>1.1000000000000001</c:v>
                </c:pt>
              </c:numCache>
            </c:numRef>
          </c:xVal>
          <c:yVal>
            <c:numRef>
              <c:f>Tabelle1!$D$51:$D$52</c:f>
              <c:numCache>
                <c:formatCode>0.00</c:formatCode>
                <c:ptCount val="2"/>
                <c:pt idx="0">
                  <c:v>0.47669002472652444</c:v>
                </c:pt>
                <c:pt idx="1">
                  <c:v>0.47669002472652444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702528"/>
        <c:axId val="108703104"/>
      </c:scatterChart>
      <c:valAx>
        <c:axId val="108702528"/>
        <c:scaling>
          <c:orientation val="minMax"/>
          <c:max val="1.05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DE" sz="10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Umfangsschlupf </a:t>
                </a:r>
                <a:r>
                  <a:rPr lang="de-DE" sz="1000" b="0" i="0" u="none" strike="noStrike" baseline="0">
                    <a:solidFill>
                      <a:srgbClr val="000000"/>
                    </a:solidFill>
                    <a:latin typeface="Symbol"/>
                    <a:cs typeface="Arial"/>
                  </a:rPr>
                  <a:t>l</a:t>
                </a:r>
                <a:endParaRPr lang="de-DE"/>
              </a:p>
            </c:rich>
          </c:tx>
          <c:layout>
            <c:manualLayout>
              <c:xMode val="edge"/>
              <c:yMode val="edge"/>
              <c:x val="0.40935709042652008"/>
              <c:y val="0.9125823326057681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108703104"/>
        <c:crosses val="autoZero"/>
        <c:crossBetween val="midCat"/>
        <c:majorUnit val="0.1"/>
      </c:valAx>
      <c:valAx>
        <c:axId val="108703104"/>
        <c:scaling>
          <c:orientation val="minMax"/>
          <c:max val="1.6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DE" sz="10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Kraftschlussbeiwert   </a:t>
                </a:r>
                <a:r>
                  <a:rPr lang="de-DE" sz="1000" b="0" i="1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µ</a:t>
                </a:r>
                <a:r>
                  <a:rPr lang="de-DE" sz="1000" b="0" i="1" u="none" strike="noStrike" baseline="-2500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x</a:t>
                </a:r>
                <a:endParaRPr lang="de-DE"/>
              </a:p>
            </c:rich>
          </c:tx>
          <c:layout>
            <c:manualLayout>
              <c:xMode val="edge"/>
              <c:yMode val="edge"/>
              <c:x val="4.2397698651318157E-2"/>
              <c:y val="0.2793184242321393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108702528"/>
        <c:crosses val="autoZero"/>
        <c:crossBetween val="midCat"/>
        <c:majorUnit val="0.2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6754409838590421"/>
          <c:y val="0.13006430441343891"/>
          <c:w val="0.59502977072712038"/>
          <c:h val="8.1023665044437351E-2"/>
        </c:manualLayout>
      </c:layout>
      <c:overlay val="0"/>
      <c:spPr>
        <a:solidFill>
          <a:schemeClr val="bg1"/>
        </a:solidFill>
        <a:ln w="3175">
          <a:solidFill>
            <a:schemeClr val="tx1"/>
          </a:solidFill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0.984251969" l="0.78740157499999996" r="0.78740157499999996" t="0.984251969" header="0.4921259845" footer="0.4921259845"/>
    <c:pageSetup/>
  </c:printSettings>
</c:chartSpace>
</file>

<file path=xl/ctrlProps/ctrlProp1.xml><?xml version="1.0" encoding="utf-8"?>
<formControlPr xmlns="http://schemas.microsoft.com/office/spreadsheetml/2009/9/main" objectType="GBox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chart" Target="../charts/chart1.xml"/><Relationship Id="rId5" Type="http://schemas.openxmlformats.org/officeDocument/2006/relationships/image" Target="../media/image9.png"/><Relationship Id="rId4" Type="http://schemas.openxmlformats.org/officeDocument/2006/relationships/image" Target="../media/image8.jpeg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4.emf"/><Relationship Id="rId2" Type="http://schemas.openxmlformats.org/officeDocument/2006/relationships/image" Target="../media/image5.emf"/><Relationship Id="rId1" Type="http://schemas.openxmlformats.org/officeDocument/2006/relationships/image" Target="../media/image1.emf"/><Relationship Id="rId5" Type="http://schemas.openxmlformats.org/officeDocument/2006/relationships/image" Target="../media/image2.emf"/><Relationship Id="rId4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45720</xdr:colOff>
          <xdr:row>3</xdr:row>
          <xdr:rowOff>152400</xdr:rowOff>
        </xdr:from>
        <xdr:to>
          <xdr:col>12</xdr:col>
          <xdr:colOff>388620</xdr:colOff>
          <xdr:row>5</xdr:row>
          <xdr:rowOff>137160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76200</xdr:colOff>
          <xdr:row>7</xdr:row>
          <xdr:rowOff>0</xdr:rowOff>
        </xdr:from>
        <xdr:to>
          <xdr:col>5</xdr:col>
          <xdr:colOff>0</xdr:colOff>
          <xdr:row>7</xdr:row>
          <xdr:rowOff>167640</xdr:rowOff>
        </xdr:to>
        <xdr:sp macro="" textlink="">
          <xdr:nvSpPr>
            <xdr:cNvPr id="1026" name="ScrollBar1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83820</xdr:colOff>
          <xdr:row>9</xdr:row>
          <xdr:rowOff>0</xdr:rowOff>
        </xdr:from>
        <xdr:to>
          <xdr:col>5</xdr:col>
          <xdr:colOff>7620</xdr:colOff>
          <xdr:row>9</xdr:row>
          <xdr:rowOff>167640</xdr:rowOff>
        </xdr:to>
        <xdr:sp macro="" textlink="">
          <xdr:nvSpPr>
            <xdr:cNvPr id="1027" name="ScrollBar2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76200</xdr:colOff>
          <xdr:row>11</xdr:row>
          <xdr:rowOff>0</xdr:rowOff>
        </xdr:from>
        <xdr:to>
          <xdr:col>5</xdr:col>
          <xdr:colOff>0</xdr:colOff>
          <xdr:row>11</xdr:row>
          <xdr:rowOff>167640</xdr:rowOff>
        </xdr:to>
        <xdr:sp macro="" textlink="">
          <xdr:nvSpPr>
            <xdr:cNvPr id="1028" name="ScrollBar3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68580</xdr:colOff>
          <xdr:row>12</xdr:row>
          <xdr:rowOff>160020</xdr:rowOff>
        </xdr:from>
        <xdr:to>
          <xdr:col>4</xdr:col>
          <xdr:colOff>784860</xdr:colOff>
          <xdr:row>13</xdr:row>
          <xdr:rowOff>152400</xdr:rowOff>
        </xdr:to>
        <xdr:sp macro="" textlink="">
          <xdr:nvSpPr>
            <xdr:cNvPr id="1029" name="ScrollBar4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6</xdr:col>
      <xdr:colOff>0</xdr:colOff>
      <xdr:row>6</xdr:row>
      <xdr:rowOff>0</xdr:rowOff>
    </xdr:from>
    <xdr:to>
      <xdr:col>12</xdr:col>
      <xdr:colOff>457200</xdr:colOff>
      <xdr:row>25</xdr:row>
      <xdr:rowOff>129540</xdr:rowOff>
    </xdr:to>
    <xdr:graphicFrame macro="">
      <xdr:nvGraphicFramePr>
        <xdr:cNvPr id="1030" name="Diagramm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510540</xdr:colOff>
      <xdr:row>11</xdr:row>
      <xdr:rowOff>129540</xdr:rowOff>
    </xdr:from>
    <xdr:to>
      <xdr:col>18</xdr:col>
      <xdr:colOff>571500</xdr:colOff>
      <xdr:row>23</xdr:row>
      <xdr:rowOff>0</xdr:rowOff>
    </xdr:to>
    <xdr:pic>
      <xdr:nvPicPr>
        <xdr:cNvPr id="1033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4668" b="6352"/>
        <a:stretch>
          <a:fillRect/>
        </a:stretch>
      </xdr:blipFill>
      <xdr:spPr bwMode="auto">
        <a:xfrm>
          <a:off x="8801100" y="2026920"/>
          <a:ext cx="4815840" cy="206502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BBE0E3"/>
              </a:solidFill>
            </a14:hiddenFill>
          </a:ext>
          <a:ext uri="{91240B29-F687-4F45-9708-019B960494DF}">
            <a14:hiddenLine xmlns:a14="http://schemas.microsoft.com/office/drawing/2010/main" w="3175">
              <a:solidFill>
                <a:srgbClr xmlns:mc="http://schemas.openxmlformats.org/markup-compatibility/2006" val="0000FF" mc:Ignorable="a14" a14:legacySpreadsheetColorIndex="12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1</xdr:col>
      <xdr:colOff>243840</xdr:colOff>
      <xdr:row>29</xdr:row>
      <xdr:rowOff>105882</xdr:rowOff>
    </xdr:from>
    <xdr:to>
      <xdr:col>2</xdr:col>
      <xdr:colOff>220980</xdr:colOff>
      <xdr:row>31</xdr:row>
      <xdr:rowOff>68579</xdr:rowOff>
    </xdr:to>
    <xdr:pic>
      <xdr:nvPicPr>
        <xdr:cNvPr id="9" name="Picture 109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lum contrast="-48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" y="5241762"/>
          <a:ext cx="449580" cy="297977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>
            <a:alpha val="45097"/>
          </a:srgbClr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292929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4</xdr:col>
      <xdr:colOff>358588</xdr:colOff>
      <xdr:row>27</xdr:row>
      <xdr:rowOff>99777</xdr:rowOff>
    </xdr:from>
    <xdr:to>
      <xdr:col>5</xdr:col>
      <xdr:colOff>232634</xdr:colOff>
      <xdr:row>33</xdr:row>
      <xdr:rowOff>120576</xdr:rowOff>
    </xdr:to>
    <xdr:pic>
      <xdr:nvPicPr>
        <xdr:cNvPr id="10" name="Picture 116" descr="Rad - Kräfte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863" t="1666" r="9265" b="8095"/>
        <a:stretch>
          <a:fillRect/>
        </a:stretch>
      </xdr:blipFill>
      <xdr:spPr bwMode="auto">
        <a:xfrm>
          <a:off x="2698376" y="4985542"/>
          <a:ext cx="662940" cy="1042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160020</xdr:colOff>
          <xdr:row>26</xdr:row>
          <xdr:rowOff>45720</xdr:rowOff>
        </xdr:from>
        <xdr:to>
          <xdr:col>5</xdr:col>
          <xdr:colOff>297180</xdr:colOff>
          <xdr:row>33</xdr:row>
          <xdr:rowOff>160020</xdr:rowOff>
        </xdr:to>
        <xdr:sp macro="" textlink="">
          <xdr:nvSpPr>
            <xdr:cNvPr id="2" name="Group Box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none" lIns="27432" tIns="22860" rIns="0" bIns="0" anchor="t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Hochschule RheinMain        </a:t>
              </a:r>
            </a:p>
          </xdr:txBody>
        </xdr:sp>
        <xdr:clientData/>
      </xdr:twoCellAnchor>
    </mc:Choice>
    <mc:Fallback/>
  </mc:AlternateContent>
  <xdr:twoCellAnchor>
    <xdr:from>
      <xdr:col>1</xdr:col>
      <xdr:colOff>274320</xdr:colOff>
      <xdr:row>27</xdr:row>
      <xdr:rowOff>0</xdr:rowOff>
    </xdr:from>
    <xdr:to>
      <xdr:col>2</xdr:col>
      <xdr:colOff>182880</xdr:colOff>
      <xdr:row>29</xdr:row>
      <xdr:rowOff>45720</xdr:rowOff>
    </xdr:to>
    <xdr:pic>
      <xdr:nvPicPr>
        <xdr:cNvPr id="12" name="Picture 199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" y="4800600"/>
          <a:ext cx="381000" cy="3810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C0C0C0" mc:Ignorable="a14" a14:legacySpreadsheetColorIndex="22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agicFormulaZurBerechnungDerMu-Schlupfkurve_Balzer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le1"/>
      <sheetName val="Tabelle2"/>
      <sheetName val="Tabelle3"/>
    </sheetNames>
    <sheetDataSet>
      <sheetData sheetId="0">
        <row r="16">
          <cell r="D16">
            <v>2796400000000</v>
          </cell>
        </row>
        <row r="18">
          <cell r="D18">
            <v>263.7</v>
          </cell>
        </row>
        <row r="20">
          <cell r="D20">
            <v>8.32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2.xml"/><Relationship Id="rId13" Type="http://schemas.openxmlformats.org/officeDocument/2006/relationships/image" Target="../media/image5.emf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12" Type="http://schemas.openxmlformats.org/officeDocument/2006/relationships/control" Target="../activeX/activeX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1.xml"/><Relationship Id="rId11" Type="http://schemas.openxmlformats.org/officeDocument/2006/relationships/image" Target="../media/image4.emf"/><Relationship Id="rId5" Type="http://schemas.openxmlformats.org/officeDocument/2006/relationships/image" Target="../media/image1.emf"/><Relationship Id="rId10" Type="http://schemas.openxmlformats.org/officeDocument/2006/relationships/control" Target="../activeX/activeX3.xml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emf"/><Relationship Id="rId1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1"/>
  <dimension ref="A1:AD143"/>
  <sheetViews>
    <sheetView tabSelected="1" zoomScale="85" zoomScaleNormal="85" workbookViewId="0">
      <selection activeCell="B4" sqref="B4"/>
    </sheetView>
  </sheetViews>
  <sheetFormatPr baseColWidth="10" defaultRowHeight="13.2" x14ac:dyDescent="0.25"/>
  <cols>
    <col min="1" max="1" width="4.21875" customWidth="1"/>
    <col min="2" max="2" width="6.88671875" customWidth="1"/>
    <col min="6" max="6" width="5.77734375" customWidth="1"/>
  </cols>
  <sheetData>
    <row r="1" spans="1:30" ht="13.8" thickBo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spans="1:30" ht="13.8" thickTop="1" x14ac:dyDescent="0.25">
      <c r="A2" s="1"/>
      <c r="B2" s="8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3" spans="1:30" x14ac:dyDescent="0.25">
      <c r="A3" s="1"/>
      <c r="B3" s="11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3"/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 spans="1:30" x14ac:dyDescent="0.25">
      <c r="A4" s="1"/>
      <c r="B4" s="11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3"/>
      <c r="T4" s="1"/>
      <c r="U4" s="1"/>
      <c r="V4" s="1"/>
      <c r="W4" s="1"/>
      <c r="X4" s="1"/>
      <c r="Y4" s="1"/>
      <c r="Z4" s="1"/>
      <c r="AA4" s="1"/>
      <c r="AB4" s="1"/>
      <c r="AC4" s="1"/>
      <c r="AD4" s="1"/>
    </row>
    <row r="5" spans="1:30" x14ac:dyDescent="0.25">
      <c r="A5" s="1"/>
      <c r="B5" s="11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3"/>
      <c r="T5" s="1"/>
      <c r="U5" s="1"/>
      <c r="V5" s="1"/>
      <c r="W5" s="1"/>
      <c r="X5" s="1"/>
      <c r="Y5" s="1"/>
      <c r="Z5" s="1"/>
      <c r="AA5" s="1"/>
      <c r="AB5" s="1"/>
      <c r="AC5" s="1"/>
      <c r="AD5" s="1"/>
    </row>
    <row r="6" spans="1:30" x14ac:dyDescent="0.25">
      <c r="A6" s="1"/>
      <c r="B6" s="11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3"/>
      <c r="T6" s="1"/>
      <c r="U6" s="1"/>
      <c r="V6" s="1"/>
      <c r="W6" s="1"/>
      <c r="X6" s="1"/>
      <c r="Y6" s="1"/>
      <c r="Z6" s="1"/>
      <c r="AA6" s="1"/>
      <c r="AB6" s="1"/>
      <c r="AC6" s="1"/>
      <c r="AD6" s="1"/>
    </row>
    <row r="7" spans="1:30" ht="13.8" thickBot="1" x14ac:dyDescent="0.3">
      <c r="A7" s="1"/>
      <c r="B7" s="11"/>
      <c r="C7" s="12"/>
      <c r="D7" s="12"/>
      <c r="E7" s="14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3"/>
      <c r="T7" s="1"/>
      <c r="U7" s="1"/>
      <c r="V7" s="1"/>
      <c r="W7" s="1"/>
      <c r="X7" s="1"/>
      <c r="Y7" s="1"/>
      <c r="Z7" s="1"/>
      <c r="AA7" s="1"/>
      <c r="AB7" s="1"/>
      <c r="AC7" s="1"/>
      <c r="AD7" s="1"/>
    </row>
    <row r="8" spans="1:30" ht="13.8" thickBot="1" x14ac:dyDescent="0.3">
      <c r="A8" s="1"/>
      <c r="B8" s="11"/>
      <c r="C8" s="15" t="s">
        <v>2</v>
      </c>
      <c r="D8" s="5">
        <f>0.1*E8</f>
        <v>5</v>
      </c>
      <c r="E8" s="14">
        <v>50</v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3"/>
      <c r="T8" s="1"/>
      <c r="U8" s="1"/>
      <c r="V8" s="1"/>
      <c r="W8" s="1"/>
      <c r="X8" s="1"/>
      <c r="Y8" s="1"/>
      <c r="Z8" s="1"/>
      <c r="AA8" s="1"/>
      <c r="AB8" s="1"/>
      <c r="AC8" s="1"/>
      <c r="AD8" s="1"/>
    </row>
    <row r="9" spans="1:30" ht="13.8" thickBot="1" x14ac:dyDescent="0.3">
      <c r="A9" s="1"/>
      <c r="B9" s="11"/>
      <c r="C9" s="15"/>
      <c r="D9" s="14"/>
      <c r="E9" s="14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3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ht="13.8" thickBot="1" x14ac:dyDescent="0.3">
      <c r="A10" s="1"/>
      <c r="B10" s="11"/>
      <c r="C10" s="15" t="s">
        <v>3</v>
      </c>
      <c r="D10" s="5">
        <f>0.1*E10</f>
        <v>2.3000000000000003</v>
      </c>
      <c r="E10" s="14">
        <v>23</v>
      </c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3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ht="13.8" thickBot="1" x14ac:dyDescent="0.3">
      <c r="A11" s="1"/>
      <c r="B11" s="11"/>
      <c r="C11" s="15"/>
      <c r="D11" s="14"/>
      <c r="E11" s="14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3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</row>
    <row r="12" spans="1:30" ht="13.8" thickBot="1" x14ac:dyDescent="0.3">
      <c r="A12" s="1"/>
      <c r="B12" s="11"/>
      <c r="C12" s="15" t="s">
        <v>4</v>
      </c>
      <c r="D12" s="5">
        <f>0.01*E12</f>
        <v>1.05</v>
      </c>
      <c r="E12" s="14">
        <v>105</v>
      </c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3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</row>
    <row r="13" spans="1:30" ht="13.8" thickBot="1" x14ac:dyDescent="0.3">
      <c r="A13" s="1"/>
      <c r="B13" s="11"/>
      <c r="C13" s="15"/>
      <c r="D13" s="14"/>
      <c r="E13" s="14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3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</row>
    <row r="14" spans="1:30" ht="13.8" thickBot="1" x14ac:dyDescent="0.3">
      <c r="A14" s="1"/>
      <c r="B14" s="11"/>
      <c r="C14" s="15" t="s">
        <v>5</v>
      </c>
      <c r="D14" s="5">
        <f>0.01*E14</f>
        <v>1.04</v>
      </c>
      <c r="E14" s="14">
        <v>104</v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3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</row>
    <row r="15" spans="1:30" ht="13.8" thickBot="1" x14ac:dyDescent="0.3">
      <c r="A15" s="1"/>
      <c r="B15" s="11"/>
      <c r="C15" s="12"/>
      <c r="D15" s="12"/>
      <c r="E15" s="14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3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</row>
    <row r="16" spans="1:30" ht="13.8" thickBot="1" x14ac:dyDescent="0.3">
      <c r="A16" s="1"/>
      <c r="B16" s="11"/>
      <c r="C16" s="23" t="s">
        <v>14</v>
      </c>
      <c r="D16" s="27">
        <f>ROUND(ATAN(B*_C*D),2)</f>
        <v>1.49</v>
      </c>
      <c r="E16" s="28" t="str">
        <f>"=   " &amp; ROUND(DEGREES(D16),0) &amp; "°"</f>
        <v>=   85°</v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3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</row>
    <row r="17" spans="1:30" ht="13.8" thickBot="1" x14ac:dyDescent="0.3">
      <c r="A17" s="1"/>
      <c r="B17" s="11"/>
      <c r="C17" s="12"/>
      <c r="D17" s="2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3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</row>
    <row r="18" spans="1:30" ht="16.2" thickBot="1" x14ac:dyDescent="0.4">
      <c r="A18" s="1"/>
      <c r="B18" s="11"/>
      <c r="C18" s="16" t="s">
        <v>12</v>
      </c>
      <c r="D18" s="24">
        <f>C47</f>
        <v>0.22000000000000006</v>
      </c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3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</row>
    <row r="19" spans="1:30" ht="13.8" thickBot="1" x14ac:dyDescent="0.3">
      <c r="A19" s="1"/>
      <c r="B19" s="11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3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</row>
    <row r="20" spans="1:30" ht="16.2" thickBot="1" x14ac:dyDescent="0.4">
      <c r="A20" s="1"/>
      <c r="B20" s="11"/>
      <c r="C20" s="17" t="s">
        <v>13</v>
      </c>
      <c r="D20" s="24">
        <f>D48</f>
        <v>1.0499238387850418</v>
      </c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3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</row>
    <row r="21" spans="1:30" ht="13.8" thickBot="1" x14ac:dyDescent="0.3">
      <c r="A21" s="1"/>
      <c r="B21" s="11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3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</row>
    <row r="22" spans="1:30" ht="16.2" thickBot="1" x14ac:dyDescent="0.4">
      <c r="A22" s="1"/>
      <c r="B22" s="11"/>
      <c r="C22" s="17" t="s">
        <v>15</v>
      </c>
      <c r="D22" s="25">
        <f>D*SIN(_C*ATAN(B*1-E*(B*1-ATAN(B*1))))</f>
        <v>0.93591842431470018</v>
      </c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3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</row>
    <row r="23" spans="1:30" ht="13.8" thickBot="1" x14ac:dyDescent="0.3">
      <c r="A23" s="1"/>
      <c r="B23" s="11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3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</row>
    <row r="24" spans="1:30" ht="16.2" thickBot="1" x14ac:dyDescent="0.4">
      <c r="A24" s="1"/>
      <c r="B24" s="11"/>
      <c r="C24" s="17" t="s">
        <v>16</v>
      </c>
      <c r="D24" s="26">
        <f>ABS(D*SIN(PI()*_C/2))</f>
        <v>0.47669002472652444</v>
      </c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3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</row>
    <row r="25" spans="1:30" x14ac:dyDescent="0.25">
      <c r="A25" s="1"/>
      <c r="B25" s="11"/>
      <c r="C25" s="1"/>
      <c r="D25" s="1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3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</row>
    <row r="26" spans="1:30" x14ac:dyDescent="0.25">
      <c r="A26" s="1"/>
      <c r="B26" s="11"/>
      <c r="C26" s="1"/>
      <c r="D26" s="1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3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</row>
    <row r="27" spans="1:30" x14ac:dyDescent="0.25">
      <c r="A27" s="1"/>
      <c r="B27" s="11"/>
      <c r="C27" s="36"/>
      <c r="D27" s="37" t="s">
        <v>19</v>
      </c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3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</row>
    <row r="28" spans="1:30" x14ac:dyDescent="0.25">
      <c r="A28" s="1"/>
      <c r="B28" s="11"/>
      <c r="C28" s="41" t="s">
        <v>20</v>
      </c>
      <c r="D28" s="12"/>
      <c r="E28" s="12"/>
      <c r="F28" s="12"/>
      <c r="G28" s="12"/>
      <c r="H28" s="18" t="s">
        <v>7</v>
      </c>
      <c r="I28" s="18" t="s">
        <v>8</v>
      </c>
      <c r="J28" s="12" t="s">
        <v>9</v>
      </c>
      <c r="K28" s="12" t="s">
        <v>10</v>
      </c>
      <c r="L28" s="12" t="s">
        <v>11</v>
      </c>
      <c r="M28" s="12"/>
      <c r="N28" s="12"/>
      <c r="O28" s="12"/>
      <c r="P28" s="12"/>
      <c r="Q28" s="12"/>
      <c r="R28" s="12"/>
      <c r="S28" s="13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</row>
    <row r="29" spans="1:30" x14ac:dyDescent="0.25">
      <c r="A29" s="1"/>
      <c r="B29" s="11"/>
      <c r="C29" s="41" t="s">
        <v>21</v>
      </c>
      <c r="D29" s="12"/>
      <c r="E29" s="12"/>
      <c r="F29" s="12"/>
      <c r="G29" s="6" t="s">
        <v>2</v>
      </c>
      <c r="H29" s="7">
        <v>5</v>
      </c>
      <c r="I29" s="7">
        <v>5</v>
      </c>
      <c r="J29" s="7">
        <v>4.4000000000000004</v>
      </c>
      <c r="K29" s="7">
        <v>4.4000000000000004</v>
      </c>
      <c r="L29" s="7">
        <v>4.4000000000000004</v>
      </c>
      <c r="M29" s="12"/>
      <c r="N29" s="12"/>
      <c r="O29" s="12"/>
      <c r="P29" s="12"/>
      <c r="Q29" s="12"/>
      <c r="R29" s="12"/>
      <c r="S29" s="13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</row>
    <row r="30" spans="1:30" x14ac:dyDescent="0.25">
      <c r="A30" s="1"/>
      <c r="B30" s="11"/>
      <c r="C30" s="12"/>
      <c r="D30" s="12"/>
      <c r="E30" s="12"/>
      <c r="F30" s="12"/>
      <c r="G30" s="6" t="s">
        <v>3</v>
      </c>
      <c r="H30" s="7">
        <v>2.2999999999999998</v>
      </c>
      <c r="I30" s="7">
        <v>2.2000000000000002</v>
      </c>
      <c r="J30" s="7">
        <v>1.9</v>
      </c>
      <c r="K30" s="7">
        <v>2.4</v>
      </c>
      <c r="L30" s="7">
        <v>2.4</v>
      </c>
      <c r="M30" s="12"/>
      <c r="N30" s="12"/>
      <c r="O30" s="12"/>
      <c r="P30" s="12"/>
      <c r="Q30" s="12"/>
      <c r="R30" s="12"/>
      <c r="S30" s="13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</row>
    <row r="31" spans="1:30" x14ac:dyDescent="0.25">
      <c r="A31" s="1"/>
      <c r="B31" s="11"/>
      <c r="C31" s="42" t="s">
        <v>24</v>
      </c>
      <c r="D31" s="12"/>
      <c r="E31" s="12"/>
      <c r="F31" s="12"/>
      <c r="G31" s="6" t="s">
        <v>4</v>
      </c>
      <c r="H31" s="7">
        <v>1.05</v>
      </c>
      <c r="I31" s="7">
        <v>0.87</v>
      </c>
      <c r="J31" s="7">
        <v>0.48</v>
      </c>
      <c r="K31" s="7">
        <v>0.2</v>
      </c>
      <c r="L31" s="7">
        <v>0.1</v>
      </c>
      <c r="M31" s="12"/>
      <c r="N31" s="12"/>
      <c r="O31" s="12"/>
      <c r="P31" s="12"/>
      <c r="Q31" s="12"/>
      <c r="R31" s="12"/>
      <c r="S31" s="13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</row>
    <row r="32" spans="1:30" x14ac:dyDescent="0.25">
      <c r="A32" s="1"/>
      <c r="B32" s="11"/>
      <c r="C32" s="12"/>
      <c r="D32" s="12"/>
      <c r="E32" s="12"/>
      <c r="F32" s="12"/>
      <c r="G32" s="6" t="s">
        <v>5</v>
      </c>
      <c r="H32" s="7">
        <v>1.04</v>
      </c>
      <c r="I32" s="7">
        <v>0.98</v>
      </c>
      <c r="J32" s="7">
        <v>1.4</v>
      </c>
      <c r="K32" s="7">
        <v>1.25</v>
      </c>
      <c r="L32" s="7">
        <v>0.97</v>
      </c>
      <c r="M32" s="12"/>
      <c r="N32" s="12"/>
      <c r="O32" s="12"/>
      <c r="P32" s="12"/>
      <c r="Q32" s="12"/>
      <c r="R32" s="12"/>
      <c r="S32" s="13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</row>
    <row r="33" spans="1:30" x14ac:dyDescent="0.25">
      <c r="A33" s="1"/>
      <c r="B33" s="11"/>
      <c r="C33" s="40" t="s">
        <v>23</v>
      </c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3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</row>
    <row r="34" spans="1:30" x14ac:dyDescent="0.25">
      <c r="A34" s="1"/>
      <c r="B34" s="11"/>
      <c r="C34" s="40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3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</row>
    <row r="35" spans="1:30" ht="13.8" thickBot="1" x14ac:dyDescent="0.3">
      <c r="A35" s="1"/>
      <c r="B35" s="19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</row>
    <row r="36" spans="1:30" ht="13.8" thickTop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</row>
    <row r="37" spans="1:30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</row>
    <row r="38" spans="1:30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</row>
    <row r="39" spans="1:30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</row>
    <row r="40" spans="1:30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</row>
    <row r="41" spans="1:30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</row>
    <row r="42" spans="1:30" x14ac:dyDescent="0.25">
      <c r="A42" s="1"/>
      <c r="B42" s="1"/>
      <c r="C42" s="3"/>
      <c r="D42" s="3" t="s">
        <v>6</v>
      </c>
      <c r="E42" s="1"/>
      <c r="F42" s="4" t="s">
        <v>0</v>
      </c>
      <c r="G42" s="2" t="s">
        <v>1</v>
      </c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</row>
    <row r="43" spans="1:30" x14ac:dyDescent="0.25">
      <c r="A43" s="1"/>
      <c r="B43" s="1"/>
      <c r="C43" s="3">
        <v>0</v>
      </c>
      <c r="D43" s="3">
        <v>0</v>
      </c>
      <c r="E43" s="1"/>
      <c r="F43" s="32">
        <v>0</v>
      </c>
      <c r="G43" s="33">
        <f t="shared" ref="G43:G74" si="0">D*SIN(_C*ATAN(B*F43-E*(B*F43-ATAN(B*F43))))</f>
        <v>0</v>
      </c>
      <c r="H43" s="1"/>
      <c r="I43" s="1"/>
      <c r="J43" s="1"/>
      <c r="K43" s="38" t="s">
        <v>20</v>
      </c>
      <c r="L43" s="12"/>
      <c r="M43" s="12"/>
      <c r="N43" s="12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</row>
    <row r="44" spans="1:30" x14ac:dyDescent="0.25">
      <c r="A44" s="1"/>
      <c r="B44" s="1"/>
      <c r="C44" s="3">
        <f>2*COS(D16)</f>
        <v>0.16141689690960126</v>
      </c>
      <c r="D44" s="3">
        <f>2*SIN(D16)</f>
        <v>1.9934755040862868</v>
      </c>
      <c r="E44" s="1"/>
      <c r="F44" s="32">
        <f>F43+0.01</f>
        <v>0.01</v>
      </c>
      <c r="G44" s="33">
        <f t="shared" si="0"/>
        <v>0.12028066538127886</v>
      </c>
      <c r="H44" s="1"/>
      <c r="I44" s="1"/>
      <c r="J44" s="1"/>
      <c r="K44" s="38" t="s">
        <v>21</v>
      </c>
      <c r="L44" s="12"/>
      <c r="M44" s="12"/>
      <c r="N44" s="12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</row>
    <row r="45" spans="1:30" x14ac:dyDescent="0.25">
      <c r="A45" s="1"/>
      <c r="B45" s="1"/>
      <c r="C45" s="3"/>
      <c r="D45" s="3"/>
      <c r="E45" s="1"/>
      <c r="F45" s="32">
        <f t="shared" ref="F45:F108" si="1">F44+0.01</f>
        <v>0.02</v>
      </c>
      <c r="G45" s="33">
        <f t="shared" si="0"/>
        <v>0.23779468013529317</v>
      </c>
      <c r="H45" s="1"/>
      <c r="I45" s="1"/>
      <c r="J45" s="1"/>
      <c r="K45" s="12"/>
      <c r="L45" s="12"/>
      <c r="M45" s="12"/>
      <c r="N45" s="12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</row>
    <row r="46" spans="1:30" ht="15.6" x14ac:dyDescent="0.35">
      <c r="A46" s="1"/>
      <c r="B46" s="1"/>
      <c r="C46" s="3"/>
      <c r="D46" s="31" t="s">
        <v>17</v>
      </c>
      <c r="E46" s="1"/>
      <c r="F46" s="32">
        <f t="shared" si="1"/>
        <v>0.03</v>
      </c>
      <c r="G46" s="33">
        <f t="shared" si="0"/>
        <v>0.35001258653553058</v>
      </c>
      <c r="H46" s="1"/>
      <c r="I46" s="1"/>
      <c r="J46" s="1"/>
      <c r="K46" s="39" t="s">
        <v>22</v>
      </c>
      <c r="L46" s="39"/>
      <c r="M46" s="39"/>
      <c r="N46" s="39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</row>
    <row r="47" spans="1:30" x14ac:dyDescent="0.25">
      <c r="A47" s="1"/>
      <c r="B47" s="1"/>
      <c r="C47" s="3">
        <f>INDEX(F43:G143,MATCH(D48,G43:G143,0),1)</f>
        <v>0.22000000000000006</v>
      </c>
      <c r="D47" s="3">
        <v>0</v>
      </c>
      <c r="E47" s="1"/>
      <c r="F47" s="32">
        <f t="shared" si="1"/>
        <v>0.04</v>
      </c>
      <c r="G47" s="33">
        <f t="shared" si="0"/>
        <v>0.45483754374694024</v>
      </c>
      <c r="H47" s="1"/>
      <c r="I47" s="1"/>
      <c r="J47" s="1"/>
      <c r="K47" s="12"/>
      <c r="L47" s="12"/>
      <c r="M47" s="12"/>
      <c r="N47" s="12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</row>
    <row r="48" spans="1:30" x14ac:dyDescent="0.25">
      <c r="A48" s="1"/>
      <c r="B48" s="1"/>
      <c r="C48" s="3">
        <f>INDEX(F43:G143,MATCH(D48,G43:G143,0),1)</f>
        <v>0.22000000000000006</v>
      </c>
      <c r="D48" s="3">
        <f>MAX(G42:G143)</f>
        <v>1.0499238387850418</v>
      </c>
      <c r="E48" s="1"/>
      <c r="F48" s="32">
        <f t="shared" si="1"/>
        <v>0.05</v>
      </c>
      <c r="G48" s="33">
        <f t="shared" si="0"/>
        <v>0.5507293419769167</v>
      </c>
      <c r="H48" s="1"/>
      <c r="I48" s="1"/>
      <c r="J48" s="1"/>
      <c r="K48" s="40" t="s">
        <v>23</v>
      </c>
      <c r="L48" s="12"/>
      <c r="M48" s="12"/>
      <c r="N48" s="12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</row>
    <row r="49" spans="1:30" x14ac:dyDescent="0.25">
      <c r="A49" s="1"/>
      <c r="B49" s="1"/>
      <c r="C49" s="1"/>
      <c r="D49" s="1"/>
      <c r="E49" s="1"/>
      <c r="F49" s="32">
        <f t="shared" si="1"/>
        <v>6.0000000000000005E-2</v>
      </c>
      <c r="G49" s="33">
        <f t="shared" si="0"/>
        <v>0.63674648423369495</v>
      </c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</row>
    <row r="50" spans="1:30" ht="15.6" x14ac:dyDescent="0.35">
      <c r="A50" s="1"/>
      <c r="B50" s="1"/>
      <c r="C50" s="1"/>
      <c r="D50" s="30" t="s">
        <v>18</v>
      </c>
      <c r="E50" s="1"/>
      <c r="F50" s="32">
        <f t="shared" si="1"/>
        <v>7.0000000000000007E-2</v>
      </c>
      <c r="G50" s="33">
        <f t="shared" si="0"/>
        <v>0.71251457927152595</v>
      </c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</row>
    <row r="51" spans="1:30" x14ac:dyDescent="0.25">
      <c r="A51" s="1"/>
      <c r="B51" s="1"/>
      <c r="C51" s="1">
        <v>1</v>
      </c>
      <c r="D51" s="29">
        <f>D24</f>
        <v>0.47669002472652444</v>
      </c>
      <c r="E51" s="1"/>
      <c r="F51" s="32">
        <f t="shared" si="1"/>
        <v>0.08</v>
      </c>
      <c r="G51" s="33">
        <f t="shared" si="0"/>
        <v>0.77814188832876252</v>
      </c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</row>
    <row r="52" spans="1:30" x14ac:dyDescent="0.25">
      <c r="A52" s="1"/>
      <c r="B52" s="1"/>
      <c r="C52" s="1">
        <v>1.1000000000000001</v>
      </c>
      <c r="D52" s="29">
        <f>D24</f>
        <v>0.47669002472652444</v>
      </c>
      <c r="E52" s="1"/>
      <c r="F52" s="32">
        <f t="shared" si="1"/>
        <v>0.09</v>
      </c>
      <c r="G52" s="33">
        <f t="shared" si="0"/>
        <v>0.83410717561348346</v>
      </c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</row>
    <row r="53" spans="1:30" x14ac:dyDescent="0.25">
      <c r="A53" s="1"/>
      <c r="B53" s="1"/>
      <c r="C53" s="1"/>
      <c r="D53" s="1"/>
      <c r="E53" s="1"/>
      <c r="F53" s="32">
        <f t="shared" si="1"/>
        <v>9.9999999999999992E-2</v>
      </c>
      <c r="G53" s="33">
        <f t="shared" si="0"/>
        <v>0.88114237532032669</v>
      </c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</row>
    <row r="54" spans="1:30" x14ac:dyDescent="0.25">
      <c r="F54" s="34">
        <f t="shared" si="1"/>
        <v>0.10999999999999999</v>
      </c>
      <c r="G54" s="35">
        <f t="shared" si="0"/>
        <v>0.92012610771301007</v>
      </c>
    </row>
    <row r="55" spans="1:30" x14ac:dyDescent="0.25">
      <c r="F55" s="34">
        <f t="shared" si="1"/>
        <v>0.11999999999999998</v>
      </c>
      <c r="G55" s="35">
        <f t="shared" si="0"/>
        <v>0.95199680939188125</v>
      </c>
    </row>
    <row r="56" spans="1:30" x14ac:dyDescent="0.25">
      <c r="F56" s="34">
        <f t="shared" si="1"/>
        <v>0.12999999999999998</v>
      </c>
      <c r="G56" s="35">
        <f t="shared" si="0"/>
        <v>0.97768818665819868</v>
      </c>
    </row>
    <row r="57" spans="1:30" x14ac:dyDescent="0.25">
      <c r="F57" s="34">
        <f t="shared" si="1"/>
        <v>0.13999999999999999</v>
      </c>
      <c r="G57" s="35">
        <f t="shared" si="0"/>
        <v>0.99808564676799205</v>
      </c>
    </row>
    <row r="58" spans="1:30" x14ac:dyDescent="0.25">
      <c r="F58" s="34">
        <f t="shared" si="1"/>
        <v>0.15</v>
      </c>
      <c r="G58" s="35">
        <f t="shared" si="0"/>
        <v>1.0140002384291356</v>
      </c>
    </row>
    <row r="59" spans="1:30" x14ac:dyDescent="0.25">
      <c r="F59" s="34">
        <f t="shared" si="1"/>
        <v>0.16</v>
      </c>
      <c r="G59" s="35">
        <f t="shared" si="0"/>
        <v>1.0261559564865879</v>
      </c>
    </row>
    <row r="60" spans="1:30" x14ac:dyDescent="0.25">
      <c r="F60" s="34">
        <f t="shared" si="1"/>
        <v>0.17</v>
      </c>
      <c r="G60" s="35">
        <f t="shared" si="0"/>
        <v>1.0351864778457442</v>
      </c>
    </row>
    <row r="61" spans="1:30" x14ac:dyDescent="0.25">
      <c r="F61" s="34">
        <f t="shared" si="1"/>
        <v>0.18000000000000002</v>
      </c>
      <c r="G61" s="35">
        <f t="shared" si="0"/>
        <v>1.0416380380305839</v>
      </c>
    </row>
    <row r="62" spans="1:30" x14ac:dyDescent="0.25">
      <c r="F62" s="34">
        <f t="shared" si="1"/>
        <v>0.19000000000000003</v>
      </c>
      <c r="G62" s="35">
        <f t="shared" si="0"/>
        <v>1.0459759233195751</v>
      </c>
    </row>
    <row r="63" spans="1:30" x14ac:dyDescent="0.25">
      <c r="F63" s="34">
        <f t="shared" si="1"/>
        <v>0.20000000000000004</v>
      </c>
      <c r="G63" s="35">
        <f t="shared" si="0"/>
        <v>1.04859277049837</v>
      </c>
    </row>
    <row r="64" spans="1:30" x14ac:dyDescent="0.25">
      <c r="F64" s="34">
        <f t="shared" si="1"/>
        <v>0.21000000000000005</v>
      </c>
      <c r="G64" s="35">
        <f t="shared" si="0"/>
        <v>1.049817459719337</v>
      </c>
    </row>
    <row r="65" spans="6:7" x14ac:dyDescent="0.25">
      <c r="F65" s="34">
        <f t="shared" si="1"/>
        <v>0.22000000000000006</v>
      </c>
      <c r="G65" s="35">
        <f t="shared" si="0"/>
        <v>1.0499238387850418</v>
      </c>
    </row>
    <row r="66" spans="6:7" x14ac:dyDescent="0.25">
      <c r="F66" s="34">
        <f t="shared" si="1"/>
        <v>0.23000000000000007</v>
      </c>
      <c r="G66" s="35">
        <f t="shared" si="0"/>
        <v>1.0491388419906351</v>
      </c>
    </row>
    <row r="67" spans="6:7" x14ac:dyDescent="0.25">
      <c r="F67" s="34">
        <f t="shared" si="1"/>
        <v>0.24000000000000007</v>
      </c>
      <c r="G67" s="35">
        <f t="shared" si="0"/>
        <v>1.047649787525575</v>
      </c>
    </row>
    <row r="68" spans="6:7" x14ac:dyDescent="0.25">
      <c r="F68" s="34">
        <f t="shared" si="1"/>
        <v>0.25000000000000006</v>
      </c>
      <c r="G68" s="35">
        <f t="shared" si="0"/>
        <v>1.0456107798771821</v>
      </c>
    </row>
    <row r="69" spans="6:7" x14ac:dyDescent="0.25">
      <c r="F69" s="34">
        <f t="shared" si="1"/>
        <v>0.26000000000000006</v>
      </c>
      <c r="G69" s="35">
        <f t="shared" si="0"/>
        <v>1.0431482301046362</v>
      </c>
    </row>
    <row r="70" spans="6:7" x14ac:dyDescent="0.25">
      <c r="F70" s="34">
        <f t="shared" si="1"/>
        <v>0.27000000000000007</v>
      </c>
      <c r="G70" s="35">
        <f t="shared" si="0"/>
        <v>1.0403655550522963</v>
      </c>
    </row>
    <row r="71" spans="6:7" x14ac:dyDescent="0.25">
      <c r="F71" s="34">
        <f t="shared" si="1"/>
        <v>0.28000000000000008</v>
      </c>
      <c r="G71" s="35">
        <f t="shared" si="0"/>
        <v>1.0373471397813145</v>
      </c>
    </row>
    <row r="72" spans="6:7" x14ac:dyDescent="0.25">
      <c r="F72" s="34">
        <f t="shared" si="1"/>
        <v>0.29000000000000009</v>
      </c>
      <c r="G72" s="35">
        <f t="shared" si="0"/>
        <v>1.0341616551058268</v>
      </c>
    </row>
    <row r="73" spans="6:7" x14ac:dyDescent="0.25">
      <c r="F73" s="34">
        <f t="shared" si="1"/>
        <v>0.3000000000000001</v>
      </c>
      <c r="G73" s="35">
        <f t="shared" si="0"/>
        <v>1.0308648205269193</v>
      </c>
    </row>
    <row r="74" spans="6:7" x14ac:dyDescent="0.25">
      <c r="F74" s="34">
        <f t="shared" si="1"/>
        <v>0.31000000000000011</v>
      </c>
      <c r="G74" s="35">
        <f t="shared" si="0"/>
        <v>1.0275016962775427</v>
      </c>
    </row>
    <row r="75" spans="6:7" x14ac:dyDescent="0.25">
      <c r="F75" s="34">
        <f t="shared" si="1"/>
        <v>0.32000000000000012</v>
      </c>
      <c r="G75" s="35">
        <f t="shared" ref="G75:G106" si="2">D*SIN(_C*ATAN(B*F75-E*(B*F75-ATAN(B*F75))))</f>
        <v>1.024108579298233</v>
      </c>
    </row>
    <row r="76" spans="6:7" x14ac:dyDescent="0.25">
      <c r="F76" s="34">
        <f t="shared" si="1"/>
        <v>0.33000000000000013</v>
      </c>
      <c r="G76" s="35">
        <f t="shared" si="2"/>
        <v>1.0207145683829832</v>
      </c>
    </row>
    <row r="77" spans="6:7" x14ac:dyDescent="0.25">
      <c r="F77" s="34">
        <f t="shared" si="1"/>
        <v>0.34000000000000014</v>
      </c>
      <c r="G77" s="35">
        <f t="shared" si="2"/>
        <v>1.0173428544015994</v>
      </c>
    </row>
    <row r="78" spans="6:7" x14ac:dyDescent="0.25">
      <c r="F78" s="34">
        <f t="shared" si="1"/>
        <v>0.35000000000000014</v>
      </c>
      <c r="G78" s="35">
        <f t="shared" si="2"/>
        <v>1.0140117829109376</v>
      </c>
    </row>
    <row r="79" spans="6:7" x14ac:dyDescent="0.25">
      <c r="F79" s="34">
        <f t="shared" si="1"/>
        <v>0.36000000000000015</v>
      </c>
      <c r="G79" s="35">
        <f t="shared" si="2"/>
        <v>1.0107357288295842</v>
      </c>
    </row>
    <row r="80" spans="6:7" x14ac:dyDescent="0.25">
      <c r="F80" s="34">
        <f t="shared" si="1"/>
        <v>0.37000000000000016</v>
      </c>
      <c r="G80" s="35">
        <f t="shared" si="2"/>
        <v>1.0075258162223608</v>
      </c>
    </row>
    <row r="81" spans="6:7" x14ac:dyDescent="0.25">
      <c r="F81" s="34">
        <f t="shared" si="1"/>
        <v>0.38000000000000017</v>
      </c>
      <c r="G81" s="35">
        <f t="shared" si="2"/>
        <v>1.0043905105845243</v>
      </c>
    </row>
    <row r="82" spans="6:7" x14ac:dyDescent="0.25">
      <c r="F82" s="34">
        <f t="shared" si="1"/>
        <v>0.39000000000000018</v>
      </c>
      <c r="G82" s="35">
        <f t="shared" si="2"/>
        <v>1.0013361062459891</v>
      </c>
    </row>
    <row r="83" spans="6:7" x14ac:dyDescent="0.25">
      <c r="F83" s="34">
        <f t="shared" si="1"/>
        <v>0.40000000000000019</v>
      </c>
      <c r="G83" s="35">
        <f t="shared" si="2"/>
        <v>0.99836712752951995</v>
      </c>
    </row>
    <row r="84" spans="6:7" x14ac:dyDescent="0.25">
      <c r="F84" s="34">
        <f t="shared" si="1"/>
        <v>0.4100000000000002</v>
      </c>
      <c r="G84" s="35">
        <f t="shared" si="2"/>
        <v>0.99548665898644351</v>
      </c>
    </row>
    <row r="85" spans="6:7" x14ac:dyDescent="0.25">
      <c r="F85" s="34">
        <f t="shared" si="1"/>
        <v>0.42000000000000021</v>
      </c>
      <c r="G85" s="35">
        <f t="shared" si="2"/>
        <v>0.99269661729738001</v>
      </c>
    </row>
    <row r="86" spans="6:7" x14ac:dyDescent="0.25">
      <c r="F86" s="34">
        <f t="shared" si="1"/>
        <v>0.43000000000000022</v>
      </c>
      <c r="G86" s="35">
        <f t="shared" si="2"/>
        <v>0.9899979751718625</v>
      </c>
    </row>
    <row r="87" spans="6:7" x14ac:dyDescent="0.25">
      <c r="F87" s="34">
        <f t="shared" si="1"/>
        <v>0.44000000000000022</v>
      </c>
      <c r="G87" s="35">
        <f t="shared" si="2"/>
        <v>0.98739094572892827</v>
      </c>
    </row>
    <row r="88" spans="6:7" x14ac:dyDescent="0.25">
      <c r="F88" s="34">
        <f t="shared" si="1"/>
        <v>0.45000000000000023</v>
      </c>
      <c r="G88" s="35">
        <f t="shared" si="2"/>
        <v>0.98487513432162754</v>
      </c>
    </row>
    <row r="89" spans="6:7" x14ac:dyDescent="0.25">
      <c r="F89" s="34">
        <f t="shared" si="1"/>
        <v>0.46000000000000024</v>
      </c>
      <c r="G89" s="35">
        <f t="shared" si="2"/>
        <v>0.98244966352344265</v>
      </c>
    </row>
    <row r="90" spans="6:7" x14ac:dyDescent="0.25">
      <c r="F90" s="34">
        <f t="shared" si="1"/>
        <v>0.47000000000000025</v>
      </c>
      <c r="G90" s="35">
        <f t="shared" si="2"/>
        <v>0.9801132759748481</v>
      </c>
    </row>
    <row r="91" spans="6:7" x14ac:dyDescent="0.25">
      <c r="F91" s="34">
        <f t="shared" si="1"/>
        <v>0.48000000000000026</v>
      </c>
      <c r="G91" s="35">
        <f t="shared" si="2"/>
        <v>0.97786441895308629</v>
      </c>
    </row>
    <row r="92" spans="6:7" x14ac:dyDescent="0.25">
      <c r="F92" s="34">
        <f t="shared" si="1"/>
        <v>0.49000000000000027</v>
      </c>
      <c r="G92" s="35">
        <f t="shared" si="2"/>
        <v>0.97570131384410486</v>
      </c>
    </row>
    <row r="93" spans="6:7" x14ac:dyDescent="0.25">
      <c r="F93" s="34">
        <f t="shared" si="1"/>
        <v>0.50000000000000022</v>
      </c>
      <c r="G93" s="35">
        <f t="shared" si="2"/>
        <v>0.97362201313497809</v>
      </c>
    </row>
    <row r="94" spans="6:7" x14ac:dyDescent="0.25">
      <c r="F94" s="34">
        <f t="shared" si="1"/>
        <v>0.51000000000000023</v>
      </c>
      <c r="G94" s="35">
        <f t="shared" si="2"/>
        <v>0.9716244470854164</v>
      </c>
    </row>
    <row r="95" spans="6:7" x14ac:dyDescent="0.25">
      <c r="F95" s="34">
        <f t="shared" si="1"/>
        <v>0.52000000000000024</v>
      </c>
      <c r="G95" s="35">
        <f t="shared" si="2"/>
        <v>0.96970646185970399</v>
      </c>
    </row>
    <row r="96" spans="6:7" x14ac:dyDescent="0.25">
      <c r="F96" s="34">
        <f t="shared" si="1"/>
        <v>0.53000000000000025</v>
      </c>
      <c r="G96" s="35">
        <f t="shared" si="2"/>
        <v>0.96786585059053043</v>
      </c>
    </row>
    <row r="97" spans="6:7" x14ac:dyDescent="0.25">
      <c r="F97" s="34">
        <f t="shared" si="1"/>
        <v>0.54000000000000026</v>
      </c>
      <c r="G97" s="35">
        <f t="shared" si="2"/>
        <v>0.96610037859140174</v>
      </c>
    </row>
    <row r="98" spans="6:7" x14ac:dyDescent="0.25">
      <c r="F98" s="34">
        <f t="shared" si="1"/>
        <v>0.55000000000000027</v>
      </c>
      <c r="G98" s="35">
        <f t="shared" si="2"/>
        <v>0.96440780372462032</v>
      </c>
    </row>
    <row r="99" spans="6:7" x14ac:dyDescent="0.25">
      <c r="F99" s="34">
        <f t="shared" si="1"/>
        <v>0.56000000000000028</v>
      </c>
      <c r="G99" s="35">
        <f t="shared" si="2"/>
        <v>0.96278589275903681</v>
      </c>
    </row>
    <row r="100" spans="6:7" x14ac:dyDescent="0.25">
      <c r="F100" s="34">
        <f t="shared" si="1"/>
        <v>0.57000000000000028</v>
      </c>
      <c r="G100" s="35">
        <f t="shared" si="2"/>
        <v>0.96123243440923922</v>
      </c>
    </row>
    <row r="101" spans="6:7" x14ac:dyDescent="0.25">
      <c r="F101" s="34">
        <f t="shared" si="1"/>
        <v>0.58000000000000029</v>
      </c>
      <c r="G101" s="35">
        <f t="shared" si="2"/>
        <v>0.9597452496301434</v>
      </c>
    </row>
    <row r="102" spans="6:7" x14ac:dyDescent="0.25">
      <c r="F102" s="34">
        <f t="shared" si="1"/>
        <v>0.5900000000000003</v>
      </c>
      <c r="G102" s="35">
        <f t="shared" si="2"/>
        <v>0.95832219964361198</v>
      </c>
    </row>
    <row r="103" spans="6:7" x14ac:dyDescent="0.25">
      <c r="F103" s="34">
        <f t="shared" si="1"/>
        <v>0.60000000000000031</v>
      </c>
      <c r="G103" s="35">
        <f t="shared" si="2"/>
        <v>0.9569611920931782</v>
      </c>
    </row>
    <row r="104" spans="6:7" x14ac:dyDescent="0.25">
      <c r="F104" s="34">
        <f t="shared" si="1"/>
        <v>0.61000000000000032</v>
      </c>
      <c r="G104" s="35">
        <f t="shared" si="2"/>
        <v>0.95566018565618305</v>
      </c>
    </row>
    <row r="105" spans="6:7" x14ac:dyDescent="0.25">
      <c r="F105" s="34">
        <f t="shared" si="1"/>
        <v>0.62000000000000033</v>
      </c>
      <c r="G105" s="35">
        <f t="shared" si="2"/>
        <v>0.95441719338725861</v>
      </c>
    </row>
    <row r="106" spans="6:7" x14ac:dyDescent="0.25">
      <c r="F106" s="34">
        <f t="shared" si="1"/>
        <v>0.63000000000000034</v>
      </c>
      <c r="G106" s="35">
        <f t="shared" si="2"/>
        <v>0.95323028502109342</v>
      </c>
    </row>
    <row r="107" spans="6:7" x14ac:dyDescent="0.25">
      <c r="F107" s="34">
        <f t="shared" si="1"/>
        <v>0.64000000000000035</v>
      </c>
      <c r="G107" s="35">
        <f t="shared" ref="G107:G138" si="3">D*SIN(_C*ATAN(B*F107-E*(B*F107-ATAN(B*F107))))</f>
        <v>0.95209758842417769</v>
      </c>
    </row>
    <row r="108" spans="6:7" x14ac:dyDescent="0.25">
      <c r="F108" s="34">
        <f t="shared" si="1"/>
        <v>0.65000000000000036</v>
      </c>
      <c r="G108" s="35">
        <f t="shared" si="3"/>
        <v>0.95101729035342453</v>
      </c>
    </row>
    <row r="109" spans="6:7" x14ac:dyDescent="0.25">
      <c r="F109" s="34">
        <f t="shared" ref="F109:F143" si="4">F108+0.01</f>
        <v>0.66000000000000036</v>
      </c>
      <c r="G109" s="35">
        <f t="shared" si="3"/>
        <v>0.94998763665304731</v>
      </c>
    </row>
    <row r="110" spans="6:7" x14ac:dyDescent="0.25">
      <c r="F110" s="34">
        <f t="shared" si="4"/>
        <v>0.67000000000000037</v>
      </c>
      <c r="G110" s="35">
        <f t="shared" si="3"/>
        <v>0.94900693199900243</v>
      </c>
    </row>
    <row r="111" spans="6:7" x14ac:dyDescent="0.25">
      <c r="F111" s="34">
        <f t="shared" si="4"/>
        <v>0.68000000000000038</v>
      </c>
      <c r="G111" s="35">
        <f t="shared" si="3"/>
        <v>0.94807353928187965</v>
      </c>
    </row>
    <row r="112" spans="6:7" x14ac:dyDescent="0.25">
      <c r="F112" s="34">
        <f t="shared" si="4"/>
        <v>0.69000000000000039</v>
      </c>
      <c r="G112" s="35">
        <f t="shared" si="3"/>
        <v>0.94718587870373583</v>
      </c>
    </row>
    <row r="113" spans="6:7" x14ac:dyDescent="0.25">
      <c r="F113" s="34">
        <f t="shared" si="4"/>
        <v>0.7000000000000004</v>
      </c>
      <c r="G113" s="35">
        <f t="shared" si="3"/>
        <v>0.9463424266515329</v>
      </c>
    </row>
    <row r="114" spans="6:7" x14ac:dyDescent="0.25">
      <c r="F114" s="34">
        <f t="shared" si="4"/>
        <v>0.71000000000000041</v>
      </c>
      <c r="G114" s="35">
        <f t="shared" si="3"/>
        <v>0.94554171439910251</v>
      </c>
    </row>
    <row r="115" spans="6:7" x14ac:dyDescent="0.25">
      <c r="F115" s="34">
        <f t="shared" si="4"/>
        <v>0.72000000000000042</v>
      </c>
      <c r="G115" s="35">
        <f t="shared" si="3"/>
        <v>0.9447823266805857</v>
      </c>
    </row>
    <row r="116" spans="6:7" x14ac:dyDescent="0.25">
      <c r="F116" s="34">
        <f t="shared" si="4"/>
        <v>0.73000000000000043</v>
      </c>
      <c r="G116" s="35">
        <f t="shared" si="3"/>
        <v>0.9440629001707993</v>
      </c>
    </row>
    <row r="117" spans="6:7" x14ac:dyDescent="0.25">
      <c r="F117" s="34">
        <f t="shared" si="4"/>
        <v>0.74000000000000044</v>
      </c>
      <c r="G117" s="35">
        <f t="shared" si="3"/>
        <v>0.94338212190169646</v>
      </c>
    </row>
    <row r="118" spans="6:7" x14ac:dyDescent="0.25">
      <c r="F118" s="34">
        <f t="shared" si="4"/>
        <v>0.75000000000000044</v>
      </c>
      <c r="G118" s="35">
        <f t="shared" si="3"/>
        <v>0.9427387276388568</v>
      </c>
    </row>
    <row r="119" spans="6:7" x14ac:dyDescent="0.25">
      <c r="F119" s="34">
        <f t="shared" si="4"/>
        <v>0.76000000000000045</v>
      </c>
      <c r="G119" s="35">
        <f t="shared" si="3"/>
        <v>0.942131500237536</v>
      </c>
    </row>
    <row r="120" spans="6:7" x14ac:dyDescent="0.25">
      <c r="F120" s="34">
        <f t="shared" si="4"/>
        <v>0.77000000000000046</v>
      </c>
      <c r="G120" s="35">
        <f t="shared" si="3"/>
        <v>0.94155926799415346</v>
      </c>
    </row>
    <row r="121" spans="6:7" x14ac:dyDescent="0.25">
      <c r="F121" s="34">
        <f t="shared" si="4"/>
        <v>0.78000000000000047</v>
      </c>
      <c r="G121" s="35">
        <f t="shared" si="3"/>
        <v>0.94102090300602981</v>
      </c>
    </row>
    <row r="122" spans="6:7" x14ac:dyDescent="0.25">
      <c r="F122" s="34">
        <f t="shared" si="4"/>
        <v>0.79000000000000048</v>
      </c>
      <c r="G122" s="35">
        <f t="shared" si="3"/>
        <v>0.94051531954961598</v>
      </c>
    </row>
    <row r="123" spans="6:7" x14ac:dyDescent="0.25">
      <c r="F123" s="34">
        <f t="shared" si="4"/>
        <v>0.80000000000000049</v>
      </c>
      <c r="G123" s="35">
        <f t="shared" si="3"/>
        <v>0.94004147248535064</v>
      </c>
    </row>
    <row r="124" spans="6:7" x14ac:dyDescent="0.25">
      <c r="F124" s="34">
        <f t="shared" si="4"/>
        <v>0.8100000000000005</v>
      </c>
      <c r="G124" s="35">
        <f t="shared" si="3"/>
        <v>0.93959835569547401</v>
      </c>
    </row>
    <row r="125" spans="6:7" x14ac:dyDescent="0.25">
      <c r="F125" s="34">
        <f t="shared" si="4"/>
        <v>0.82000000000000051</v>
      </c>
      <c r="G125" s="35">
        <f t="shared" si="3"/>
        <v>0.93918500055967946</v>
      </c>
    </row>
    <row r="126" spans="6:7" x14ac:dyDescent="0.25">
      <c r="F126" s="34">
        <f t="shared" si="4"/>
        <v>0.83000000000000052</v>
      </c>
      <c r="G126" s="35">
        <f t="shared" si="3"/>
        <v>0.93880047447224213</v>
      </c>
    </row>
    <row r="127" spans="6:7" x14ac:dyDescent="0.25">
      <c r="F127" s="34">
        <f t="shared" si="4"/>
        <v>0.84000000000000052</v>
      </c>
      <c r="G127" s="35">
        <f t="shared" si="3"/>
        <v>0.93844387940325069</v>
      </c>
    </row>
    <row r="128" spans="6:7" x14ac:dyDescent="0.25">
      <c r="F128" s="34">
        <f t="shared" si="4"/>
        <v>0.85000000000000053</v>
      </c>
      <c r="G128" s="35">
        <f t="shared" si="3"/>
        <v>0.9381143505057461</v>
      </c>
    </row>
    <row r="129" spans="6:7" x14ac:dyDescent="0.25">
      <c r="F129" s="34">
        <f t="shared" si="4"/>
        <v>0.86000000000000054</v>
      </c>
      <c r="G129" s="35">
        <f t="shared" si="3"/>
        <v>0.93781105476986493</v>
      </c>
    </row>
    <row r="130" spans="6:7" x14ac:dyDescent="0.25">
      <c r="F130" s="34">
        <f t="shared" si="4"/>
        <v>0.87000000000000055</v>
      </c>
      <c r="G130" s="35">
        <f t="shared" si="3"/>
        <v>0.93753318972453537</v>
      </c>
    </row>
    <row r="131" spans="6:7" x14ac:dyDescent="0.25">
      <c r="F131" s="34">
        <f t="shared" si="4"/>
        <v>0.88000000000000056</v>
      </c>
      <c r="G131" s="35">
        <f t="shared" si="3"/>
        <v>0.93727998218681152</v>
      </c>
    </row>
    <row r="132" spans="6:7" x14ac:dyDescent="0.25">
      <c r="F132" s="34">
        <f t="shared" si="4"/>
        <v>0.89000000000000057</v>
      </c>
      <c r="G132" s="35">
        <f t="shared" si="3"/>
        <v>0.9370506870585652</v>
      </c>
    </row>
    <row r="133" spans="6:7" x14ac:dyDescent="0.25">
      <c r="F133" s="34">
        <f t="shared" si="4"/>
        <v>0.90000000000000058</v>
      </c>
      <c r="G133" s="35">
        <f t="shared" si="3"/>
        <v>0.93684458616994992</v>
      </c>
    </row>
    <row r="134" spans="6:7" x14ac:dyDescent="0.25">
      <c r="F134" s="34">
        <f t="shared" si="4"/>
        <v>0.91000000000000059</v>
      </c>
      <c r="G134" s="35">
        <f t="shared" si="3"/>
        <v>0.93666098716883039</v>
      </c>
    </row>
    <row r="135" spans="6:7" x14ac:dyDescent="0.25">
      <c r="F135" s="34">
        <f t="shared" si="4"/>
        <v>0.9200000000000006</v>
      </c>
      <c r="G135" s="35">
        <f t="shared" si="3"/>
        <v>0.93649922245517214</v>
      </c>
    </row>
    <row r="136" spans="6:7" x14ac:dyDescent="0.25">
      <c r="F136" s="34">
        <f t="shared" si="4"/>
        <v>0.9300000000000006</v>
      </c>
      <c r="G136" s="35">
        <f t="shared" si="3"/>
        <v>0.93635864815926051</v>
      </c>
    </row>
    <row r="137" spans="6:7" x14ac:dyDescent="0.25">
      <c r="F137" s="34">
        <f t="shared" si="4"/>
        <v>0.94000000000000061</v>
      </c>
      <c r="G137" s="35">
        <f t="shared" si="3"/>
        <v>0.93623864316250238</v>
      </c>
    </row>
    <row r="138" spans="6:7" x14ac:dyDescent="0.25">
      <c r="F138" s="34">
        <f t="shared" si="4"/>
        <v>0.95000000000000062</v>
      </c>
      <c r="G138" s="35">
        <f t="shared" si="3"/>
        <v>0.93613860815949057</v>
      </c>
    </row>
    <row r="139" spans="6:7" x14ac:dyDescent="0.25">
      <c r="F139" s="34">
        <f t="shared" si="4"/>
        <v>0.96000000000000063</v>
      </c>
      <c r="G139" s="35">
        <f>D*SIN(_C*ATAN(B*F139-E*(B*F139-ATAN(B*F139))))</f>
        <v>0.9360579647599695</v>
      </c>
    </row>
    <row r="140" spans="6:7" x14ac:dyDescent="0.25">
      <c r="F140" s="34">
        <f t="shared" si="4"/>
        <v>0.97000000000000064</v>
      </c>
      <c r="G140" s="35">
        <f>D*SIN(_C*ATAN(B*F140-E*(B*F140-ATAN(B*F140))))</f>
        <v>0.93599615462929342</v>
      </c>
    </row>
    <row r="141" spans="6:7" x14ac:dyDescent="0.25">
      <c r="F141" s="34">
        <f t="shared" si="4"/>
        <v>0.98000000000000065</v>
      </c>
      <c r="G141" s="35">
        <f>D*SIN(_C*ATAN(B*F141-E*(B*F141-ATAN(B*F141))))</f>
        <v>0.93595263866596945</v>
      </c>
    </row>
    <row r="142" spans="6:7" x14ac:dyDescent="0.25">
      <c r="F142" s="34">
        <f t="shared" si="4"/>
        <v>0.99000000000000066</v>
      </c>
      <c r="G142" s="35">
        <f>D*SIN(_C*ATAN(B*F142-E*(B*F142-ATAN(B*F142))))</f>
        <v>0.93592689621486891</v>
      </c>
    </row>
    <row r="143" spans="6:7" x14ac:dyDescent="0.25">
      <c r="F143" s="34">
        <f t="shared" si="4"/>
        <v>1.0000000000000007</v>
      </c>
      <c r="G143" s="35">
        <f>D*SIN(_C*ATAN(B*F143-E*(B*F143-ATAN(B*F143))))</f>
        <v>0.93591842431470063</v>
      </c>
    </row>
  </sheetData>
  <mergeCells count="1">
    <mergeCell ref="K46:N46"/>
  </mergeCells>
  <phoneticPr fontId="2" type="noConversion"/>
  <pageMargins left="0.78740157499999996" right="0.78740157499999996" top="0.984251969" bottom="0.984251969" header="0.4921259845" footer="0.4921259845"/>
  <pageSetup paperSize="9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Equation.3" shapeId="1025" r:id="rId4">
          <objectPr defaultSize="0" autoPict="0" r:id="rId5">
            <anchor moveWithCells="1" sizeWithCells="1">
              <from>
                <xdr:col>6</xdr:col>
                <xdr:colOff>45720</xdr:colOff>
                <xdr:row>3</xdr:row>
                <xdr:rowOff>152400</xdr:rowOff>
              </from>
              <to>
                <xdr:col>12</xdr:col>
                <xdr:colOff>388620</xdr:colOff>
                <xdr:row>5</xdr:row>
                <xdr:rowOff>137160</xdr:rowOff>
              </to>
            </anchor>
          </objectPr>
        </oleObject>
      </mc:Choice>
      <mc:Fallback>
        <oleObject progId="Equation.3" shapeId="1025" r:id="rId4"/>
      </mc:Fallback>
    </mc:AlternateContent>
  </oleObjects>
  <controls>
    <mc:AlternateContent xmlns:mc="http://schemas.openxmlformats.org/markup-compatibility/2006">
      <mc:Choice Requires="x14">
        <control shapeId="1029" r:id="rId6" name="ScrollBar4">
          <controlPr defaultSize="0" autoLine="0" linkedCell="E14" r:id="rId7">
            <anchor moveWithCells="1">
              <from>
                <xdr:col>4</xdr:col>
                <xdr:colOff>68580</xdr:colOff>
                <xdr:row>12</xdr:row>
                <xdr:rowOff>160020</xdr:rowOff>
              </from>
              <to>
                <xdr:col>4</xdr:col>
                <xdr:colOff>784860</xdr:colOff>
                <xdr:row>13</xdr:row>
                <xdr:rowOff>152400</xdr:rowOff>
              </to>
            </anchor>
          </controlPr>
        </control>
      </mc:Choice>
      <mc:Fallback>
        <control shapeId="1029" r:id="rId6" name="ScrollBar4"/>
      </mc:Fallback>
    </mc:AlternateContent>
    <mc:AlternateContent xmlns:mc="http://schemas.openxmlformats.org/markup-compatibility/2006">
      <mc:Choice Requires="x14">
        <control shapeId="1028" r:id="rId8" name="ScrollBar3">
          <controlPr defaultSize="0" autoLine="0" linkedCell="E12" r:id="rId9">
            <anchor moveWithCells="1">
              <from>
                <xdr:col>4</xdr:col>
                <xdr:colOff>76200</xdr:colOff>
                <xdr:row>11</xdr:row>
                <xdr:rowOff>0</xdr:rowOff>
              </from>
              <to>
                <xdr:col>5</xdr:col>
                <xdr:colOff>0</xdr:colOff>
                <xdr:row>11</xdr:row>
                <xdr:rowOff>167640</xdr:rowOff>
              </to>
            </anchor>
          </controlPr>
        </control>
      </mc:Choice>
      <mc:Fallback>
        <control shapeId="1028" r:id="rId8" name="ScrollBar3"/>
      </mc:Fallback>
    </mc:AlternateContent>
    <mc:AlternateContent xmlns:mc="http://schemas.openxmlformats.org/markup-compatibility/2006">
      <mc:Choice Requires="x14">
        <control shapeId="1027" r:id="rId10" name="ScrollBar2">
          <controlPr defaultSize="0" autoLine="0" linkedCell="E10" r:id="rId11">
            <anchor moveWithCells="1">
              <from>
                <xdr:col>4</xdr:col>
                <xdr:colOff>83820</xdr:colOff>
                <xdr:row>9</xdr:row>
                <xdr:rowOff>0</xdr:rowOff>
              </from>
              <to>
                <xdr:col>5</xdr:col>
                <xdr:colOff>7620</xdr:colOff>
                <xdr:row>9</xdr:row>
                <xdr:rowOff>167640</xdr:rowOff>
              </to>
            </anchor>
          </controlPr>
        </control>
      </mc:Choice>
      <mc:Fallback>
        <control shapeId="1027" r:id="rId10" name="ScrollBar2"/>
      </mc:Fallback>
    </mc:AlternateContent>
    <mc:AlternateContent xmlns:mc="http://schemas.openxmlformats.org/markup-compatibility/2006">
      <mc:Choice Requires="x14">
        <control shapeId="1026" r:id="rId12" name="ScrollBar1">
          <controlPr defaultSize="0" autoLine="0" linkedCell="E8" r:id="rId13">
            <anchor moveWithCells="1">
              <from>
                <xdr:col>4</xdr:col>
                <xdr:colOff>76200</xdr:colOff>
                <xdr:row>7</xdr:row>
                <xdr:rowOff>0</xdr:rowOff>
              </from>
              <to>
                <xdr:col>5</xdr:col>
                <xdr:colOff>0</xdr:colOff>
                <xdr:row>7</xdr:row>
                <xdr:rowOff>167640</xdr:rowOff>
              </to>
            </anchor>
          </controlPr>
        </control>
      </mc:Choice>
      <mc:Fallback>
        <control shapeId="1026" r:id="rId12" name="ScrollBar1"/>
      </mc:Fallback>
    </mc:AlternateContent>
    <mc:AlternateContent xmlns:mc="http://schemas.openxmlformats.org/markup-compatibility/2006">
      <mc:Choice Requires="x14">
        <control shapeId="2" r:id="rId14" name="Group Box 6">
          <controlPr defaultSize="0" autoFill="0" autoPict="0">
            <anchor moveWithCells="1">
              <from>
                <xdr:col>1</xdr:col>
                <xdr:colOff>160020</xdr:colOff>
                <xdr:row>26</xdr:row>
                <xdr:rowOff>45720</xdr:rowOff>
              </from>
              <to>
                <xdr:col>5</xdr:col>
                <xdr:colOff>297180</xdr:colOff>
                <xdr:row>33</xdr:row>
                <xdr:rowOff>160020</xdr:rowOff>
              </to>
            </anchor>
          </controlPr>
        </control>
      </mc:Choice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"/>
  <dimension ref="A1"/>
  <sheetViews>
    <sheetView workbookViewId="0">
      <selection activeCell="C6" sqref="C6"/>
    </sheetView>
  </sheetViews>
  <sheetFormatPr baseColWidth="10" defaultRowHeight="13.2" x14ac:dyDescent="0.25"/>
  <sheetData/>
  <phoneticPr fontId="2" type="noConversion"/>
  <pageMargins left="0.78740157499999996" right="0.78740157499999996" top="0.984251969" bottom="0.984251969" header="0.4921259845" footer="0.492125984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"/>
  <dimension ref="A1"/>
  <sheetViews>
    <sheetView workbookViewId="0"/>
  </sheetViews>
  <sheetFormatPr baseColWidth="10" defaultRowHeight="13.2" x14ac:dyDescent="0.25"/>
  <sheetData/>
  <phoneticPr fontId="2" type="noConversion"/>
  <pageMargins left="0.78740157499999996" right="0.78740157499999996" top="0.984251969" bottom="0.984251969" header="0.4921259845" footer="0.492125984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4</vt:i4>
      </vt:variant>
    </vt:vector>
  </HeadingPairs>
  <TitlesOfParts>
    <vt:vector size="7" baseType="lpstr">
      <vt:lpstr>Tabelle1</vt:lpstr>
      <vt:lpstr>Tabelle2</vt:lpstr>
      <vt:lpstr>Tabelle3</vt:lpstr>
      <vt:lpstr>_C</vt:lpstr>
      <vt:lpstr>B</vt:lpstr>
      <vt:lpstr>D</vt:lpstr>
      <vt:lpstr>E</vt:lpstr>
    </vt:vector>
  </TitlesOfParts>
  <Company>cim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hsrm</dc:creator>
  <cp:lastModifiedBy>wang</cp:lastModifiedBy>
  <dcterms:created xsi:type="dcterms:W3CDTF">2012-11-08T17:21:37Z</dcterms:created>
  <dcterms:modified xsi:type="dcterms:W3CDTF">2013-10-21T19:58:53Z</dcterms:modified>
</cp:coreProperties>
</file>