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ffect of iterNum on MCS" sheetId="1" r:id="rId1"/>
    <sheet name="sheet 2" sheetId="2" r:id="rId2"/>
    <sheet name="Effect of p" sheetId="3" r:id="rId3"/>
  </sheets>
  <calcPr calcId="152511"/>
</workbook>
</file>

<file path=xl/calcChain.xml><?xml version="1.0" encoding="utf-8"?>
<calcChain xmlns="http://schemas.openxmlformats.org/spreadsheetml/2006/main">
  <c r="X4" i="1" l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6" i="1" l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L2" i="3" l="1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<sst xmlns="http://schemas.openxmlformats.org/spreadsheetml/2006/main" count="13" uniqueCount="13">
  <si>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</si>
  <si>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</si>
  <si>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</si>
  <si>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MCS vs. Ruled-based</t>
    <phoneticPr fontId="1" type="noConversion"/>
  </si>
  <si>
    <t>MCTS vs. Ruled-based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</si>
  <si>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</si>
  <si>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</si>
  <si>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</si>
  <si>
    <t>#Deter</t>
    <phoneticPr fontId="1" type="noConversion"/>
  </si>
  <si>
    <t>#IterNum</t>
    <phoneticPr fontId="1" type="noConversion"/>
  </si>
  <si>
    <t>#Deter = 4</t>
    <phoneticPr fontId="1" type="noConversion"/>
  </si>
  <si>
    <t>#IterNum * #Deter = 50</t>
    <phoneticPr fontId="1" type="noConversion"/>
  </si>
  <si>
    <t>#IterNum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</si>
</sst>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MCS'!$A$2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252</c:v>
                </c:pt>
                <c:pt idx="1">
                  <c:v>285</c:v>
                </c:pt>
                <c:pt idx="2">
                  <c:v>297</c:v>
                </c:pt>
                <c:pt idx="3">
                  <c:v>292</c:v>
                </c:pt>
                <c:pt idx="4">
                  <c:v>305</c:v>
                </c:pt>
                <c:pt idx="5">
                  <c:v>296</c:v>
                </c:pt>
                <c:pt idx="6">
                  <c:v>311</c:v>
                </c:pt>
                <c:pt idx="7">
                  <c:v>331</c:v>
                </c:pt>
                <c:pt idx="8">
                  <c:v>313</c:v>
                </c:pt>
                <c:pt idx="9">
                  <c:v>287</c:v>
                </c:pt>
                <c:pt idx="10">
                  <c:v>332</c:v>
                </c:pt>
                <c:pt idx="11">
                  <c:v>328</c:v>
                </c:pt>
                <c:pt idx="12">
                  <c:v>330</c:v>
                </c:pt>
                <c:pt idx="13">
                  <c:v>334</c:v>
                </c:pt>
                <c:pt idx="14">
                  <c:v>333</c:v>
                </c:pt>
                <c:pt idx="15">
                  <c:v>346</c:v>
                </c:pt>
                <c:pt idx="16">
                  <c:v>340</c:v>
                </c:pt>
                <c:pt idx="17">
                  <c:v>344</c:v>
                </c:pt>
                <c:pt idx="18">
                  <c:v>333</c:v>
                </c:pt>
                <c:pt idx="19">
                  <c:v>339</c:v>
                </c:pt>
                <c:pt idx="20">
                  <c:v>370</c:v>
                </c:pt>
                <c:pt idx="21">
                  <c:v>337</c:v>
                </c:pt>
                <c:pt idx="22">
                  <c:v>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iterNum on MCS'!$A$6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'Effect of iterNum on MCS'!$B$6:$X$6</c:f>
              <c:numCache>
                <c:formatCode>General</c:formatCode>
                <c:ptCount val="23"/>
                <c:pt idx="0">
                  <c:v>93</c:v>
                </c:pt>
                <c:pt idx="1">
                  <c:v>98</c:v>
                </c:pt>
                <c:pt idx="2">
                  <c:v>108</c:v>
                </c:pt>
                <c:pt idx="3">
                  <c:v>99</c:v>
                </c:pt>
                <c:pt idx="4">
                  <c:v>103</c:v>
                </c:pt>
                <c:pt idx="5">
                  <c:v>121</c:v>
                </c:pt>
                <c:pt idx="6">
                  <c:v>120</c:v>
                </c:pt>
                <c:pt idx="7">
                  <c:v>119</c:v>
                </c:pt>
                <c:pt idx="8">
                  <c:v>125</c:v>
                </c:pt>
                <c:pt idx="9">
                  <c:v>125</c:v>
                </c:pt>
                <c:pt idx="10">
                  <c:v>126</c:v>
                </c:pt>
                <c:pt idx="11">
                  <c:v>125</c:v>
                </c:pt>
                <c:pt idx="12">
                  <c:v>122</c:v>
                </c:pt>
                <c:pt idx="13">
                  <c:v>135</c:v>
                </c:pt>
                <c:pt idx="14">
                  <c:v>143</c:v>
                </c:pt>
                <c:pt idx="15">
                  <c:v>143</c:v>
                </c:pt>
                <c:pt idx="16">
                  <c:v>163</c:v>
                </c:pt>
                <c:pt idx="17">
                  <c:v>156</c:v>
                </c:pt>
                <c:pt idx="18">
                  <c:v>159</c:v>
                </c:pt>
                <c:pt idx="19">
                  <c:v>150</c:v>
                </c:pt>
                <c:pt idx="20">
                  <c:v>157</c:v>
                </c:pt>
                <c:pt idx="21">
                  <c:v>164</c:v>
                </c:pt>
                <c:pt idx="22">
                  <c:v>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'Effect of iterNum on MCS'!$A$5</c:f>
              <c:strCache>
                <c:ptCount val="1"/>
                <c:pt idx="0">
                  <c:v>0.25 Reduced MC vs. Rulebased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'Effect of iterNum on MCS'!$B$5:$X$5</c:f>
              <c:numCache>
                <c:formatCode>General</c:formatCode>
                <c:ptCount val="23"/>
                <c:pt idx="0">
                  <c:v>99</c:v>
                </c:pt>
                <c:pt idx="1">
                  <c:v>102</c:v>
                </c:pt>
                <c:pt idx="2">
                  <c:v>102</c:v>
                </c:pt>
                <c:pt idx="3">
                  <c:v>111</c:v>
                </c:pt>
                <c:pt idx="4">
                  <c:v>118</c:v>
                </c:pt>
                <c:pt idx="5">
                  <c:v>130</c:v>
                </c:pt>
                <c:pt idx="6">
                  <c:v>129</c:v>
                </c:pt>
                <c:pt idx="7">
                  <c:v>116</c:v>
                </c:pt>
                <c:pt idx="8">
                  <c:v>157</c:v>
                </c:pt>
                <c:pt idx="9">
                  <c:v>134</c:v>
                </c:pt>
                <c:pt idx="10">
                  <c:v>146</c:v>
                </c:pt>
                <c:pt idx="11">
                  <c:v>144</c:v>
                </c:pt>
                <c:pt idx="12">
                  <c:v>164</c:v>
                </c:pt>
                <c:pt idx="13">
                  <c:v>157</c:v>
                </c:pt>
                <c:pt idx="14">
                  <c:v>164</c:v>
                </c:pt>
                <c:pt idx="15">
                  <c:v>172</c:v>
                </c:pt>
                <c:pt idx="16">
                  <c:v>177</c:v>
                </c:pt>
                <c:pt idx="17">
                  <c:v>159</c:v>
                </c:pt>
                <c:pt idx="18">
                  <c:v>187</c:v>
                </c:pt>
                <c:pt idx="19">
                  <c:v>171</c:v>
                </c:pt>
                <c:pt idx="20">
                  <c:v>171</c:v>
                </c:pt>
                <c:pt idx="21">
                  <c:v>180</c:v>
                </c:pt>
                <c:pt idx="22">
                  <c:v>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'Effect of iterNum on MCS'!$A$4</c:f>
              <c:strCache>
                <c:ptCount val="1"/>
                <c:pt idx="0">
                  <c:v>0.5 Reduced MC vs. Rulebased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'Effect of iterNum on MCS'!$B$4:$X$4</c:f>
              <c:numCache>
                <c:formatCode>General</c:formatCode>
                <c:ptCount val="23"/>
                <c:pt idx="0">
                  <c:v>108</c:v>
                </c:pt>
                <c:pt idx="1">
                  <c:v>109</c:v>
                </c:pt>
                <c:pt idx="2">
                  <c:v>115</c:v>
                </c:pt>
                <c:pt idx="3">
                  <c:v>131</c:v>
                </c:pt>
                <c:pt idx="4">
                  <c:v>143</c:v>
                </c:pt>
                <c:pt idx="5">
                  <c:v>123</c:v>
                </c:pt>
                <c:pt idx="6">
                  <c:v>141</c:v>
                </c:pt>
                <c:pt idx="7">
                  <c:v>157</c:v>
                </c:pt>
                <c:pt idx="8">
                  <c:v>155</c:v>
                </c:pt>
                <c:pt idx="9">
                  <c:v>153</c:v>
                </c:pt>
                <c:pt idx="10">
                  <c:v>160</c:v>
                </c:pt>
                <c:pt idx="11">
                  <c:v>182</c:v>
                </c:pt>
                <c:pt idx="12">
                  <c:v>178</c:v>
                </c:pt>
                <c:pt idx="13">
                  <c:v>173</c:v>
                </c:pt>
                <c:pt idx="14">
                  <c:v>162</c:v>
                </c:pt>
                <c:pt idx="15">
                  <c:v>186</c:v>
                </c:pt>
                <c:pt idx="16">
                  <c:v>180</c:v>
                </c:pt>
                <c:pt idx="17">
                  <c:v>186</c:v>
                </c:pt>
                <c:pt idx="18">
                  <c:v>183</c:v>
                </c:pt>
                <c:pt idx="19">
                  <c:v>187</c:v>
                </c:pt>
                <c:pt idx="20">
                  <c:v>189</c:v>
                </c:pt>
                <c:pt idx="21">
                  <c:v>196</c:v>
                </c:pt>
                <c:pt idx="22">
                  <c:v>190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'Effect of iterNum on MCS'!$A$3</c:f>
              <c:strCache>
                <c:ptCount val="1"/>
                <c:pt idx="0">
                  <c:v>0.75 Reduced MC vs. Rulebased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'Effect of iterNum on MCS'!$B$3:$X$3</c:f>
              <c:numCache>
                <c:formatCode>General</c:formatCode>
                <c:ptCount val="23"/>
                <c:pt idx="0">
                  <c:v>42</c:v>
                </c:pt>
                <c:pt idx="1">
                  <c:v>43</c:v>
                </c:pt>
                <c:pt idx="2">
                  <c:v>53</c:v>
                </c:pt>
                <c:pt idx="3">
                  <c:v>59</c:v>
                </c:pt>
                <c:pt idx="4">
                  <c:v>63</c:v>
                </c:pt>
                <c:pt idx="5">
                  <c:v>60</c:v>
                </c:pt>
                <c:pt idx="6">
                  <c:v>59</c:v>
                </c:pt>
                <c:pt idx="7">
                  <c:v>63</c:v>
                </c:pt>
                <c:pt idx="8">
                  <c:v>58</c:v>
                </c:pt>
                <c:pt idx="9">
                  <c:v>59</c:v>
                </c:pt>
                <c:pt idx="10">
                  <c:v>72</c:v>
                </c:pt>
                <c:pt idx="11">
                  <c:v>62</c:v>
                </c:pt>
                <c:pt idx="12">
                  <c:v>63</c:v>
                </c:pt>
                <c:pt idx="13">
                  <c:v>81</c:v>
                </c:pt>
                <c:pt idx="14">
                  <c:v>68</c:v>
                </c:pt>
                <c:pt idx="15">
                  <c:v>78</c:v>
                </c:pt>
                <c:pt idx="16">
                  <c:v>80</c:v>
                </c:pt>
                <c:pt idx="17">
                  <c:v>75</c:v>
                </c:pt>
                <c:pt idx="18">
                  <c:v>79</c:v>
                </c:pt>
                <c:pt idx="19">
                  <c:v>84</c:v>
                </c:pt>
                <c:pt idx="20">
                  <c:v>85</c:v>
                </c:pt>
                <c:pt idx="21">
                  <c:v>80</c:v>
                </c:pt>
                <c:pt idx="22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91056"/>
        <c:axId val="-680995408"/>
      </c:lineChart>
      <c:catAx>
        <c:axId val="-6809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995408"/>
        <c:crosses val="autoZero"/>
        <c:auto val="1"/>
        <c:lblAlgn val="ctr"/>
        <c:lblOffset val="100"/>
        <c:noMultiLvlLbl val="0"/>
      </c:catAx>
      <c:valAx>
        <c:axId val="-68099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9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MCS'!$A$7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MCS'!$B$7:$X$7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9968"/>
        <c:axId val="-680994320"/>
      </c:lineChart>
      <c:catAx>
        <c:axId val="-6809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994320"/>
        <c:crosses val="autoZero"/>
        <c:auto val="1"/>
        <c:lblAlgn val="ctr"/>
        <c:lblOffset val="100"/>
        <c:noMultiLvlLbl val="0"/>
      </c:catAx>
      <c:valAx>
        <c:axId val="-680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9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p'!$A$2</c:f>
              <c:strCache>
                <c:ptCount val="1"/>
                <c:pt idx="0">
                  <c:v>MCS vs. Ruled-based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p'!$B$1:$L$1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'Effect of p'!$B$2:$L$2</c:f>
              <c:numCache>
                <c:formatCode>General</c:formatCode>
                <c:ptCount val="11"/>
                <c:pt idx="0">
                  <c:v>239</c:v>
                </c:pt>
                <c:pt idx="1">
                  <c:v>255</c:v>
                </c:pt>
                <c:pt idx="2">
                  <c:v>274</c:v>
                </c:pt>
                <c:pt idx="3">
                  <c:v>280</c:v>
                </c:pt>
                <c:pt idx="4">
                  <c:v>294</c:v>
                </c:pt>
                <c:pt idx="5">
                  <c:v>325</c:v>
                </c:pt>
                <c:pt idx="6">
                  <c:v>292</c:v>
                </c:pt>
                <c:pt idx="7">
                  <c:v>332</c:v>
                </c:pt>
                <c:pt idx="8">
                  <c:v>329</c:v>
                </c:pt>
                <c:pt idx="9">
                  <c:v>341</c:v>
                </c:pt>
                <c:pt idx="10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0997584"/>
        <c:axId val="-681004656"/>
      </c:lineChart>
      <c:catAx>
        <c:axId val="-680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1004656"/>
        <c:crosses val="autoZero"/>
        <c:auto val="1"/>
        <c:lblAlgn val="ctr"/>
        <c:lblOffset val="100"/>
        <c:noMultiLvlLbl val="0"/>
      </c:catAx>
      <c:valAx>
        <c:axId val="-6810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09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8</xdr:row>
      <xdr:rowOff>52386</xdr:rowOff>
    </xdr:from>
    <xdr:to>
      <xdr:col>12</xdr:col>
      <xdr:colOff>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190498</xdr:colOff>
      <xdr:row>8</xdr:row>
      <xdr:rowOff>61911</xdr:rowOff>
    </xdr:from>
    <xdr:to>
      <xdr:col>26</xdr:col>
      <xdr:colOff>628649</xdr:colOff>
      <xdr:row>31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33337</xdr:rowOff>
    </xdr:from>
    <xdr:to>
      <xdr:col>8</xdr:col>
      <xdr:colOff>380999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R37" sqref="R37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f xml:space="preserve"> 44 + 47 + 59 + 102</f>
        <v>252</v>
      </c>
      <c r="C2">
        <f xml:space="preserve"> 55 + 57 + 54 + 119</f>
        <v>285</v>
      </c>
      <c r="D2">
        <f xml:space="preserve"> 60 + 59 + 56 + 122</f>
        <v>297</v>
      </c>
      <c r="E2">
        <f xml:space="preserve"> 63 + 57 + 55 + 117</f>
        <v>292</v>
      </c>
      <c r="F2">
        <f xml:space="preserve"> 64 + 57 + 62 + 122</f>
        <v>305</v>
      </c>
      <c r="G2">
        <f xml:space="preserve"> 62 + 56 + 53 + 125</f>
        <v>296</v>
      </c>
      <c r="H2">
        <f xml:space="preserve"> 61 + 61 + 64 + 125</f>
        <v>311</v>
      </c>
      <c r="I2">
        <f xml:space="preserve"> 63 + 70 + 66 + 132</f>
        <v>331</v>
      </c>
      <c r="J2">
        <f xml:space="preserve"> 68 + 58 + 64 + 123</f>
        <v>313</v>
      </c>
      <c r="K2">
        <f xml:space="preserve"> 64 + 52 + 60 + 111</f>
        <v>287</v>
      </c>
      <c r="L2">
        <f xml:space="preserve"> 66 + 62 + 70 + 134</f>
        <v>332</v>
      </c>
      <c r="M2">
        <f xml:space="preserve"> 66 + 68 + 66 + 128</f>
        <v>328</v>
      </c>
      <c r="N2">
        <f xml:space="preserve"> 74 + 60 + 67 + 129</f>
        <v>330</v>
      </c>
      <c r="O2">
        <f xml:space="preserve"> 71 + 71 + 66 + 126</f>
        <v>334</v>
      </c>
      <c r="P2">
        <f xml:space="preserve"> 68 + 68 + 63 + 134</f>
        <v>333</v>
      </c>
      <c r="Q2">
        <f xml:space="preserve"> 70 + 77 + 70 + 129</f>
        <v>346</v>
      </c>
      <c r="R2">
        <f xml:space="preserve"> 69 + 65 + 70 + 136</f>
        <v>340</v>
      </c>
      <c r="S2">
        <f xml:space="preserve"> 70 + 65 + 70 + 139</f>
        <v>344</v>
      </c>
      <c r="T2">
        <f xml:space="preserve"> 67 + 65 + 73 + 128</f>
        <v>333</v>
      </c>
      <c r="U2">
        <f xml:space="preserve"> 68 + 66 + 63 + 142</f>
        <v>339</v>
      </c>
      <c r="V2">
        <f xml:space="preserve"> 74 + 72 + 72 + 152</f>
        <v>370</v>
      </c>
      <c r="W2">
        <f xml:space="preserve"> 74 + 67 + 68 + 128</f>
        <v>337</v>
      </c>
      <c r="X2">
        <f xml:space="preserve"> 72 + 69 + 66 + 129</f>
        <v>336</v>
      </c>
    </row>
    <row r="3" spans="1:24" x14ac:dyDescent="0.15">
      <c r="A3" t="s">
        <v>5</v>
      </c>
      <c r="B3">
        <v>42</v>
      </c>
      <c r="C3">
        <v>43</v>
      </c>
      <c r="D3">
        <v>53</v>
      </c>
      <c r="E3">
        <v>59</v>
      </c>
      <c r="F3">
        <v>63</v>
      </c>
      <c r="G3">
        <v>60</v>
      </c>
      <c r="H3">
        <v>59</v>
      </c>
      <c r="I3">
        <v>63</v>
      </c>
      <c r="J3">
        <v>58</v>
      </c>
      <c r="K3">
        <v>59</v>
      </c>
      <c r="L3">
        <v>72</v>
      </c>
      <c r="M3">
        <v>62</v>
      </c>
      <c r="N3">
        <v>63</v>
      </c>
      <c r="O3">
        <v>81</v>
      </c>
      <c r="P3">
        <v>68</v>
      </c>
      <c r="Q3">
        <v>78</v>
      </c>
      <c r="R3">
        <v>80</v>
      </c>
      <c r="S3">
        <v>75</v>
      </c>
      <c r="T3">
        <v>79</v>
      </c>
      <c r="U3">
        <v>84</v>
      </c>
      <c r="V3">
        <v>85</v>
      </c>
      <c r="W3">
        <v>80</v>
      </c>
      <c r="X3">
        <v>76</v>
      </c>
    </row>
    <row r="4" spans="1:24" x14ac:dyDescent="0.15">
      <c r="A4" t="s">
        <v>6</v>
      </c>
      <c r="B4">
        <f xml:space="preserve"> 46 + 62</f>
        <v>108</v>
      </c>
      <c r="C4">
        <f xml:space="preserve"> 38 + 71</f>
        <v>109</v>
      </c>
      <c r="D4">
        <f xml:space="preserve"> 49 + 66</f>
        <v>115</v>
      </c>
      <c r="E4">
        <f xml:space="preserve"> 55 + 76</f>
        <v>131</v>
      </c>
      <c r="F4">
        <f xml:space="preserve"> 55 + 88</f>
        <v>143</v>
      </c>
      <c r="G4">
        <f xml:space="preserve"> 49 + 74</f>
        <v>123</v>
      </c>
      <c r="H4">
        <f xml:space="preserve"> 53 + 88</f>
        <v>141</v>
      </c>
      <c r="I4">
        <f xml:space="preserve"> 60 + 97</f>
        <v>157</v>
      </c>
      <c r="J4">
        <f xml:space="preserve"> 64 + 91</f>
        <v>155</v>
      </c>
      <c r="K4">
        <f xml:space="preserve"> 53 + 100</f>
        <v>153</v>
      </c>
      <c r="L4">
        <f xml:space="preserve"> 64 + 96</f>
        <v>160</v>
      </c>
      <c r="M4">
        <f xml:space="preserve"> 73 + 109</f>
        <v>182</v>
      </c>
      <c r="N4">
        <f xml:space="preserve"> 79 + 99</f>
        <v>178</v>
      </c>
      <c r="O4">
        <f xml:space="preserve"> 67 + 106</f>
        <v>173</v>
      </c>
      <c r="P4">
        <f xml:space="preserve"> 63 + 99</f>
        <v>162</v>
      </c>
      <c r="Q4">
        <f xml:space="preserve"> 77 + 109</f>
        <v>186</v>
      </c>
      <c r="R4">
        <f xml:space="preserve"> 71 + 109</f>
        <v>180</v>
      </c>
      <c r="S4">
        <f xml:space="preserve"> 73 + 113</f>
        <v>186</v>
      </c>
      <c r="T4">
        <f xml:space="preserve"> 73 + 110</f>
        <v>183</v>
      </c>
      <c r="U4">
        <f xml:space="preserve"> 77 + 110</f>
        <v>187</v>
      </c>
      <c r="V4">
        <f xml:space="preserve"> 77 + 112</f>
        <v>189</v>
      </c>
      <c r="W4">
        <f xml:space="preserve"> 75 + 121</f>
        <v>196</v>
      </c>
      <c r="X4">
        <f xml:space="preserve"> 81 + 109</f>
        <v>190</v>
      </c>
    </row>
    <row r="5" spans="1:24" x14ac:dyDescent="0.15">
      <c r="A5" t="s">
        <v>7</v>
      </c>
      <c r="B5">
        <f xml:space="preserve"> 40 + 59</f>
        <v>99</v>
      </c>
      <c r="C5">
        <f xml:space="preserve"> 39 + 63</f>
        <v>102</v>
      </c>
      <c r="D5">
        <f xml:space="preserve"> 33 + 69</f>
        <v>102</v>
      </c>
      <c r="E5">
        <f xml:space="preserve"> 45 + 66</f>
        <v>111</v>
      </c>
      <c r="F5">
        <f xml:space="preserve"> 51 + 67</f>
        <v>118</v>
      </c>
      <c r="G5">
        <f xml:space="preserve"> 51 + 79</f>
        <v>130</v>
      </c>
      <c r="H5">
        <f xml:space="preserve"> 47 + 82</f>
        <v>129</v>
      </c>
      <c r="I5">
        <f xml:space="preserve"> 50 + 66</f>
        <v>116</v>
      </c>
      <c r="J5">
        <f xml:space="preserve"> 63 + 94</f>
        <v>157</v>
      </c>
      <c r="K5">
        <f xml:space="preserve"> 59 + 75</f>
        <v>134</v>
      </c>
      <c r="L5">
        <f xml:space="preserve"> 57 + 89</f>
        <v>146</v>
      </c>
      <c r="M5">
        <f xml:space="preserve"> 58 + 86</f>
        <v>144</v>
      </c>
      <c r="N5">
        <f xml:space="preserve"> 65 + 99</f>
        <v>164</v>
      </c>
      <c r="O5">
        <f xml:space="preserve"> 62 + 95</f>
        <v>157</v>
      </c>
      <c r="P5">
        <f xml:space="preserve"> 63 + 101</f>
        <v>164</v>
      </c>
      <c r="Q5">
        <f xml:space="preserve"> 71 + 101</f>
        <v>172</v>
      </c>
      <c r="R5">
        <f xml:space="preserve"> 73 + 104</f>
        <v>177</v>
      </c>
      <c r="S5">
        <f xml:space="preserve"> 64 + 95</f>
        <v>159</v>
      </c>
      <c r="T5">
        <f xml:space="preserve"> 72 + 115</f>
        <v>187</v>
      </c>
      <c r="U5">
        <f xml:space="preserve"> 64 + 107</f>
        <v>171</v>
      </c>
      <c r="V5">
        <f xml:space="preserve"> 70 + 101</f>
        <v>171</v>
      </c>
      <c r="W5">
        <f xml:space="preserve"> 72 + 108</f>
        <v>180</v>
      </c>
      <c r="X5">
        <f xml:space="preserve"> 66 + 118</f>
        <v>184</v>
      </c>
    </row>
    <row r="6" spans="1:24" x14ac:dyDescent="0.15">
      <c r="A6" t="s">
        <v>2</v>
      </c>
      <c r="B6">
        <f xml:space="preserve"> 38 + 55</f>
        <v>93</v>
      </c>
      <c r="C6">
        <f xml:space="preserve"> 40 + 58</f>
        <v>98</v>
      </c>
      <c r="D6">
        <f xml:space="preserve"> 46 + 62</f>
        <v>108</v>
      </c>
      <c r="E6">
        <f xml:space="preserve"> 48 + 51</f>
        <v>99</v>
      </c>
      <c r="F6">
        <f xml:space="preserve"> 43 + 60</f>
        <v>103</v>
      </c>
      <c r="G6">
        <f xml:space="preserve"> 47 + 74</f>
        <v>121</v>
      </c>
      <c r="H6">
        <f xml:space="preserve"> 52 + 68</f>
        <v>120</v>
      </c>
      <c r="I6">
        <f xml:space="preserve"> 52 + 67</f>
        <v>119</v>
      </c>
      <c r="J6">
        <f xml:space="preserve"> 48 + 77</f>
        <v>125</v>
      </c>
      <c r="K6">
        <f xml:space="preserve"> 49 + 76</f>
        <v>125</v>
      </c>
      <c r="L6">
        <f xml:space="preserve"> 60 + 66</f>
        <v>126</v>
      </c>
      <c r="M6">
        <f xml:space="preserve"> 44 + 81</f>
        <v>125</v>
      </c>
      <c r="N6">
        <f xml:space="preserve"> 49 + 73</f>
        <v>122</v>
      </c>
      <c r="O6">
        <f xml:space="preserve"> 49 + 86</f>
        <v>135</v>
      </c>
      <c r="P6">
        <f xml:space="preserve"> 64 + 79</f>
        <v>143</v>
      </c>
      <c r="Q6">
        <f xml:space="preserve"> 54 + 89</f>
        <v>143</v>
      </c>
      <c r="R6">
        <f xml:space="preserve"> 70 + 93</f>
        <v>163</v>
      </c>
      <c r="S6">
        <f xml:space="preserve"> 57 + 99</f>
        <v>156</v>
      </c>
      <c r="T6">
        <f xml:space="preserve"> 69 + 90</f>
        <v>159</v>
      </c>
      <c r="U6">
        <f xml:space="preserve"> 65 + 85</f>
        <v>150</v>
      </c>
      <c r="V6">
        <f xml:space="preserve"> 67 + 90</f>
        <v>157</v>
      </c>
      <c r="W6">
        <f xml:space="preserve"> 71 + 93</f>
        <v>164</v>
      </c>
      <c r="X6">
        <f xml:space="preserve"> 63 + 106</f>
        <v>169</v>
      </c>
    </row>
    <row r="7" spans="1:24" x14ac:dyDescent="0.15">
      <c r="A7" t="s">
        <v>1</v>
      </c>
      <c r="B7">
        <v>55</v>
      </c>
      <c r="C7">
        <v>51</v>
      </c>
      <c r="D7">
        <v>62</v>
      </c>
      <c r="E7">
        <v>42</v>
      </c>
      <c r="F7">
        <v>49</v>
      </c>
      <c r="G7">
        <v>52</v>
      </c>
      <c r="H7">
        <v>55</v>
      </c>
      <c r="I7">
        <v>49</v>
      </c>
      <c r="J7">
        <v>53</v>
      </c>
      <c r="K7">
        <v>52</v>
      </c>
      <c r="L7">
        <v>52</v>
      </c>
      <c r="M7">
        <v>52</v>
      </c>
      <c r="N7">
        <v>41</v>
      </c>
      <c r="O7">
        <v>45</v>
      </c>
      <c r="P7">
        <v>36</v>
      </c>
      <c r="Q7">
        <v>30</v>
      </c>
      <c r="R7">
        <v>44</v>
      </c>
      <c r="S7">
        <v>45</v>
      </c>
      <c r="T7">
        <v>36</v>
      </c>
      <c r="U7">
        <v>43</v>
      </c>
      <c r="V7">
        <v>28</v>
      </c>
      <c r="W7">
        <v>33</v>
      </c>
      <c r="X7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E25" sqref="E25"/>
    </sheetView>
  </sheetViews>
  <sheetFormatPr defaultRowHeight="13.5" x14ac:dyDescent="0.15"/>
  <cols>
    <col min="1" max="1" width="25.125" customWidth="1"/>
    <col min="11" max="11" width="21.125" customWidth="1"/>
  </cols>
  <sheetData>
    <row r="1" spans="1:21" x14ac:dyDescent="0.15">
      <c r="A1" t="s">
        <v>8</v>
      </c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  <c r="K1" t="s">
        <v>9</v>
      </c>
      <c r="L1">
        <v>0</v>
      </c>
      <c r="M1">
        <v>5</v>
      </c>
      <c r="N1">
        <v>10</v>
      </c>
      <c r="O1">
        <v>20</v>
      </c>
      <c r="P1">
        <v>30</v>
      </c>
      <c r="Q1">
        <v>40</v>
      </c>
      <c r="R1">
        <v>50</v>
      </c>
      <c r="S1">
        <v>100</v>
      </c>
      <c r="T1">
        <v>150</v>
      </c>
      <c r="U1">
        <v>200</v>
      </c>
    </row>
    <row r="2" spans="1:21" x14ac:dyDescent="0.15">
      <c r="A2" t="s">
        <v>11</v>
      </c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  <c r="K2" t="s">
        <v>10</v>
      </c>
      <c r="L2">
        <v>50</v>
      </c>
      <c r="M2">
        <v>49</v>
      </c>
      <c r="N2">
        <v>40</v>
      </c>
      <c r="O2">
        <v>47</v>
      </c>
      <c r="P2">
        <v>55</v>
      </c>
      <c r="Q2">
        <v>66</v>
      </c>
      <c r="R2">
        <v>56</v>
      </c>
      <c r="S2">
        <v>58</v>
      </c>
    </row>
    <row r="3" spans="1:21" x14ac:dyDescent="0.15">
      <c r="A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4" sqref="E34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3</v>
      </c>
      <c r="B2">
        <f>95+144</f>
        <v>239</v>
      </c>
      <c r="C2">
        <f xml:space="preserve"> 51 + 56 + 148</f>
        <v>255</v>
      </c>
      <c r="D2">
        <f xml:space="preserve"> 61 + 48 + 165</f>
        <v>274</v>
      </c>
      <c r="E2">
        <f xml:space="preserve"> 54 + 56 + 170</f>
        <v>280</v>
      </c>
      <c r="F2">
        <f xml:space="preserve"> 60 + 56 + 178</f>
        <v>294</v>
      </c>
      <c r="G2">
        <f xml:space="preserve"> 61 + 66 + 198</f>
        <v>325</v>
      </c>
      <c r="H2">
        <f xml:space="preserve"> 56 + 66 + 170</f>
        <v>292</v>
      </c>
      <c r="I2">
        <f xml:space="preserve"> 72 + 64 + 196</f>
        <v>332</v>
      </c>
      <c r="J2">
        <f xml:space="preserve"> 68 + 65 + 196</f>
        <v>329</v>
      </c>
      <c r="K2">
        <f xml:space="preserve"> 72 + 62 + 207</f>
        <v>341</v>
      </c>
      <c r="L2">
        <f xml:space="preserve"> 135 + 213</f>
        <v>348</v>
      </c>
    </row>
    <row r="3" spans="1:12" x14ac:dyDescent="0.15">
      <c r="A3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sheet 2</vt:lpstr>
      <vt:lpstr>Effect of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2016-05-04T13:17:38Z</dcterms:modified>
</cp:coreProperties>
</file>