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\OneDrive\Desktop\"/>
    </mc:Choice>
  </mc:AlternateContent>
  <xr:revisionPtr revIDLastSave="0" documentId="8_{9C69FFB2-00A3-4E2E-A7B0-8450DD3FD865}" xr6:coauthVersionLast="47" xr6:coauthVersionMax="47" xr10:uidLastSave="{00000000-0000-0000-0000-000000000000}"/>
  <bookViews>
    <workbookView xWindow="-90" yWindow="1180" windowWidth="12210" windowHeight="7810" xr2:uid="{A653E1E4-665C-42FF-957A-4B9325F134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M9" i="1" s="1"/>
  <c r="L10" i="1"/>
  <c r="M10" i="1" s="1"/>
  <c r="K8" i="1"/>
  <c r="L8" i="1" s="1"/>
  <c r="M8" i="1" s="1"/>
  <c r="K9" i="1"/>
  <c r="K10" i="1"/>
  <c r="K11" i="1"/>
  <c r="L11" i="1" s="1"/>
  <c r="M11" i="1" s="1"/>
  <c r="K7" i="1"/>
  <c r="L7" i="1" s="1"/>
  <c r="M7" i="1" s="1"/>
  <c r="J8" i="1"/>
  <c r="J9" i="1"/>
  <c r="J10" i="1"/>
  <c r="J11" i="1"/>
  <c r="J7" i="1"/>
  <c r="H8" i="1" l="1"/>
  <c r="N8" i="1" s="1"/>
  <c r="G8" i="1"/>
  <c r="F8" i="1"/>
  <c r="F9" i="1"/>
  <c r="G9" i="1" s="1"/>
  <c r="H9" i="1" s="1"/>
  <c r="N9" i="1" s="1"/>
  <c r="F10" i="1"/>
  <c r="G10" i="1" s="1"/>
  <c r="H10" i="1" s="1"/>
  <c r="N10" i="1" s="1"/>
  <c r="F11" i="1"/>
  <c r="G11" i="1" s="1"/>
  <c r="H11" i="1" s="1"/>
  <c r="N11" i="1" s="1"/>
  <c r="E7" i="1"/>
  <c r="D7" i="1"/>
  <c r="F7" i="1" s="1"/>
  <c r="G7" i="1" s="1"/>
  <c r="H7" i="1" s="1"/>
  <c r="N7" i="1" s="1"/>
</calcChain>
</file>

<file path=xl/sharedStrings.xml><?xml version="1.0" encoding="utf-8"?>
<sst xmlns="http://schemas.openxmlformats.org/spreadsheetml/2006/main" count="37" uniqueCount="31">
  <si>
    <t>Most Economical Span and Conductor Selection</t>
  </si>
  <si>
    <t>Cost of steel per tonne = Rs. 150000</t>
  </si>
  <si>
    <t>Annuity Factor (γ) = (i(1+i)ˆn)/((1+i)ˆn-1) = 0.11017</t>
  </si>
  <si>
    <t>Conductor</t>
  </si>
  <si>
    <t>wt. of steel/km</t>
  </si>
  <si>
    <t>Conductor cost/km</t>
  </si>
  <si>
    <t>Capital cost/km</t>
  </si>
  <si>
    <t>Annual capital cost/km</t>
  </si>
  <si>
    <t>R20</t>
  </si>
  <si>
    <t>R65</t>
  </si>
  <si>
    <t>Power loss/km</t>
  </si>
  <si>
    <t>Energy loss/km</t>
  </si>
  <si>
    <t>Energy loss cost/km</t>
  </si>
  <si>
    <t>Total annual cost/km</t>
  </si>
  <si>
    <t>(Rs.)</t>
  </si>
  <si>
    <t>Span Length</t>
  </si>
  <si>
    <t>(km)</t>
  </si>
  <si>
    <t xml:space="preserve">Tower cost/km </t>
  </si>
  <si>
    <t xml:space="preserve">wt.of Al/km   </t>
  </si>
  <si>
    <t>(tonne)</t>
  </si>
  <si>
    <t xml:space="preserve"> (tonne) </t>
  </si>
  <si>
    <t>(Ω/km)</t>
  </si>
  <si>
    <t>(kW)</t>
  </si>
  <si>
    <t>(kWhr)</t>
  </si>
  <si>
    <t>Lynx</t>
  </si>
  <si>
    <t>Panther</t>
  </si>
  <si>
    <t>Lion</t>
  </si>
  <si>
    <t>Bear</t>
  </si>
  <si>
    <t>Goat</t>
  </si>
  <si>
    <t>Cost of Aluminium per tonne = Rs. 20150</t>
  </si>
  <si>
    <t>Minimum total annual cost/km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</si>
</sst>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100D-A9BE-47B1-8FC7-E32333A7DAAD}">
  <dimension ref="A1:N12"/>
  <sheetViews>
    <sheetView tabSelected="1" zoomScale="40" zoomScaleNormal="85" workbookViewId="0">
      <selection activeCell="N12" sqref="N12"/>
    </sheetView>
  </sheetViews>
  <sheetFormatPr defaultRowHeight="14.5" x14ac:dyDescent="0.35"/>
  <cols>
    <col min="1" max="1" width="10.36328125" customWidth="1"/>
    <col min="2" max="2" width="15.90625" customWidth="1"/>
    <col min="3" max="3" width="18.54296875" customWidth="1"/>
    <col min="4" max="4" width="21" customWidth="1"/>
    <col min="5" max="5" width="21.08984375" customWidth="1"/>
    <col min="6" max="6" width="21" customWidth="1"/>
    <col min="7" max="7" width="14" customWidth="1"/>
    <col min="8" max="8" width="20.26953125" customWidth="1"/>
    <col min="11" max="11" width="13.6328125" customWidth="1"/>
    <col min="12" max="12" width="13.81640625" customWidth="1"/>
    <col min="13" max="13" width="17.7265625" customWidth="1"/>
    <col min="14" max="14" width="19.453125" customWidth="1"/>
  </cols>
  <sheetData>
    <row r="1" spans="1:14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6" t="s">
        <v>29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5">
      <c r="A5" s="1" t="s">
        <v>3</v>
      </c>
      <c r="B5" s="1" t="s">
        <v>15</v>
      </c>
      <c r="C5" s="1" t="s">
        <v>17</v>
      </c>
      <c r="D5" s="1" t="s">
        <v>18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35">
      <c r="A6" s="1"/>
      <c r="B6" s="1" t="s">
        <v>16</v>
      </c>
      <c r="C6" s="1" t="s">
        <v>14</v>
      </c>
      <c r="D6" s="1" t="s">
        <v>19</v>
      </c>
      <c r="E6" s="1" t="s">
        <v>20</v>
      </c>
      <c r="F6" s="1" t="s">
        <v>14</v>
      </c>
      <c r="G6" s="1" t="s">
        <v>14</v>
      </c>
      <c r="H6" s="1" t="s">
        <v>14</v>
      </c>
      <c r="I6" s="1" t="s">
        <v>21</v>
      </c>
      <c r="J6" s="1" t="s">
        <v>21</v>
      </c>
      <c r="K6" s="1" t="s">
        <v>22</v>
      </c>
      <c r="L6" s="1" t="s">
        <v>23</v>
      </c>
      <c r="M6" s="1" t="s">
        <v>14</v>
      </c>
      <c r="N6" s="1" t="s">
        <v>14</v>
      </c>
    </row>
    <row r="7" spans="1:14" x14ac:dyDescent="0.35">
      <c r="A7" s="4" t="s">
        <v>24</v>
      </c>
      <c r="B7" s="4">
        <v>0.35</v>
      </c>
      <c r="C7" s="4">
        <v>3114753</v>
      </c>
      <c r="D7" s="4">
        <f>508/1000</f>
        <v>0.50800000000000001</v>
      </c>
      <c r="E7" s="4">
        <f>330/1000</f>
        <v>0.33</v>
      </c>
      <c r="F7" s="4">
        <f>3*(20150*D7+150000*E7)</f>
        <v>179208.59999999998</v>
      </c>
      <c r="G7" s="4">
        <f>C7+F7</f>
        <v>3293961.6</v>
      </c>
      <c r="H7" s="4">
        <f xml:space="preserve"> 0.11017*G7</f>
        <v>362895.749472</v>
      </c>
      <c r="I7" s="5">
        <v>0.15759999999999999</v>
      </c>
      <c r="J7" s="4">
        <f>I7*(1+0.004*45)</f>
        <v>0.18596799999999997</v>
      </c>
      <c r="K7" s="4">
        <f>(413^2)*J7*3*10^(-3)</f>
        <v>95.161127375999996</v>
      </c>
      <c r="L7" s="4">
        <f>K7*0.3*365*24</f>
        <v>250083.44274412797</v>
      </c>
      <c r="M7" s="4">
        <f>L7*10</f>
        <v>2500834.4274412799</v>
      </c>
      <c r="N7" s="4">
        <f>M7+H7</f>
        <v>2863730.17691328</v>
      </c>
    </row>
    <row r="8" spans="1:14" x14ac:dyDescent="0.35">
      <c r="A8" s="4" t="s">
        <v>25</v>
      </c>
      <c r="B8" s="4">
        <v>0.35</v>
      </c>
      <c r="C8" s="4">
        <v>3228420.8569999998</v>
      </c>
      <c r="D8" s="4">
        <v>0.58799999999999997</v>
      </c>
      <c r="E8" s="4">
        <v>0.39100000000000001</v>
      </c>
      <c r="F8" s="4">
        <f t="shared" ref="F8:F11" si="0">3*(20150*D8+150000*E8)</f>
        <v>211494.59999999998</v>
      </c>
      <c r="G8" s="4">
        <f t="shared" ref="G8:G11" si="1">C8+F8</f>
        <v>3439915.4569999999</v>
      </c>
      <c r="H8" s="4">
        <f t="shared" ref="H8:H11" si="2" xml:space="preserve"> 0.11017*G8</f>
        <v>378975.48589769</v>
      </c>
      <c r="I8" s="5">
        <v>0.1363</v>
      </c>
      <c r="J8" s="4">
        <f t="shared" ref="J8:J11" si="3">I8*(1+0.004*45)</f>
        <v>0.160834</v>
      </c>
      <c r="K8" s="4">
        <f t="shared" ref="K8:K11" si="4">(413^2)*J8*3*10^(-3)</f>
        <v>82.299883637999997</v>
      </c>
      <c r="L8" s="4">
        <f t="shared" ref="L8:L11" si="5">K8*0.3*365*24</f>
        <v>216284.094200664</v>
      </c>
      <c r="M8" s="4">
        <f t="shared" ref="M8:M11" si="6">L8*10</f>
        <v>2162840.9420066401</v>
      </c>
      <c r="N8" s="4">
        <f t="shared" ref="N8:N12" si="7">M8+H8</f>
        <v>2541816.4279043302</v>
      </c>
    </row>
    <row r="9" spans="1:14" x14ac:dyDescent="0.35">
      <c r="A9" s="4" t="s">
        <v>26</v>
      </c>
      <c r="B9" s="4">
        <v>0.35</v>
      </c>
      <c r="C9" s="4">
        <v>3341641.2859999998</v>
      </c>
      <c r="D9" s="4">
        <v>0.66</v>
      </c>
      <c r="E9" s="4">
        <v>0.44</v>
      </c>
      <c r="F9" s="4">
        <f t="shared" si="0"/>
        <v>237897</v>
      </c>
      <c r="G9" s="4">
        <f t="shared" si="1"/>
        <v>3579538.2859999998</v>
      </c>
      <c r="H9" s="4">
        <f t="shared" si="2"/>
        <v>394357.73296862002</v>
      </c>
      <c r="I9" s="5">
        <v>0.12130000000000001</v>
      </c>
      <c r="J9" s="4">
        <f t="shared" si="3"/>
        <v>0.14313400000000001</v>
      </c>
      <c r="K9" s="4">
        <f t="shared" si="4"/>
        <v>73.242669738000004</v>
      </c>
      <c r="L9" s="4">
        <f t="shared" si="5"/>
        <v>192481.73607146399</v>
      </c>
      <c r="M9" s="4">
        <f t="shared" si="6"/>
        <v>1924817.36071464</v>
      </c>
      <c r="N9" s="4">
        <f t="shared" si="7"/>
        <v>2319175.09368326</v>
      </c>
    </row>
    <row r="10" spans="1:14" x14ac:dyDescent="0.35">
      <c r="A10" s="4" t="s">
        <v>27</v>
      </c>
      <c r="B10" s="4">
        <v>0.35</v>
      </c>
      <c r="C10" s="4">
        <v>3437720.1430000002</v>
      </c>
      <c r="D10" s="4">
        <v>0.73299999999999998</v>
      </c>
      <c r="E10" s="4">
        <v>0.48799999999999999</v>
      </c>
      <c r="F10" s="4">
        <f t="shared" si="0"/>
        <v>263909.84999999998</v>
      </c>
      <c r="G10" s="4">
        <f t="shared" si="1"/>
        <v>3701629.9930000002</v>
      </c>
      <c r="H10" s="4">
        <f t="shared" si="2"/>
        <v>407808.57632881001</v>
      </c>
      <c r="I10" s="4">
        <v>0.10929999999999999</v>
      </c>
      <c r="J10" s="4">
        <f t="shared" si="3"/>
        <v>0.12897399999999998</v>
      </c>
      <c r="K10" s="4">
        <f t="shared" si="4"/>
        <v>65.996898617999989</v>
      </c>
      <c r="L10" s="4">
        <f t="shared" si="5"/>
        <v>173439.84956810396</v>
      </c>
      <c r="M10" s="4">
        <f t="shared" si="6"/>
        <v>1734398.4956810395</v>
      </c>
      <c r="N10" s="4">
        <f t="shared" si="7"/>
        <v>2142207.0720098494</v>
      </c>
    </row>
    <row r="11" spans="1:14" x14ac:dyDescent="0.35">
      <c r="A11" s="1" t="s">
        <v>28</v>
      </c>
      <c r="B11" s="1">
        <v>0.35</v>
      </c>
      <c r="C11" s="1">
        <v>3519660.8569999998</v>
      </c>
      <c r="D11" s="1">
        <v>0.89900000000000002</v>
      </c>
      <c r="E11" s="1">
        <v>0.59799999999999998</v>
      </c>
      <c r="F11" s="1">
        <f t="shared" si="0"/>
        <v>323444.55000000005</v>
      </c>
      <c r="G11" s="1">
        <f t="shared" si="1"/>
        <v>3843105.4069999997</v>
      </c>
      <c r="H11" s="1">
        <f t="shared" si="2"/>
        <v>423394.92268918996</v>
      </c>
      <c r="I11" s="1">
        <v>8.9099999999999999E-2</v>
      </c>
      <c r="J11" s="1">
        <f t="shared" si="3"/>
        <v>0.105138</v>
      </c>
      <c r="K11" s="1">
        <f t="shared" si="4"/>
        <v>53.799850565999996</v>
      </c>
      <c r="L11" s="1">
        <f t="shared" si="5"/>
        <v>141386.00728744798</v>
      </c>
      <c r="M11" s="1">
        <f t="shared" si="6"/>
        <v>1413860.0728744799</v>
      </c>
      <c r="N11" s="1">
        <f t="shared" si="7"/>
        <v>1837254.9955636698</v>
      </c>
    </row>
    <row r="12" spans="1:14" x14ac:dyDescent="0.35">
      <c r="A12" s="3" t="s">
        <v>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">
        <v>1837254.996</v>
      </c>
    </row>
  </sheetData>
  <mergeCells count="5">
    <mergeCell ref="A12:M12"/>
    <mergeCell ref="A3:N3"/>
    <mergeCell ref="A4:N4"/>
    <mergeCell ref="A1:N1"/>
    <mergeCell ref="A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</dc:creator>
  <cp:lastModifiedBy>Muskan</cp:lastModifiedBy>
  <dcterms:created xsi:type="dcterms:W3CDTF">2024-01-30T14:14:19Z</dcterms:created>
  <dcterms:modified xsi:type="dcterms:W3CDTF">2024-01-30T14:48:46Z</dcterms:modified>
</cp:coreProperties>
</file>